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dex" sheetId="1" state="visible" r:id="rId1"/>
    <sheet name="Birmingham, Ala. (Metro)" sheetId="2" state="visible" r:id="rId2"/>
    <sheet name="Huntsville, Ala. (Metro)" sheetId="3" state="visible" r:id="rId3"/>
    <sheet name="Little Rock, Ark. (Metro)" sheetId="4" state="visible" r:id="rId4"/>
    <sheet name="Fayetteville, Ark. (Metro)" sheetId="5" state="visible" r:id="rId5"/>
    <sheet name="Flagstaff, Ariz. (Metro)" sheetId="6" state="visible" r:id="rId6"/>
    <sheet name="Phoenix, Ariz. (Metro)" sheetId="7" state="visible" r:id="rId7"/>
    <sheet name="Tucson, Ariz. (Metro)" sheetId="8" state="visible" r:id="rId8"/>
    <sheet name="Bakersfield, Calif. (Metro)" sheetId="9" state="visible" r:id="rId9"/>
    <sheet name="Fresno, Calif. (Metro)" sheetId="10" state="visible" r:id="rId10"/>
    <sheet name="Los Angeles, Calif. (Metro)" sheetId="11" state="visible" r:id="rId11"/>
    <sheet name="Oxnard, Calif. (Metro)" sheetId="12" state="visible" r:id="rId12"/>
    <sheet name="Riverside, Calif. (Metro)" sheetId="13" state="visible" r:id="rId13"/>
    <sheet name="Sacramento, Calif. (Metro)" sheetId="14" state="visible" r:id="rId14"/>
    <sheet name="San Diego, Calif. (Metro)" sheetId="15" state="visible" r:id="rId15"/>
    <sheet name="San Francisco, Calif. (Metro)" sheetId="16" state="visible" r:id="rId16"/>
    <sheet name="San Jose, Calif. (Metro)" sheetId="17" state="visible" r:id="rId17"/>
    <sheet name="Santa Barbara, Calif. (Metro)" sheetId="18" state="visible" r:id="rId18"/>
    <sheet name="Santa Rosa, Calif. (Metro)" sheetId="19" state="visible" r:id="rId19"/>
    <sheet name="Stockton, Calif. (Metro)" sheetId="20" state="visible" r:id="rId20"/>
    <sheet name="Vallejo, Calif. (Metro)" sheetId="21" state="visible" r:id="rId21"/>
    <sheet name="Boulder, Colo. (Metro)" sheetId="22" state="visible" r:id="rId22"/>
    <sheet name="Colorado Springs, Colo. (Metro)" sheetId="23" state="visible" r:id="rId23"/>
    <sheet name="Denver, Colo. (Metro)" sheetId="24" state="visible" r:id="rId24"/>
    <sheet name="Fort Collins, Colo. (Metro)" sheetId="25" state="visible" r:id="rId25"/>
    <sheet name="Bridgeport, Conn. (Metro)" sheetId="26" state="visible" r:id="rId26"/>
    <sheet name="Hartford, Conn. (Metro)" sheetId="27" state="visible" r:id="rId27"/>
    <sheet name="New Haven, Conn. (Metro)" sheetId="28" state="visible" r:id="rId28"/>
    <sheet name="Washington, D.C. (Metro)" sheetId="29" state="visible" r:id="rId29"/>
    <sheet name="Cape Coral, Fla. (Metro)" sheetId="30" state="visible" r:id="rId30"/>
    <sheet name="Deltona, Fla. (Metro)" sheetId="31" state="visible" r:id="rId31"/>
    <sheet name="Gainesville, Fla. (Metro)" sheetId="32" state="visible" r:id="rId32"/>
    <sheet name="Jacksonville, Fla. (Metro)" sheetId="33" state="visible" r:id="rId33"/>
    <sheet name="Lakeland, Fla. (Metro)" sheetId="34" state="visible" r:id="rId34"/>
    <sheet name="Miami, Fla. (Metro)" sheetId="35" state="visible" r:id="rId35"/>
    <sheet name="Orlando, Fla. (Metro)" sheetId="36" state="visible" r:id="rId36"/>
    <sheet name="Palm Bay, Fla. (Metro)" sheetId="37" state="visible" r:id="rId37"/>
    <sheet name="Sarasota, Fla. (Metro)" sheetId="38" state="visible" r:id="rId38"/>
    <sheet name="Tallahassee, Fla. (Metro)" sheetId="39" state="visible" r:id="rId39"/>
    <sheet name="Tampa, Fla. (Metro)" sheetId="40" state="visible" r:id="rId40"/>
    <sheet name="Atlanta, Ga. (Metro)" sheetId="41" state="visible" r:id="rId41"/>
    <sheet name="Augusta, Ga. (Metro)" sheetId="42" state="visible" r:id="rId42"/>
    <sheet name="Savannah, Ga. (Metro)" sheetId="43" state="visible" r:id="rId43"/>
    <sheet name="Des Moines, Iowa (Metro)" sheetId="44" state="visible" r:id="rId44"/>
    <sheet name="Boise City, Idaho (Metro)" sheetId="45" state="visible" r:id="rId45"/>
    <sheet name="Chicago, Ill. (Metro)" sheetId="46" state="visible" r:id="rId46"/>
    <sheet name="Fort Wayne, Ind. (Metro)" sheetId="47" state="visible" r:id="rId47"/>
    <sheet name="Indianapolis, Ind. (Metro)" sheetId="48" state="visible" r:id="rId48"/>
    <sheet name="Baton Rouge, La. (Metro)" sheetId="49" state="visible" r:id="rId49"/>
    <sheet name="New Orleans, La. (Metro)" sheetId="50" state="visible" r:id="rId50"/>
    <sheet name="Louisville, Ky. (Metro)" sheetId="51" state="visible" r:id="rId51"/>
    <sheet name="Boston, Mass. (Metro)" sheetId="52" state="visible" r:id="rId52"/>
    <sheet name="Worcester, Mass. (Metro)" sheetId="53" state="visible" r:id="rId53"/>
    <sheet name="Baltimore, Md. (Metro)" sheetId="54" state="visible" r:id="rId54"/>
    <sheet name="Ann Arbor, Mich. (Metro)" sheetId="55" state="visible" r:id="rId55"/>
    <sheet name="Detroit, Mich. (Metro)" sheetId="56" state="visible" r:id="rId56"/>
    <sheet name="Lansing, Mich. (Metro)" sheetId="57" state="visible" r:id="rId57"/>
    <sheet name="Minneapolis, Minn. (Metro)" sheetId="58" state="visible" r:id="rId58"/>
    <sheet name="St. Louis, Mo. (Metro)" sheetId="59" state="visible" r:id="rId59"/>
    <sheet name="Kansas City, Mo. (Metro)" sheetId="60" state="visible" r:id="rId60"/>
    <sheet name="Durham, N.C. (Metro)" sheetId="61" state="visible" r:id="rId61"/>
    <sheet name="Greensboro, N.C. (Metro)" sheetId="62" state="visible" r:id="rId62"/>
    <sheet name="Raleigh, N.C. (Metro)" sheetId="63" state="visible" r:id="rId63"/>
    <sheet name="Charlotte, N.C. (Metro)" sheetId="64" state="visible" r:id="rId64"/>
    <sheet name="Winston, N.C. (Metro)" sheetId="65" state="visible" r:id="rId65"/>
    <sheet name="Fargo, N.D. (Metro)" sheetId="66" state="visible" r:id="rId66"/>
    <sheet name="Omaha, Neb. (Metro)" sheetId="67" state="visible" r:id="rId67"/>
    <sheet name="Albuquerque, N.M. (Metro)" sheetId="68" state="visible" r:id="rId68"/>
    <sheet name="Las Vegas, Nev. (Metro)" sheetId="69" state="visible" r:id="rId69"/>
    <sheet name="Reno, Nev. (Metro)" sheetId="70" state="visible" r:id="rId70"/>
    <sheet name="Albany, N.Y. (Metro)" sheetId="71" state="visible" r:id="rId71"/>
    <sheet name="Buffalo, N.Y. (Metro)" sheetId="72" state="visible" r:id="rId72"/>
    <sheet name="New York, N.Y. (Metro)" sheetId="73" state="visible" r:id="rId73"/>
    <sheet name="Poughkeepsie, N.Y. (Metro)" sheetId="74" state="visible" r:id="rId74"/>
    <sheet name="Rochester, N.Y. (Metro)" sheetId="75" state="visible" r:id="rId75"/>
    <sheet name="Syracuse, N.Y. (Metro)" sheetId="76" state="visible" r:id="rId76"/>
    <sheet name="Akron, Ohio (Metro)" sheetId="77" state="visible" r:id="rId77"/>
    <sheet name="Cleveland, Ohio (Metro)" sheetId="78" state="visible" r:id="rId78"/>
    <sheet name="Columbus, Ohio (Metro)" sheetId="79" state="visible" r:id="rId79"/>
    <sheet name="Dayton, Ohio (Metro)" sheetId="80" state="visible" r:id="rId80"/>
    <sheet name="Cincinnati, Ohio (Metro)" sheetId="81" state="visible" r:id="rId81"/>
    <sheet name="Oklahoma City, Okla. (Metro)" sheetId="82" state="visible" r:id="rId82"/>
    <sheet name="Tulsa, Okla. (Metro)" sheetId="83" state="visible" r:id="rId83"/>
    <sheet name="Eugene, Ore. (Metro)" sheetId="84" state="visible" r:id="rId84"/>
    <sheet name="Salem, Ore. (Metro)" sheetId="85" state="visible" r:id="rId85"/>
    <sheet name="Portland, Ore. (Metro)" sheetId="86" state="visible" r:id="rId86"/>
    <sheet name="Harrisburg, Pa. (Metro)" sheetId="87" state="visible" r:id="rId87"/>
    <sheet name="Allentown, Pa. (Metro)" sheetId="88" state="visible" r:id="rId88"/>
    <sheet name="Philadelphia, Pa. (Metro)" sheetId="89" state="visible" r:id="rId89"/>
    <sheet name="Pittsburgh, Pa. (Metro)" sheetId="90" state="visible" r:id="rId90"/>
    <sheet name="Providence, R.I. (Metro)" sheetId="91" state="visible" r:id="rId91"/>
    <sheet name="Charleston, S.C. (Metro)" sheetId="92" state="visible" r:id="rId92"/>
    <sheet name="Columbia, S.C. (Metro)" sheetId="93" state="visible" r:id="rId93"/>
    <sheet name="Greenville, S.C. (Metro)" sheetId="94" state="visible" r:id="rId94"/>
    <sheet name="Sioux Falls, S.D. (Metro)" sheetId="95" state="visible" r:id="rId95"/>
    <sheet name="Memphis, Tenn. (Metro)" sheetId="96" state="visible" r:id="rId96"/>
    <sheet name="Chattanooga, Tenn. (Metro)" sheetId="97" state="visible" r:id="rId97"/>
    <sheet name="Knoxville, Tenn. (Metro)" sheetId="98" state="visible" r:id="rId98"/>
    <sheet name="Nashville, Tenn. (Metro)" sheetId="99" state="visible" r:id="rId99"/>
    <sheet name="Austin, Tex. (Metro)" sheetId="100" state="visible" r:id="rId100"/>
    <sheet name="Beaumont, Tex. (Metro)" sheetId="101" state="visible" r:id="rId101"/>
    <sheet name="College Station, Tex. (Metro)" sheetId="102" state="visible" r:id="rId102"/>
    <sheet name="Corpus Christi, Tex. (Metro)" sheetId="103" state="visible" r:id="rId103"/>
    <sheet name="Dallas, Tex. (Metro)" sheetId="104" state="visible" r:id="rId104"/>
    <sheet name="El Paso, Tex. (Metro)" sheetId="105" state="visible" r:id="rId105"/>
    <sheet name="Houston, Tex. (Metro)" sheetId="106" state="visible" r:id="rId106"/>
    <sheet name="San Antonio, Tex. (Metro)" sheetId="107" state="visible" r:id="rId107"/>
    <sheet name="Ogden, Utah (Metro)" sheetId="108" state="visible" r:id="rId108"/>
    <sheet name="Provo, Utah (Metro)" sheetId="109" state="visible" r:id="rId109"/>
    <sheet name="Salt Lake City, Utah (Metro)" sheetId="110" state="visible" r:id="rId110"/>
    <sheet name="Virginia Beach, Va. (Metro)" sheetId="111" state="visible" r:id="rId111"/>
    <sheet name="Richmond, Va. (Metro)" sheetId="112" state="visible" r:id="rId112"/>
    <sheet name="Kennewick, Wash. (Metro)" sheetId="113" state="visible" r:id="rId113"/>
    <sheet name="Olympia, Wash. (Metro)" sheetId="114" state="visible" r:id="rId114"/>
    <sheet name="Seattle, Wash. (Metro)" sheetId="115" state="visible" r:id="rId115"/>
    <sheet name="Spokane, Wash. (Metro)" sheetId="116" state="visible" r:id="rId116"/>
    <sheet name="Madison, Wis. (Metro)" sheetId="117" state="visible" r:id="rId117"/>
    <sheet name="Milwaukee, Wis. (Metro)" sheetId="118" state="visible" r:id="rId118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_-"/>
  </numFmts>
  <fonts count="3">
    <font>
      <name val="Calibri"/>
      <family val="2"/>
      <color theme="1"/>
      <sz val="11"/>
      <scheme val="minor"/>
    </font>
    <font>
      <b val="1"/>
    </font>
    <font/>
  </fonts>
  <fills count="4">
    <fill>
      <patternFill/>
    </fill>
    <fill>
      <patternFill patternType="gray125"/>
    </fill>
    <fill>
      <patternFill patternType="solid">
        <fgColor rgb="00DDDDDD"/>
        <bgColor rgb="00DDDDDD"/>
      </patternFill>
    </fill>
    <fill>
      <patternFill patternType="solid">
        <fgColor rgb="00EEEEEE"/>
        <bgColor rgb="00EEEEE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2" fillId="0" borderId="0" applyAlignment="1" pivotButton="0" quotePrefix="0" xfId="0">
      <alignment horizontal="left" vertical="top" wrapText="1"/>
    </xf>
    <xf numFmtId="0" fontId="1" fillId="3" borderId="1" applyAlignment="1" pivotButton="0" quotePrefix="0" xfId="0">
      <alignment horizontal="left" vertical="center"/>
    </xf>
    <xf numFmtId="0" fontId="0" fillId="0" borderId="1" applyAlignment="1" pivotButton="0" quotePrefix="0" xfId="0">
      <alignment horizontal="left" vertical="center"/>
    </xf>
    <xf numFmtId="0" fontId="1" fillId="2" borderId="1" applyAlignment="1" pivotButton="0" quotePrefix="0" xfId="0">
      <alignment horizontal="left"/>
    </xf>
    <xf numFmtId="0" fontId="0" fillId="0" borderId="0" applyAlignment="1" pivotButton="0" quotePrefix="0" xfId="0">
      <alignment horizontal="left"/>
    </xf>
    <xf numFmtId="0" fontId="0" fillId="0" borderId="1" applyAlignment="1" pivotButton="0" quotePrefix="0" xfId="0">
      <alignment horizontal="left"/>
    </xf>
    <xf numFmtId="164" fontId="0" fillId="0" borderId="1" applyAlignment="1" pivotButton="0" quotePrefix="0" xfId="0">
      <alignment horizontal="left"/>
    </xf>
    <xf numFmtId="0" fontId="1" fillId="3" borderId="1" applyAlignment="1" pivotButton="0" quotePrefix="0" xfId="0">
      <alignment horizontal="left"/>
    </xf>
    <xf numFmtId="0" fontId="0" fillId="3" borderId="1" applyAlignment="1" pivotButton="0" quotePrefix="0" xfId="0">
      <alignment horizontal="left"/>
    </xf>
    <xf numFmtId="0" fontId="1" fillId="0" borderId="1" applyAlignment="1" pivotButton="0" quotePrefix="0" xfId="0">
      <alignment horizontal="left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/xl/worksheets/sheet26.xml"/><Relationship Id="rId117" Type="http://schemas.openxmlformats.org/officeDocument/2006/relationships/worksheet" Target="/xl/worksheets/sheet117.xml"/><Relationship Id="rId21" Type="http://schemas.openxmlformats.org/officeDocument/2006/relationships/worksheet" Target="/xl/worksheets/sheet21.xml"/><Relationship Id="rId42" Type="http://schemas.openxmlformats.org/officeDocument/2006/relationships/worksheet" Target="/xl/worksheets/sheet42.xml"/><Relationship Id="rId47" Type="http://schemas.openxmlformats.org/officeDocument/2006/relationships/worksheet" Target="/xl/worksheets/sheet47.xml"/><Relationship Id="rId63" Type="http://schemas.openxmlformats.org/officeDocument/2006/relationships/worksheet" Target="/xl/worksheets/sheet63.xml"/><Relationship Id="rId68" Type="http://schemas.openxmlformats.org/officeDocument/2006/relationships/worksheet" Target="/xl/worksheets/sheet68.xml"/><Relationship Id="rId84" Type="http://schemas.openxmlformats.org/officeDocument/2006/relationships/worksheet" Target="/xl/worksheets/sheet84.xml"/><Relationship Id="rId89" Type="http://schemas.openxmlformats.org/officeDocument/2006/relationships/worksheet" Target="/xl/worksheets/sheet89.xml"/><Relationship Id="rId112" Type="http://schemas.openxmlformats.org/officeDocument/2006/relationships/worksheet" Target="/xl/worksheets/sheet112.xml"/><Relationship Id="rId16" Type="http://schemas.openxmlformats.org/officeDocument/2006/relationships/worksheet" Target="/xl/worksheets/sheet16.xml"/><Relationship Id="rId107" Type="http://schemas.openxmlformats.org/officeDocument/2006/relationships/worksheet" Target="/xl/worksheets/sheet107.xml"/><Relationship Id="rId11" Type="http://schemas.openxmlformats.org/officeDocument/2006/relationships/worksheet" Target="/xl/worksheets/sheet11.xml"/><Relationship Id="rId32" Type="http://schemas.openxmlformats.org/officeDocument/2006/relationships/worksheet" Target="/xl/worksheets/sheet32.xml"/><Relationship Id="rId37" Type="http://schemas.openxmlformats.org/officeDocument/2006/relationships/worksheet" Target="/xl/worksheets/sheet37.xml"/><Relationship Id="rId53" Type="http://schemas.openxmlformats.org/officeDocument/2006/relationships/worksheet" Target="/xl/worksheets/sheet53.xml"/><Relationship Id="rId58" Type="http://schemas.openxmlformats.org/officeDocument/2006/relationships/worksheet" Target="/xl/worksheets/sheet58.xml"/><Relationship Id="rId74" Type="http://schemas.openxmlformats.org/officeDocument/2006/relationships/worksheet" Target="/xl/worksheets/sheet74.xml"/><Relationship Id="rId79" Type="http://schemas.openxmlformats.org/officeDocument/2006/relationships/worksheet" Target="/xl/worksheets/sheet79.xml"/><Relationship Id="rId102" Type="http://schemas.openxmlformats.org/officeDocument/2006/relationships/worksheet" Target="/xl/worksheets/sheet102.xml"/><Relationship Id="rId123" Type="http://schemas.openxmlformats.org/officeDocument/2006/relationships/customXml" Target="../customXml/item3.xml"/><Relationship Id="rId5" Type="http://schemas.openxmlformats.org/officeDocument/2006/relationships/worksheet" Target="/xl/worksheets/sheet5.xml"/><Relationship Id="rId90" Type="http://schemas.openxmlformats.org/officeDocument/2006/relationships/worksheet" Target="/xl/worksheets/sheet90.xml"/><Relationship Id="rId95" Type="http://schemas.openxmlformats.org/officeDocument/2006/relationships/worksheet" Target="/xl/worksheets/sheet95.xml"/><Relationship Id="rId22" Type="http://schemas.openxmlformats.org/officeDocument/2006/relationships/worksheet" Target="/xl/worksheets/sheet22.xml"/><Relationship Id="rId27" Type="http://schemas.openxmlformats.org/officeDocument/2006/relationships/worksheet" Target="/xl/worksheets/sheet27.xml"/><Relationship Id="rId43" Type="http://schemas.openxmlformats.org/officeDocument/2006/relationships/worksheet" Target="/xl/worksheets/sheet43.xml"/><Relationship Id="rId48" Type="http://schemas.openxmlformats.org/officeDocument/2006/relationships/worksheet" Target="/xl/worksheets/sheet48.xml"/><Relationship Id="rId64" Type="http://schemas.openxmlformats.org/officeDocument/2006/relationships/worksheet" Target="/xl/worksheets/sheet64.xml"/><Relationship Id="rId69" Type="http://schemas.openxmlformats.org/officeDocument/2006/relationships/worksheet" Target="/xl/worksheets/sheet69.xml"/><Relationship Id="rId113" Type="http://schemas.openxmlformats.org/officeDocument/2006/relationships/worksheet" Target="/xl/worksheets/sheet113.xml"/><Relationship Id="rId118" Type="http://schemas.openxmlformats.org/officeDocument/2006/relationships/worksheet" Target="/xl/worksheets/sheet118.xml"/><Relationship Id="rId80" Type="http://schemas.openxmlformats.org/officeDocument/2006/relationships/worksheet" Target="/xl/worksheets/sheet80.xml"/><Relationship Id="rId85" Type="http://schemas.openxmlformats.org/officeDocument/2006/relationships/worksheet" Target="/xl/worksheets/sheet85.xml"/><Relationship Id="rId12" Type="http://schemas.openxmlformats.org/officeDocument/2006/relationships/worksheet" Target="/xl/worksheets/sheet12.xml"/><Relationship Id="rId17" Type="http://schemas.openxmlformats.org/officeDocument/2006/relationships/worksheet" Target="/xl/worksheets/sheet17.xml"/><Relationship Id="rId33" Type="http://schemas.openxmlformats.org/officeDocument/2006/relationships/worksheet" Target="/xl/worksheets/sheet33.xml"/><Relationship Id="rId38" Type="http://schemas.openxmlformats.org/officeDocument/2006/relationships/worksheet" Target="/xl/worksheets/sheet38.xml"/><Relationship Id="rId59" Type="http://schemas.openxmlformats.org/officeDocument/2006/relationships/worksheet" Target="/xl/worksheets/sheet59.xml"/><Relationship Id="rId103" Type="http://schemas.openxmlformats.org/officeDocument/2006/relationships/worksheet" Target="/xl/worksheets/sheet103.xml"/><Relationship Id="rId108" Type="http://schemas.openxmlformats.org/officeDocument/2006/relationships/worksheet" Target="/xl/worksheets/sheet108.xml"/><Relationship Id="rId54" Type="http://schemas.openxmlformats.org/officeDocument/2006/relationships/worksheet" Target="/xl/worksheets/sheet54.xml"/><Relationship Id="rId70" Type="http://schemas.openxmlformats.org/officeDocument/2006/relationships/worksheet" Target="/xl/worksheets/sheet70.xml"/><Relationship Id="rId75" Type="http://schemas.openxmlformats.org/officeDocument/2006/relationships/worksheet" Target="/xl/worksheets/sheet75.xml"/><Relationship Id="rId91" Type="http://schemas.openxmlformats.org/officeDocument/2006/relationships/worksheet" Target="/xl/worksheets/sheet91.xml"/><Relationship Id="rId96" Type="http://schemas.openxmlformats.org/officeDocument/2006/relationships/worksheet" Target="/xl/worksheets/sheet96.xml"/><Relationship Id="rId1" Type="http://schemas.openxmlformats.org/officeDocument/2006/relationships/worksheet" Target="/xl/worksheets/sheet1.xml"/><Relationship Id="rId6" Type="http://schemas.openxmlformats.org/officeDocument/2006/relationships/worksheet" Target="/xl/worksheets/sheet6.xml"/><Relationship Id="rId23" Type="http://schemas.openxmlformats.org/officeDocument/2006/relationships/worksheet" Target="/xl/worksheets/sheet23.xml"/><Relationship Id="rId28" Type="http://schemas.openxmlformats.org/officeDocument/2006/relationships/worksheet" Target="/xl/worksheets/sheet28.xml"/><Relationship Id="rId49" Type="http://schemas.openxmlformats.org/officeDocument/2006/relationships/worksheet" Target="/xl/worksheets/sheet49.xml"/><Relationship Id="rId114" Type="http://schemas.openxmlformats.org/officeDocument/2006/relationships/worksheet" Target="/xl/worksheets/sheet114.xml"/><Relationship Id="rId119" Type="http://schemas.openxmlformats.org/officeDocument/2006/relationships/styles" Target="styles.xml"/><Relationship Id="rId44" Type="http://schemas.openxmlformats.org/officeDocument/2006/relationships/worksheet" Target="/xl/worksheets/sheet44.xml"/><Relationship Id="rId60" Type="http://schemas.openxmlformats.org/officeDocument/2006/relationships/worksheet" Target="/xl/worksheets/sheet60.xml"/><Relationship Id="rId65" Type="http://schemas.openxmlformats.org/officeDocument/2006/relationships/worksheet" Target="/xl/worksheets/sheet65.xml"/><Relationship Id="rId81" Type="http://schemas.openxmlformats.org/officeDocument/2006/relationships/worksheet" Target="/xl/worksheets/sheet81.xml"/><Relationship Id="rId86" Type="http://schemas.openxmlformats.org/officeDocument/2006/relationships/worksheet" Target="/xl/worksheets/sheet86.xml"/><Relationship Id="rId4" Type="http://schemas.openxmlformats.org/officeDocument/2006/relationships/worksheet" Target="/xl/worksheets/sheet4.xml"/><Relationship Id="rId9" Type="http://schemas.openxmlformats.org/officeDocument/2006/relationships/worksheet" Target="/xl/worksheets/sheet9.xml"/><Relationship Id="rId13" Type="http://schemas.openxmlformats.org/officeDocument/2006/relationships/worksheet" Target="/xl/worksheets/sheet13.xml"/><Relationship Id="rId18" Type="http://schemas.openxmlformats.org/officeDocument/2006/relationships/worksheet" Target="/xl/worksheets/sheet18.xml"/><Relationship Id="rId39" Type="http://schemas.openxmlformats.org/officeDocument/2006/relationships/worksheet" Target="/xl/worksheets/sheet39.xml"/><Relationship Id="rId109" Type="http://schemas.openxmlformats.org/officeDocument/2006/relationships/worksheet" Target="/xl/worksheets/sheet109.xml"/><Relationship Id="rId34" Type="http://schemas.openxmlformats.org/officeDocument/2006/relationships/worksheet" Target="/xl/worksheets/sheet34.xml"/><Relationship Id="rId50" Type="http://schemas.openxmlformats.org/officeDocument/2006/relationships/worksheet" Target="/xl/worksheets/sheet50.xml"/><Relationship Id="rId55" Type="http://schemas.openxmlformats.org/officeDocument/2006/relationships/worksheet" Target="/xl/worksheets/sheet55.xml"/><Relationship Id="rId76" Type="http://schemas.openxmlformats.org/officeDocument/2006/relationships/worksheet" Target="/xl/worksheets/sheet76.xml"/><Relationship Id="rId97" Type="http://schemas.openxmlformats.org/officeDocument/2006/relationships/worksheet" Target="/xl/worksheets/sheet97.xml"/><Relationship Id="rId104" Type="http://schemas.openxmlformats.org/officeDocument/2006/relationships/worksheet" Target="/xl/worksheets/sheet104.xml"/><Relationship Id="rId120" Type="http://schemas.openxmlformats.org/officeDocument/2006/relationships/theme" Target="theme/theme1.xml"/><Relationship Id="rId7" Type="http://schemas.openxmlformats.org/officeDocument/2006/relationships/worksheet" Target="/xl/worksheets/sheet7.xml"/><Relationship Id="rId71" Type="http://schemas.openxmlformats.org/officeDocument/2006/relationships/worksheet" Target="/xl/worksheets/sheet71.xml"/><Relationship Id="rId92" Type="http://schemas.openxmlformats.org/officeDocument/2006/relationships/worksheet" Target="/xl/worksheets/sheet92.xml"/><Relationship Id="rId2" Type="http://schemas.openxmlformats.org/officeDocument/2006/relationships/worksheet" Target="/xl/worksheets/sheet2.xml"/><Relationship Id="rId29" Type="http://schemas.openxmlformats.org/officeDocument/2006/relationships/worksheet" Target="/xl/worksheets/sheet29.xml"/><Relationship Id="rId24" Type="http://schemas.openxmlformats.org/officeDocument/2006/relationships/worksheet" Target="/xl/worksheets/sheet24.xml"/><Relationship Id="rId40" Type="http://schemas.openxmlformats.org/officeDocument/2006/relationships/worksheet" Target="/xl/worksheets/sheet40.xml"/><Relationship Id="rId45" Type="http://schemas.openxmlformats.org/officeDocument/2006/relationships/worksheet" Target="/xl/worksheets/sheet45.xml"/><Relationship Id="rId66" Type="http://schemas.openxmlformats.org/officeDocument/2006/relationships/worksheet" Target="/xl/worksheets/sheet66.xml"/><Relationship Id="rId87" Type="http://schemas.openxmlformats.org/officeDocument/2006/relationships/worksheet" Target="/xl/worksheets/sheet87.xml"/><Relationship Id="rId110" Type="http://schemas.openxmlformats.org/officeDocument/2006/relationships/worksheet" Target="/xl/worksheets/sheet110.xml"/><Relationship Id="rId115" Type="http://schemas.openxmlformats.org/officeDocument/2006/relationships/worksheet" Target="/xl/worksheets/sheet115.xml"/><Relationship Id="rId61" Type="http://schemas.openxmlformats.org/officeDocument/2006/relationships/worksheet" Target="/xl/worksheets/sheet61.xml"/><Relationship Id="rId82" Type="http://schemas.openxmlformats.org/officeDocument/2006/relationships/worksheet" Target="/xl/worksheets/sheet82.xml"/><Relationship Id="rId19" Type="http://schemas.openxmlformats.org/officeDocument/2006/relationships/worksheet" Target="/xl/worksheets/sheet19.xml"/><Relationship Id="rId14" Type="http://schemas.openxmlformats.org/officeDocument/2006/relationships/worksheet" Target="/xl/worksheets/sheet14.xml"/><Relationship Id="rId30" Type="http://schemas.openxmlformats.org/officeDocument/2006/relationships/worksheet" Target="/xl/worksheets/sheet30.xml"/><Relationship Id="rId35" Type="http://schemas.openxmlformats.org/officeDocument/2006/relationships/worksheet" Target="/xl/worksheets/sheet35.xml"/><Relationship Id="rId56" Type="http://schemas.openxmlformats.org/officeDocument/2006/relationships/worksheet" Target="/xl/worksheets/sheet56.xml"/><Relationship Id="rId77" Type="http://schemas.openxmlformats.org/officeDocument/2006/relationships/worksheet" Target="/xl/worksheets/sheet77.xml"/><Relationship Id="rId100" Type="http://schemas.openxmlformats.org/officeDocument/2006/relationships/worksheet" Target="/xl/worksheets/sheet100.xml"/><Relationship Id="rId105" Type="http://schemas.openxmlformats.org/officeDocument/2006/relationships/worksheet" Target="/xl/worksheets/sheet105.xml"/><Relationship Id="rId8" Type="http://schemas.openxmlformats.org/officeDocument/2006/relationships/worksheet" Target="/xl/worksheets/sheet8.xml"/><Relationship Id="rId51" Type="http://schemas.openxmlformats.org/officeDocument/2006/relationships/worksheet" Target="/xl/worksheets/sheet51.xml"/><Relationship Id="rId72" Type="http://schemas.openxmlformats.org/officeDocument/2006/relationships/worksheet" Target="/xl/worksheets/sheet72.xml"/><Relationship Id="rId93" Type="http://schemas.openxmlformats.org/officeDocument/2006/relationships/worksheet" Target="/xl/worksheets/sheet93.xml"/><Relationship Id="rId98" Type="http://schemas.openxmlformats.org/officeDocument/2006/relationships/worksheet" Target="/xl/worksheets/sheet98.xml"/><Relationship Id="rId121" Type="http://schemas.openxmlformats.org/officeDocument/2006/relationships/customXml" Target="../customXml/item1.xml"/><Relationship Id="rId3" Type="http://schemas.openxmlformats.org/officeDocument/2006/relationships/worksheet" Target="/xl/worksheets/sheet3.xml"/><Relationship Id="rId25" Type="http://schemas.openxmlformats.org/officeDocument/2006/relationships/worksheet" Target="/xl/worksheets/sheet25.xml"/><Relationship Id="rId46" Type="http://schemas.openxmlformats.org/officeDocument/2006/relationships/worksheet" Target="/xl/worksheets/sheet46.xml"/><Relationship Id="rId67" Type="http://schemas.openxmlformats.org/officeDocument/2006/relationships/worksheet" Target="/xl/worksheets/sheet67.xml"/><Relationship Id="rId116" Type="http://schemas.openxmlformats.org/officeDocument/2006/relationships/worksheet" Target="/xl/worksheets/sheet116.xml"/><Relationship Id="rId20" Type="http://schemas.openxmlformats.org/officeDocument/2006/relationships/worksheet" Target="/xl/worksheets/sheet20.xml"/><Relationship Id="rId41" Type="http://schemas.openxmlformats.org/officeDocument/2006/relationships/worksheet" Target="/xl/worksheets/sheet41.xml"/><Relationship Id="rId62" Type="http://schemas.openxmlformats.org/officeDocument/2006/relationships/worksheet" Target="/xl/worksheets/sheet62.xml"/><Relationship Id="rId83" Type="http://schemas.openxmlformats.org/officeDocument/2006/relationships/worksheet" Target="/xl/worksheets/sheet83.xml"/><Relationship Id="rId88" Type="http://schemas.openxmlformats.org/officeDocument/2006/relationships/worksheet" Target="/xl/worksheets/sheet88.xml"/><Relationship Id="rId111" Type="http://schemas.openxmlformats.org/officeDocument/2006/relationships/worksheet" Target="/xl/worksheets/sheet111.xml"/><Relationship Id="rId15" Type="http://schemas.openxmlformats.org/officeDocument/2006/relationships/worksheet" Target="/xl/worksheets/sheet15.xml"/><Relationship Id="rId36" Type="http://schemas.openxmlformats.org/officeDocument/2006/relationships/worksheet" Target="/xl/worksheets/sheet36.xml"/><Relationship Id="rId57" Type="http://schemas.openxmlformats.org/officeDocument/2006/relationships/worksheet" Target="/xl/worksheets/sheet57.xml"/><Relationship Id="rId106" Type="http://schemas.openxmlformats.org/officeDocument/2006/relationships/worksheet" Target="/xl/worksheets/sheet106.xml"/><Relationship Id="rId10" Type="http://schemas.openxmlformats.org/officeDocument/2006/relationships/worksheet" Target="/xl/worksheets/sheet10.xml"/><Relationship Id="rId31" Type="http://schemas.openxmlformats.org/officeDocument/2006/relationships/worksheet" Target="/xl/worksheets/sheet31.xml"/><Relationship Id="rId52" Type="http://schemas.openxmlformats.org/officeDocument/2006/relationships/worksheet" Target="/xl/worksheets/sheet52.xml"/><Relationship Id="rId73" Type="http://schemas.openxmlformats.org/officeDocument/2006/relationships/worksheet" Target="/xl/worksheets/sheet73.xml"/><Relationship Id="rId78" Type="http://schemas.openxmlformats.org/officeDocument/2006/relationships/worksheet" Target="/xl/worksheets/sheet78.xml"/><Relationship Id="rId94" Type="http://schemas.openxmlformats.org/officeDocument/2006/relationships/worksheet" Target="/xl/worksheets/sheet94.xml"/><Relationship Id="rId99" Type="http://schemas.openxmlformats.org/officeDocument/2006/relationships/worksheet" Target="/xl/worksheets/sheet99.xml"/><Relationship Id="rId101" Type="http://schemas.openxmlformats.org/officeDocument/2006/relationships/worksheet" Target="/xl/worksheets/sheet101.xml"/><Relationship Id="rId1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123"/>
  <sheetViews>
    <sheetView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76" customWidth="1" min="1" max="1"/>
    <col width="93" customWidth="1" min="2" max="2"/>
  </cols>
  <sheetData>
    <row r="1">
      <c r="A1" s="1" t="inlineStr">
        <is>
          <t>To go to a worksheet, please click on the text in the Link column.</t>
        </is>
      </c>
    </row>
    <row r="2">
      <c r="A2" s="1" t="inlineStr">
        <is>
          <t>If you are in a worksheet and want to go back to view the Index worksheet,</t>
        </is>
      </c>
    </row>
    <row r="3">
      <c r="A3" s="1" t="inlineStr">
        <is>
          <t>please hold down the Ctrl button and click on the left arrow at the bottom</t>
        </is>
      </c>
    </row>
    <row r="4">
      <c r="A4" s="1" t="inlineStr">
        <is>
          <t>of the page where all the worksheets are listed.</t>
        </is>
      </c>
    </row>
    <row r="5"/>
    <row r="6">
      <c r="A6" s="2" t="inlineStr">
        <is>
          <t>Worksheet</t>
        </is>
      </c>
      <c r="B6" s="2" t="inlineStr">
        <is>
          <t>Link</t>
        </is>
      </c>
    </row>
    <row r="7">
      <c r="A7" s="3" t="inlineStr">
        <is>
          <t>Birmingham, Ala. (Metro)</t>
        </is>
      </c>
      <c r="B7" s="3">
        <f>HYPERLINK("#'Birmingham, Ala. (Metro)'!A1","Go to Birmingham, Ala. (Metro)")</f>
        <v/>
      </c>
    </row>
    <row r="8">
      <c r="A8" s="3" t="inlineStr">
        <is>
          <t>Huntsville, Ala. (Metro)</t>
        </is>
      </c>
      <c r="B8" s="3">
        <f>HYPERLINK("#'Huntsville, Ala. (Metro)'!A1","Go to Huntsville, Ala. (Metro)")</f>
        <v/>
      </c>
    </row>
    <row r="9">
      <c r="A9" s="3" t="inlineStr">
        <is>
          <t>Little Rock, Ark. (Metro)</t>
        </is>
      </c>
      <c r="B9" s="3">
        <f>HYPERLINK("#'Little Rock, Ark. (Metro)'!A1","Go to Little Rock, Ark. (Metro)")</f>
        <v/>
      </c>
    </row>
    <row r="10">
      <c r="A10" s="3" t="inlineStr">
        <is>
          <t>Fayetteville, Ark. (Metro)</t>
        </is>
      </c>
      <c r="B10" s="3">
        <f>HYPERLINK("#'Fayetteville, Ark. (Metro)'!A1","Go to Fayetteville, Ark. (Metro)")</f>
        <v/>
      </c>
    </row>
    <row r="11">
      <c r="A11" s="3" t="inlineStr">
        <is>
          <t>Flagstaff, Ariz. (Metro)</t>
        </is>
      </c>
      <c r="B11" s="3">
        <f>HYPERLINK("#'Flagstaff, Ariz. (Metro)'!A1","Go to Flagstaff, Ariz. (Metro)")</f>
        <v/>
      </c>
    </row>
    <row r="12">
      <c r="A12" s="3" t="inlineStr">
        <is>
          <t>Phoenix, Ariz. (Metro)</t>
        </is>
      </c>
      <c r="B12" s="3">
        <f>HYPERLINK("#'Phoenix, Ariz. (Metro)'!A1","Go to Phoenix, Ariz. (Metro)")</f>
        <v/>
      </c>
    </row>
    <row r="13">
      <c r="A13" s="3" t="inlineStr">
        <is>
          <t>Tucson, Ariz. (Metro)</t>
        </is>
      </c>
      <c r="B13" s="3">
        <f>HYPERLINK("#'Tucson, Ariz. (Metro)'!A1","Go to Tucson, Ariz. (Metro)")</f>
        <v/>
      </c>
    </row>
    <row r="14">
      <c r="A14" s="3" t="inlineStr">
        <is>
          <t>Bakersfield, Calif. (Metro)</t>
        </is>
      </c>
      <c r="B14" s="3">
        <f>HYPERLINK("#'Bakersfield, Calif. (Metro)'!A1","Go to Bakersfield, Calif. (Metro)")</f>
        <v/>
      </c>
    </row>
    <row r="15">
      <c r="A15" s="3" t="inlineStr">
        <is>
          <t>Fresno, Calif. (Metro)</t>
        </is>
      </c>
      <c r="B15" s="3">
        <f>HYPERLINK("#'Fresno, Calif. (Metro)'!A1","Go to Fresno, Calif. (Metro)")</f>
        <v/>
      </c>
    </row>
    <row r="16">
      <c r="A16" s="3" t="inlineStr">
        <is>
          <t>Los Angeles, Calif. (Metro)</t>
        </is>
      </c>
      <c r="B16" s="3">
        <f>HYPERLINK("#'Los Angeles, Calif. (Metro)'!A1","Go to Los Angeles, Calif. (Metro)")</f>
        <v/>
      </c>
    </row>
    <row r="17">
      <c r="A17" s="3" t="inlineStr">
        <is>
          <t>Oxnard, Calif. (Metro)</t>
        </is>
      </c>
      <c r="B17" s="3">
        <f>HYPERLINK("#'Oxnard, Calif. (Metro)'!A1","Go to Oxnard, Calif. (Metro)")</f>
        <v/>
      </c>
    </row>
    <row r="18">
      <c r="A18" s="3" t="inlineStr">
        <is>
          <t>Riverside, Calif. (Metro)</t>
        </is>
      </c>
      <c r="B18" s="3">
        <f>HYPERLINK("#'Riverside, Calif. (Metro)'!A1","Go to Riverside, Calif. (Metro)")</f>
        <v/>
      </c>
    </row>
    <row r="19">
      <c r="A19" s="3" t="inlineStr">
        <is>
          <t>Sacramento, Calif. (Metro)</t>
        </is>
      </c>
      <c r="B19" s="3">
        <f>HYPERLINK("#'Sacramento, Calif. (Metro)'!A1","Go to Sacramento, Calif. (Metro)")</f>
        <v/>
      </c>
    </row>
    <row r="20">
      <c r="A20" s="3" t="inlineStr">
        <is>
          <t>San Diego, Calif. (Metro)</t>
        </is>
      </c>
      <c r="B20" s="3">
        <f>HYPERLINK("#'San Diego, Calif. (Metro)'!A1","Go to San Diego, Calif. (Metro)")</f>
        <v/>
      </c>
    </row>
    <row r="21">
      <c r="A21" s="3" t="inlineStr">
        <is>
          <t>San Francisco, Calif. (Metro)</t>
        </is>
      </c>
      <c r="B21" s="3">
        <f>HYPERLINK("#'San Francisco, Calif. (Metro)'!A1","Go to San Francisco, Calif. (Metro)")</f>
        <v/>
      </c>
    </row>
    <row r="22">
      <c r="A22" s="3" t="inlineStr">
        <is>
          <t>San Jose, Calif. (Metro)</t>
        </is>
      </c>
      <c r="B22" s="3">
        <f>HYPERLINK("#'San Jose, Calif. (Metro)'!A1","Go to San Jose, Calif. (Metro)")</f>
        <v/>
      </c>
    </row>
    <row r="23">
      <c r="A23" s="3" t="inlineStr">
        <is>
          <t>Santa Barbara, Calif. (Metro)</t>
        </is>
      </c>
      <c r="B23" s="3">
        <f>HYPERLINK("#'Santa Barbara, Calif. (Metro)'!A1","Go to Santa Barbara, Calif. (Metro)")</f>
        <v/>
      </c>
    </row>
    <row r="24">
      <c r="A24" s="3" t="inlineStr">
        <is>
          <t>Santa Rosa, Calif. (Metro)</t>
        </is>
      </c>
      <c r="B24" s="3">
        <f>HYPERLINK("#'Santa Rosa, Calif. (Metro)'!A1","Go to Santa Rosa, Calif. (Metro)")</f>
        <v/>
      </c>
    </row>
    <row r="25">
      <c r="A25" s="3" t="inlineStr">
        <is>
          <t>Stockton, Calif. (Metro)</t>
        </is>
      </c>
      <c r="B25" s="3">
        <f>HYPERLINK("#'Stockton, Calif. (Metro)'!A1","Go to Stockton, Calif. (Metro)")</f>
        <v/>
      </c>
    </row>
    <row r="26">
      <c r="A26" s="3" t="inlineStr">
        <is>
          <t>Vallejo, Calif. (Metro)</t>
        </is>
      </c>
      <c r="B26" s="3">
        <f>HYPERLINK("#'Vallejo, Calif. (Metro)'!A1","Go to Vallejo, Calif. (Metro)")</f>
        <v/>
      </c>
    </row>
    <row r="27">
      <c r="A27" s="3" t="inlineStr">
        <is>
          <t>Boulder, Colo. (Metro)</t>
        </is>
      </c>
      <c r="B27" s="3">
        <f>HYPERLINK("#'Boulder, Colo. (Metro)'!A1","Go to Boulder, Colo. (Metro)")</f>
        <v/>
      </c>
    </row>
    <row r="28">
      <c r="A28" s="3" t="inlineStr">
        <is>
          <t>Colorado Springs, Colo. (Metro)</t>
        </is>
      </c>
      <c r="B28" s="3">
        <f>HYPERLINK("#'Colorado Springs, Colo. (Metro)'!A1","Go to Colorado Springs, Colo. (Metro)")</f>
        <v/>
      </c>
    </row>
    <row r="29">
      <c r="A29" s="3" t="inlineStr">
        <is>
          <t>Denver, Colo. (Metro)</t>
        </is>
      </c>
      <c r="B29" s="3">
        <f>HYPERLINK("#'Denver, Colo. (Metro)'!A1","Go to Denver, Colo. (Metro)")</f>
        <v/>
      </c>
    </row>
    <row r="30">
      <c r="A30" s="3" t="inlineStr">
        <is>
          <t>Fort Collins, Colo. (Metro)</t>
        </is>
      </c>
      <c r="B30" s="3">
        <f>HYPERLINK("#'Fort Collins, Colo. (Metro)'!A1","Go to Fort Collins, Colo. (Metro)")</f>
        <v/>
      </c>
    </row>
    <row r="31">
      <c r="A31" s="3" t="inlineStr">
        <is>
          <t>Bridgeport, Conn. (Metro)</t>
        </is>
      </c>
      <c r="B31" s="3">
        <f>HYPERLINK("#'Bridgeport, Conn. (Metro)'!A1","Go to Bridgeport, Conn. (Metro)")</f>
        <v/>
      </c>
    </row>
    <row r="32">
      <c r="A32" s="3" t="inlineStr">
        <is>
          <t>Hartford, Conn. (Metro)</t>
        </is>
      </c>
      <c r="B32" s="3">
        <f>HYPERLINK("#'Hartford, Conn. (Metro)'!A1","Go to Hartford, Conn. (Metro)")</f>
        <v/>
      </c>
    </row>
    <row r="33">
      <c r="A33" s="3" t="inlineStr">
        <is>
          <t>New Haven, Conn. (Metro)</t>
        </is>
      </c>
      <c r="B33" s="3">
        <f>HYPERLINK("#'New Haven, Conn. (Metro)'!A1","Go to New Haven, Conn. (Metro)")</f>
        <v/>
      </c>
    </row>
    <row r="34">
      <c r="A34" s="3" t="inlineStr">
        <is>
          <t>Washington, D.C. (Metro)</t>
        </is>
      </c>
      <c r="B34" s="3">
        <f>HYPERLINK("#'Washington, D.C. (Metro)'!A1","Go to Washington, D.C. (Metro)")</f>
        <v/>
      </c>
    </row>
    <row r="35">
      <c r="A35" s="3" t="inlineStr">
        <is>
          <t>Cape Coral, Fla. (Metro)</t>
        </is>
      </c>
      <c r="B35" s="3">
        <f>HYPERLINK("#'Cape Coral, Fla. (Metro)'!A1","Go to Cape Coral, Fla. (Metro)")</f>
        <v/>
      </c>
    </row>
    <row r="36">
      <c r="A36" s="3" t="inlineStr">
        <is>
          <t>Deltona, Fla. (Metro)</t>
        </is>
      </c>
      <c r="B36" s="3">
        <f>HYPERLINK("#'Deltona, Fla. (Metro)'!A1","Go to Deltona, Fla. (Metro)")</f>
        <v/>
      </c>
    </row>
    <row r="37">
      <c r="A37" s="3" t="inlineStr">
        <is>
          <t>Gainesville, Fla. (Metro)</t>
        </is>
      </c>
      <c r="B37" s="3">
        <f>HYPERLINK("#'Gainesville, Fla. (Metro)'!A1","Go to Gainesville, Fla. (Metro)")</f>
        <v/>
      </c>
    </row>
    <row r="38">
      <c r="A38" s="3" t="inlineStr">
        <is>
          <t>Jacksonville, Fla. (Metro)</t>
        </is>
      </c>
      <c r="B38" s="3">
        <f>HYPERLINK("#'Jacksonville, Fla. (Metro)'!A1","Go to Jacksonville, Fla. (Metro)")</f>
        <v/>
      </c>
    </row>
    <row r="39">
      <c r="A39" s="3" t="inlineStr">
        <is>
          <t>Lakeland, Fla. (Metro)</t>
        </is>
      </c>
      <c r="B39" s="3">
        <f>HYPERLINK("#'Lakeland, Fla. (Metro)'!A1","Go to Lakeland, Fla. (Metro)")</f>
        <v/>
      </c>
    </row>
    <row r="40">
      <c r="A40" s="3" t="inlineStr">
        <is>
          <t>Miami, Fla. (Metro)</t>
        </is>
      </c>
      <c r="B40" s="3">
        <f>HYPERLINK("#'Miami, Fla. (Metro)'!A1","Go to Miami, Fla. (Metro)")</f>
        <v/>
      </c>
    </row>
    <row r="41">
      <c r="A41" s="3" t="inlineStr">
        <is>
          <t>Orlando, Fla. (Metro)</t>
        </is>
      </c>
      <c r="B41" s="3">
        <f>HYPERLINK("#'Orlando, Fla. (Metro)'!A1","Go to Orlando, Fla. (Metro)")</f>
        <v/>
      </c>
    </row>
    <row r="42">
      <c r="A42" s="3" t="inlineStr">
        <is>
          <t>Palm Bay, Fla. (Metro)</t>
        </is>
      </c>
      <c r="B42" s="3">
        <f>HYPERLINK("#'Palm Bay, Fla. (Metro)'!A1","Go to Palm Bay, Fla. (Metro)")</f>
        <v/>
      </c>
    </row>
    <row r="43">
      <c r="A43" s="3" t="inlineStr">
        <is>
          <t>Sarasota, Fla. (Metro)</t>
        </is>
      </c>
      <c r="B43" s="3">
        <f>HYPERLINK("#'Sarasota, Fla. (Metro)'!A1","Go to Sarasota, Fla. (Metro)")</f>
        <v/>
      </c>
    </row>
    <row r="44">
      <c r="A44" s="3" t="inlineStr">
        <is>
          <t>Tallahassee, Fla. (Metro)</t>
        </is>
      </c>
      <c r="B44" s="3">
        <f>HYPERLINK("#'Tallahassee, Fla. (Metro)'!A1","Go to Tallahassee, Fla. (Metro)")</f>
        <v/>
      </c>
    </row>
    <row r="45">
      <c r="A45" s="3" t="inlineStr">
        <is>
          <t>Tampa, Fla. (Metro)</t>
        </is>
      </c>
      <c r="B45" s="3">
        <f>HYPERLINK("#'Tampa, Fla. (Metro)'!A1","Go to Tampa, Fla. (Metro)")</f>
        <v/>
      </c>
    </row>
    <row r="46">
      <c r="A46" s="3" t="inlineStr">
        <is>
          <t>Atlanta, Ga. (Metro)</t>
        </is>
      </c>
      <c r="B46" s="3">
        <f>HYPERLINK("#'Atlanta, Ga. (Metro)'!A1","Go to Atlanta, Ga. (Metro)")</f>
        <v/>
      </c>
    </row>
    <row r="47">
      <c r="A47" s="3" t="inlineStr">
        <is>
          <t>Augusta, Ga. (Metro)</t>
        </is>
      </c>
      <c r="B47" s="3">
        <f>HYPERLINK("#'Augusta, Ga. (Metro)'!A1","Go to Augusta, Ga. (Metro)")</f>
        <v/>
      </c>
    </row>
    <row r="48">
      <c r="A48" s="3" t="inlineStr">
        <is>
          <t>Savannah, Ga. (Metro)</t>
        </is>
      </c>
      <c r="B48" s="3">
        <f>HYPERLINK("#'Savannah, Ga. (Metro)'!A1","Go to Savannah, Ga. (Metro)")</f>
        <v/>
      </c>
    </row>
    <row r="49">
      <c r="A49" s="3" t="inlineStr">
        <is>
          <t>Des Moines, Iowa (Metro)</t>
        </is>
      </c>
      <c r="B49" s="3">
        <f>HYPERLINK("#'Des Moines, Iowa (Metro)'!A1","Go to Des Moines, Iowa (Metro)")</f>
        <v/>
      </c>
    </row>
    <row r="50">
      <c r="A50" s="3" t="inlineStr">
        <is>
          <t>Boise City, Idaho (Metro)</t>
        </is>
      </c>
      <c r="B50" s="3">
        <f>HYPERLINK("#'Boise City, Idaho (Metro)'!A1","Go to Boise City, Idaho (Metro)")</f>
        <v/>
      </c>
    </row>
    <row r="51">
      <c r="A51" s="3" t="inlineStr">
        <is>
          <t>Chicago, Ill. (Metro)</t>
        </is>
      </c>
      <c r="B51" s="3">
        <f>HYPERLINK("#'Chicago, Ill. (Metro)'!A1","Go to Chicago, Ill. (Metro)")</f>
        <v/>
      </c>
    </row>
    <row r="52">
      <c r="A52" s="3" t="inlineStr">
        <is>
          <t>Fort Wayne, Ind. (Metro)</t>
        </is>
      </c>
      <c r="B52" s="3">
        <f>HYPERLINK("#'Fort Wayne, Ind. (Metro)'!A1","Go to Fort Wayne, Ind. (Metro)")</f>
        <v/>
      </c>
    </row>
    <row r="53">
      <c r="A53" s="3" t="inlineStr">
        <is>
          <t>Indianapolis, Ind. (Metro)</t>
        </is>
      </c>
      <c r="B53" s="3">
        <f>HYPERLINK("#'Indianapolis, Ind. (Metro)'!A1","Go to Indianapolis, Ind. (Metro)")</f>
        <v/>
      </c>
    </row>
    <row r="54">
      <c r="A54" s="3" t="inlineStr">
        <is>
          <t>Baton Rouge, La. (Metro)</t>
        </is>
      </c>
      <c r="B54" s="3">
        <f>HYPERLINK("#'Baton Rouge, La. (Metro)'!A1","Go to Baton Rouge, La. (Metro)")</f>
        <v/>
      </c>
    </row>
    <row r="55">
      <c r="A55" s="3" t="inlineStr">
        <is>
          <t>New Orleans, La. (Metro)</t>
        </is>
      </c>
      <c r="B55" s="3">
        <f>HYPERLINK("#'New Orleans, La. (Metro)'!A1","Go to New Orleans, La. (Metro)")</f>
        <v/>
      </c>
    </row>
    <row r="56">
      <c r="A56" s="3" t="inlineStr">
        <is>
          <t>Louisville, Ky. (Metro)</t>
        </is>
      </c>
      <c r="B56" s="3">
        <f>HYPERLINK("#'Louisville, Ky. (Metro)'!A1","Go to Louisville, Ky. (Metro)")</f>
        <v/>
      </c>
    </row>
    <row r="57">
      <c r="A57" s="3" t="inlineStr">
        <is>
          <t>Boston, Mass. (Metro)</t>
        </is>
      </c>
      <c r="B57" s="3">
        <f>HYPERLINK("#'Boston, Mass. (Metro)'!A1","Go to Boston, Mass. (Metro)")</f>
        <v/>
      </c>
    </row>
    <row r="58">
      <c r="A58" s="3" t="inlineStr">
        <is>
          <t>Worcester, Mass. (Metro)</t>
        </is>
      </c>
      <c r="B58" s="3">
        <f>HYPERLINK("#'Worcester, Mass. (Metro)'!A1","Go to Worcester, Mass. (Metro)")</f>
        <v/>
      </c>
    </row>
    <row r="59">
      <c r="A59" s="3" t="inlineStr">
        <is>
          <t>Baltimore, Md. (Metro)</t>
        </is>
      </c>
      <c r="B59" s="3">
        <f>HYPERLINK("#'Baltimore, Md. (Metro)'!A1","Go to Baltimore, Md. (Metro)")</f>
        <v/>
      </c>
    </row>
    <row r="60">
      <c r="A60" s="3" t="inlineStr">
        <is>
          <t>Ann Arbor, Mich. (Metro)</t>
        </is>
      </c>
      <c r="B60" s="3">
        <f>HYPERLINK("#'Ann Arbor, Mich. (Metro)'!A1","Go to Ann Arbor, Mich. (Metro)")</f>
        <v/>
      </c>
    </row>
    <row r="61">
      <c r="A61" s="3" t="inlineStr">
        <is>
          <t>Detroit, Mich. (Metro)</t>
        </is>
      </c>
      <c r="B61" s="3">
        <f>HYPERLINK("#'Detroit, Mich. (Metro)'!A1","Go to Detroit, Mich. (Metro)")</f>
        <v/>
      </c>
    </row>
    <row r="62">
      <c r="A62" s="3" t="inlineStr">
        <is>
          <t>Lansing, Mich. (Metro)</t>
        </is>
      </c>
      <c r="B62" s="3">
        <f>HYPERLINK("#'Lansing, Mich. (Metro)'!A1","Go to Lansing, Mich. (Metro)")</f>
        <v/>
      </c>
    </row>
    <row r="63">
      <c r="A63" s="3" t="inlineStr">
        <is>
          <t>Minneapolis, Minn. (Metro)</t>
        </is>
      </c>
      <c r="B63" s="3">
        <f>HYPERLINK("#'Minneapolis, Minn. (Metro)'!A1","Go to Minneapolis, Minn. (Metro)")</f>
        <v/>
      </c>
    </row>
    <row r="64">
      <c r="A64" s="3" t="inlineStr">
        <is>
          <t>St. Louis, Mo. (Metro)</t>
        </is>
      </c>
      <c r="B64" s="3">
        <f>HYPERLINK("#'St. Louis, Mo. (Metro)'!A1","Go to St. Louis, Mo. (Metro)")</f>
        <v/>
      </c>
    </row>
    <row r="65">
      <c r="A65" s="3" t="inlineStr">
        <is>
          <t>Kansas City, Mo. (Metro)</t>
        </is>
      </c>
      <c r="B65" s="3">
        <f>HYPERLINK("#'Kansas City, Mo. (Metro)'!A1","Go to Kansas City, Mo. (Metro)")</f>
        <v/>
      </c>
    </row>
    <row r="66">
      <c r="A66" s="3" t="inlineStr">
        <is>
          <t>Durham, N.C. (Metro)</t>
        </is>
      </c>
      <c r="B66" s="3">
        <f>HYPERLINK("#'Durham, N.C. (Metro)'!A1","Go to Durham, N.C. (Metro)")</f>
        <v/>
      </c>
    </row>
    <row r="67">
      <c r="A67" s="3" t="inlineStr">
        <is>
          <t>Greensboro, N.C. (Metro)</t>
        </is>
      </c>
      <c r="B67" s="3">
        <f>HYPERLINK("#'Greensboro, N.C. (Metro)'!A1","Go to Greensboro, N.C. (Metro)")</f>
        <v/>
      </c>
    </row>
    <row r="68">
      <c r="A68" s="3" t="inlineStr">
        <is>
          <t>Raleigh, N.C. (Metro)</t>
        </is>
      </c>
      <c r="B68" s="3">
        <f>HYPERLINK("#'Raleigh, N.C. (Metro)'!A1","Go to Raleigh, N.C. (Metro)")</f>
        <v/>
      </c>
    </row>
    <row r="69">
      <c r="A69" s="3" t="inlineStr">
        <is>
          <t>Charlotte, N.C. (Metro)</t>
        </is>
      </c>
      <c r="B69" s="3">
        <f>HYPERLINK("#'Charlotte, N.C. (Metro)'!A1","Go to Charlotte, N.C. (Metro)")</f>
        <v/>
      </c>
    </row>
    <row r="70">
      <c r="A70" s="3" t="inlineStr">
        <is>
          <t>Winston, N.C. (Metro)</t>
        </is>
      </c>
      <c r="B70" s="3">
        <f>HYPERLINK("#'Winston, N.C. (Metro)'!A1","Go to Winston, N.C. (Metro)")</f>
        <v/>
      </c>
    </row>
    <row r="71">
      <c r="A71" s="3" t="inlineStr">
        <is>
          <t>Fargo, N.D. (Metro)</t>
        </is>
      </c>
      <c r="B71" s="3">
        <f>HYPERLINK("#'Fargo, N.D. (Metro)'!A1","Go to Fargo, N.D. (Metro)")</f>
        <v/>
      </c>
    </row>
    <row r="72">
      <c r="A72" s="3" t="inlineStr">
        <is>
          <t>Omaha, Neb. (Metro)</t>
        </is>
      </c>
      <c r="B72" s="3">
        <f>HYPERLINK("#'Omaha, Neb. (Metro)'!A1","Go to Omaha, Neb. (Metro)")</f>
        <v/>
      </c>
    </row>
    <row r="73">
      <c r="A73" s="3" t="inlineStr">
        <is>
          <t>Albuquerque, N.M. (Metro)</t>
        </is>
      </c>
      <c r="B73" s="3">
        <f>HYPERLINK("#'Albuquerque, N.M. (Metro)'!A1","Go to Albuquerque, N.M. (Metro)")</f>
        <v/>
      </c>
    </row>
    <row r="74">
      <c r="A74" s="3" t="inlineStr">
        <is>
          <t>Las Vegas, Nev. (Metro)</t>
        </is>
      </c>
      <c r="B74" s="3">
        <f>HYPERLINK("#'Las Vegas, Nev. (Metro)'!A1","Go to Las Vegas, Nev. (Metro)")</f>
        <v/>
      </c>
    </row>
    <row r="75">
      <c r="A75" s="3" t="inlineStr">
        <is>
          <t>Reno, Nev. (Metro)</t>
        </is>
      </c>
      <c r="B75" s="3">
        <f>HYPERLINK("#'Reno, Nev. (Metro)'!A1","Go to Reno, Nev. (Metro)")</f>
        <v/>
      </c>
    </row>
    <row r="76">
      <c r="A76" s="3" t="inlineStr">
        <is>
          <t>Albany, N.Y. (Metro)</t>
        </is>
      </c>
      <c r="B76" s="3">
        <f>HYPERLINK("#'Albany, N.Y. (Metro)'!A1","Go to Albany, N.Y. (Metro)")</f>
        <v/>
      </c>
    </row>
    <row r="77">
      <c r="A77" s="3" t="inlineStr">
        <is>
          <t>Buffalo, N.Y. (Metro)</t>
        </is>
      </c>
      <c r="B77" s="3">
        <f>HYPERLINK("#'Buffalo, N.Y. (Metro)'!A1","Go to Buffalo, N.Y. (Metro)")</f>
        <v/>
      </c>
    </row>
    <row r="78">
      <c r="A78" s="3" t="inlineStr">
        <is>
          <t>New York, N.Y. (Metro)</t>
        </is>
      </c>
      <c r="B78" s="3">
        <f>HYPERLINK("#'New York, N.Y. (Metro)'!A1","Go to New York, N.Y. (Metro)")</f>
        <v/>
      </c>
    </row>
    <row r="79">
      <c r="A79" s="3" t="inlineStr">
        <is>
          <t>Poughkeepsie, N.Y. (Metro)</t>
        </is>
      </c>
      <c r="B79" s="3">
        <f>HYPERLINK("#'Poughkeepsie, N.Y. (Metro)'!A1","Go to Poughkeepsie, N.Y. (Metro)")</f>
        <v/>
      </c>
    </row>
    <row r="80">
      <c r="A80" s="3" t="inlineStr">
        <is>
          <t>Rochester, N.Y. (Metro)</t>
        </is>
      </c>
      <c r="B80" s="3">
        <f>HYPERLINK("#'Rochester, N.Y. (Metro)'!A1","Go to Rochester, N.Y. (Metro)")</f>
        <v/>
      </c>
    </row>
    <row r="81">
      <c r="A81" s="3" t="inlineStr">
        <is>
          <t>Syracuse, N.Y. (Metro)</t>
        </is>
      </c>
      <c r="B81" s="3">
        <f>HYPERLINK("#'Syracuse, N.Y. (Metro)'!A1","Go to Syracuse, N.Y. (Metro)")</f>
        <v/>
      </c>
    </row>
    <row r="82">
      <c r="A82" s="3" t="inlineStr">
        <is>
          <t>Akron, Ohio (Metro)</t>
        </is>
      </c>
      <c r="B82" s="3">
        <f>HYPERLINK("#'Akron, Ohio (Metro)'!A1","Go to Akron, Ohio (Metro)")</f>
        <v/>
      </c>
    </row>
    <row r="83">
      <c r="A83" s="3" t="inlineStr">
        <is>
          <t>Cleveland, Ohio (Metro)</t>
        </is>
      </c>
      <c r="B83" s="3">
        <f>HYPERLINK("#'Cleveland, Ohio (Metro)'!A1","Go to Cleveland, Ohio (Metro)")</f>
        <v/>
      </c>
    </row>
    <row r="84">
      <c r="A84" s="3" t="inlineStr">
        <is>
          <t>Columbus, Ohio (Metro)</t>
        </is>
      </c>
      <c r="B84" s="3">
        <f>HYPERLINK("#'Columbus, Ohio (Metro)'!A1","Go to Columbus, Ohio (Metro)")</f>
        <v/>
      </c>
    </row>
    <row r="85">
      <c r="A85" s="3" t="inlineStr">
        <is>
          <t>Dayton, Ohio (Metro)</t>
        </is>
      </c>
      <c r="B85" s="3">
        <f>HYPERLINK("#'Dayton, Ohio (Metro)'!A1","Go to Dayton, Ohio (Metro)")</f>
        <v/>
      </c>
    </row>
    <row r="86">
      <c r="A86" s="3" t="inlineStr">
        <is>
          <t>Cincinnati, Ohio (Metro)</t>
        </is>
      </c>
      <c r="B86" s="3">
        <f>HYPERLINK("#'Cincinnati, Ohio (Metro)'!A1","Go to Cincinnati, Ohio (Metro)")</f>
        <v/>
      </c>
    </row>
    <row r="87">
      <c r="A87" s="3" t="inlineStr">
        <is>
          <t>Oklahoma City, Okla. (Metro)</t>
        </is>
      </c>
      <c r="B87" s="3">
        <f>HYPERLINK("#'Oklahoma City, Okla. (Metro)'!A1","Go to Oklahoma City, Okla. (Metro)")</f>
        <v/>
      </c>
    </row>
    <row r="88">
      <c r="A88" s="3" t="inlineStr">
        <is>
          <t>Tulsa, Okla. (Metro)</t>
        </is>
      </c>
      <c r="B88" s="3">
        <f>HYPERLINK("#'Tulsa, Okla. (Metro)'!A1","Go to Tulsa, Okla. (Metro)")</f>
        <v/>
      </c>
    </row>
    <row r="89">
      <c r="A89" s="3" t="inlineStr">
        <is>
          <t>Eugene, Ore. (Metro)</t>
        </is>
      </c>
      <c r="B89" s="3">
        <f>HYPERLINK("#'Eugene, Ore. (Metro)'!A1","Go to Eugene, Ore. (Metro)")</f>
        <v/>
      </c>
    </row>
    <row r="90">
      <c r="A90" s="3" t="inlineStr">
        <is>
          <t>Salem, Ore. (Metro)</t>
        </is>
      </c>
      <c r="B90" s="3">
        <f>HYPERLINK("#'Salem, Ore. (Metro)'!A1","Go to Salem, Ore. (Metro)")</f>
        <v/>
      </c>
    </row>
    <row r="91">
      <c r="A91" s="3" t="inlineStr">
        <is>
          <t>Portland, Ore. (Metro)</t>
        </is>
      </c>
      <c r="B91" s="3">
        <f>HYPERLINK("#'Portland, Ore. (Metro)'!A1","Go to Portland, Ore. (Metro)")</f>
        <v/>
      </c>
    </row>
    <row r="92">
      <c r="A92" s="3" t="inlineStr">
        <is>
          <t>Harrisburg, Pa. (Metro)</t>
        </is>
      </c>
      <c r="B92" s="3">
        <f>HYPERLINK("#'Harrisburg, Pa. (Metro)'!A1","Go to Harrisburg, Pa. (Metro)")</f>
        <v/>
      </c>
    </row>
    <row r="93">
      <c r="A93" s="3" t="inlineStr">
        <is>
          <t>Allentown, Pa. (Metro)</t>
        </is>
      </c>
      <c r="B93" s="3">
        <f>HYPERLINK("#'Allentown, Pa. (Metro)'!A1","Go to Allentown, Pa. (Metro)")</f>
        <v/>
      </c>
    </row>
    <row r="94">
      <c r="A94" s="3" t="inlineStr">
        <is>
          <t>Philadelphia, Pa. (Metro)</t>
        </is>
      </c>
      <c r="B94" s="3">
        <f>HYPERLINK("#'Philadelphia, Pa. (Metro)'!A1","Go to Philadelphia, Pa. (Metro)")</f>
        <v/>
      </c>
    </row>
    <row r="95">
      <c r="A95" s="3" t="inlineStr">
        <is>
          <t>Pittsburgh, Pa. (Metro)</t>
        </is>
      </c>
      <c r="B95" s="3">
        <f>HYPERLINK("#'Pittsburgh, Pa. (Metro)'!A1","Go to Pittsburgh, Pa. (Metro)")</f>
        <v/>
      </c>
    </row>
    <row r="96">
      <c r="A96" s="3" t="inlineStr">
        <is>
          <t>Providence, R.I. (Metro)</t>
        </is>
      </c>
      <c r="B96" s="3">
        <f>HYPERLINK("#'Providence, R.I. (Metro)'!A1","Go to Providence, R.I. (Metro)")</f>
        <v/>
      </c>
    </row>
    <row r="97">
      <c r="A97" s="3" t="inlineStr">
        <is>
          <t>Charleston, S.C. (Metro)</t>
        </is>
      </c>
      <c r="B97" s="3">
        <f>HYPERLINK("#'Charleston, S.C. (Metro)'!A1","Go to Charleston, S.C. (Metro)")</f>
        <v/>
      </c>
    </row>
    <row r="98">
      <c r="A98" s="3" t="inlineStr">
        <is>
          <t>Columbia, S.C. (Metro)</t>
        </is>
      </c>
      <c r="B98" s="3">
        <f>HYPERLINK("#'Columbia, S.C. (Metro)'!A1","Go to Columbia, S.C. (Metro)")</f>
        <v/>
      </c>
    </row>
    <row r="99">
      <c r="A99" s="3" t="inlineStr">
        <is>
          <t>Greenville, S.C. (Metro)</t>
        </is>
      </c>
      <c r="B99" s="3">
        <f>HYPERLINK("#'Greenville, S.C. (Metro)'!A1","Go to Greenville, S.C. (Metro)")</f>
        <v/>
      </c>
    </row>
    <row r="100">
      <c r="A100" s="3" t="inlineStr">
        <is>
          <t>Sioux Falls, S.D. (Metro)</t>
        </is>
      </c>
      <c r="B100" s="3">
        <f>HYPERLINK("#'Sioux Falls, S.D. (Metro)'!A1","Go to Sioux Falls, S.D. (Metro)")</f>
        <v/>
      </c>
    </row>
    <row r="101">
      <c r="A101" s="3" t="inlineStr">
        <is>
          <t>Memphis, Tenn. (Metro)</t>
        </is>
      </c>
      <c r="B101" s="3">
        <f>HYPERLINK("#'Memphis, Tenn. (Metro)'!A1","Go to Memphis, Tenn. (Metro)")</f>
        <v/>
      </c>
    </row>
    <row r="102">
      <c r="A102" s="3" t="inlineStr">
        <is>
          <t>Chattanooga, Tenn. (Metro)</t>
        </is>
      </c>
      <c r="B102" s="3">
        <f>HYPERLINK("#'Chattanooga, Tenn. (Metro)'!A1","Go to Chattanooga, Tenn. (Metro)")</f>
        <v/>
      </c>
    </row>
    <row r="103">
      <c r="A103" s="3" t="inlineStr">
        <is>
          <t>Knoxville, Tenn. (Metro)</t>
        </is>
      </c>
      <c r="B103" s="3">
        <f>HYPERLINK("#'Knoxville, Tenn. (Metro)'!A1","Go to Knoxville, Tenn. (Metro)")</f>
        <v/>
      </c>
    </row>
    <row r="104">
      <c r="A104" s="3" t="inlineStr">
        <is>
          <t>Nashville, Tenn. (Metro)</t>
        </is>
      </c>
      <c r="B104" s="3">
        <f>HYPERLINK("#'Nashville, Tenn. (Metro)'!A1","Go to Nashville, Tenn. (Metro)")</f>
        <v/>
      </c>
    </row>
    <row r="105">
      <c r="A105" s="3" t="inlineStr">
        <is>
          <t>Austin, Tex. (Metro)</t>
        </is>
      </c>
      <c r="B105" s="3">
        <f>HYPERLINK("#'Austin, Tex. (Metro)'!A1","Go to Austin, Tex. (Metro)")</f>
        <v/>
      </c>
    </row>
    <row r="106">
      <c r="A106" s="3" t="inlineStr">
        <is>
          <t>Beaumont, Tex. (Metro)</t>
        </is>
      </c>
      <c r="B106" s="3">
        <f>HYPERLINK("#'Beaumont, Tex. (Metro)'!A1","Go to Beaumont, Tex. (Metro)")</f>
        <v/>
      </c>
    </row>
    <row r="107">
      <c r="A107" s="3" t="inlineStr">
        <is>
          <t>College Station, Tex. (Metro)</t>
        </is>
      </c>
      <c r="B107" s="3">
        <f>HYPERLINK("#'College Station, Tex. (Metro)'!A1","Go to College Station, Tex. (Metro)")</f>
        <v/>
      </c>
    </row>
    <row r="108">
      <c r="A108" s="3" t="inlineStr">
        <is>
          <t>Corpus Christi, Tex. (Metro)</t>
        </is>
      </c>
      <c r="B108" s="3">
        <f>HYPERLINK("#'Corpus Christi, Tex. (Metro)'!A1","Go to Corpus Christi, Tex. (Metro)")</f>
        <v/>
      </c>
    </row>
    <row r="109">
      <c r="A109" s="3" t="inlineStr">
        <is>
          <t>Dallas, Tex. (Metro)</t>
        </is>
      </c>
      <c r="B109" s="3">
        <f>HYPERLINK("#'Dallas, Tex. (Metro)'!A1","Go to Dallas, Tex. (Metro)")</f>
        <v/>
      </c>
    </row>
    <row r="110">
      <c r="A110" s="3" t="inlineStr">
        <is>
          <t>El Paso, Tex. (Metro)</t>
        </is>
      </c>
      <c r="B110" s="3">
        <f>HYPERLINK("#'El Paso, Tex. (Metro)'!A1","Go to El Paso, Tex. (Metro)")</f>
        <v/>
      </c>
    </row>
    <row r="111">
      <c r="A111" s="3" t="inlineStr">
        <is>
          <t>Houston, Tex. (Metro)</t>
        </is>
      </c>
      <c r="B111" s="3">
        <f>HYPERLINK("#'Houston, Tex. (Metro)'!A1","Go to Houston, Tex. (Metro)")</f>
        <v/>
      </c>
    </row>
    <row r="112">
      <c r="A112" s="3" t="inlineStr">
        <is>
          <t>San Antonio, Tex. (Metro)</t>
        </is>
      </c>
      <c r="B112" s="3">
        <f>HYPERLINK("#'San Antonio, Tex. (Metro)'!A1","Go to San Antonio, Tex. (Metro)")</f>
        <v/>
      </c>
    </row>
    <row r="113">
      <c r="A113" s="3" t="inlineStr">
        <is>
          <t>Ogden, Utah (Metro)</t>
        </is>
      </c>
      <c r="B113" s="3">
        <f>HYPERLINK("#'Ogden, Utah (Metro)'!A1","Go to Ogden, Utah (Metro)")</f>
        <v/>
      </c>
    </row>
    <row r="114">
      <c r="A114" s="3" t="inlineStr">
        <is>
          <t>Provo, Utah (Metro)</t>
        </is>
      </c>
      <c r="B114" s="3">
        <f>HYPERLINK("#'Provo, Utah (Metro)'!A1","Go to Provo, Utah (Metro)")</f>
        <v/>
      </c>
    </row>
    <row r="115">
      <c r="A115" s="3" t="inlineStr">
        <is>
          <t>Salt Lake City, Utah (Metro)</t>
        </is>
      </c>
      <c r="B115" s="3">
        <f>HYPERLINK("#'Salt Lake City, Utah (Metro)'!A1","Go to Salt Lake City, Utah (Metro)")</f>
        <v/>
      </c>
    </row>
    <row r="116">
      <c r="A116" s="3" t="inlineStr">
        <is>
          <t>Virginia Beach, Va. (Metro)</t>
        </is>
      </c>
      <c r="B116" s="3">
        <f>HYPERLINK("#'Virginia Beach, Va. (Metro)'!A1","Go to Virginia Beach, Va. (Metro)")</f>
        <v/>
      </c>
    </row>
    <row r="117">
      <c r="A117" s="3" t="inlineStr">
        <is>
          <t>Richmond, Va. (Metro)</t>
        </is>
      </c>
      <c r="B117" s="3">
        <f>HYPERLINK("#'Richmond, Va. (Metro)'!A1","Go to Richmond, Va. (Metro)")</f>
        <v/>
      </c>
    </row>
    <row r="118">
      <c r="A118" s="3" t="inlineStr">
        <is>
          <t>Kennewick, Wash. (Metro)</t>
        </is>
      </c>
      <c r="B118" s="3">
        <f>HYPERLINK("#'Kennewick, Wash. (Metro)'!A1","Go to Kennewick, Wash. (Metro)")</f>
        <v/>
      </c>
    </row>
    <row r="119">
      <c r="A119" s="3" t="inlineStr">
        <is>
          <t>Olympia, Wash. (Metro)</t>
        </is>
      </c>
      <c r="B119" s="3">
        <f>HYPERLINK("#'Olympia, Wash. (Metro)'!A1","Go to Olympia, Wash. (Metro)")</f>
        <v/>
      </c>
    </row>
    <row r="120">
      <c r="A120" s="3" t="inlineStr">
        <is>
          <t>Seattle, Wash. (Metro)</t>
        </is>
      </c>
      <c r="B120" s="3">
        <f>HYPERLINK("#'Seattle, Wash. (Metro)'!A1","Go to Seattle, Wash. (Metro)")</f>
        <v/>
      </c>
    </row>
    <row r="121">
      <c r="A121" s="3" t="inlineStr">
        <is>
          <t>Spokane, Wash. (Metro)</t>
        </is>
      </c>
      <c r="B121" s="3">
        <f>HYPERLINK("#'Spokane, Wash. (Metro)'!A1","Go to Spokane, Wash. (Metro)")</f>
        <v/>
      </c>
    </row>
    <row r="122">
      <c r="A122" s="3" t="inlineStr">
        <is>
          <t>Madison, Wis. (Metro)</t>
        </is>
      </c>
      <c r="B122" s="3">
        <f>HYPERLINK("#'Madison, Wis. (Metro)'!A1","Go to Madison, Wis. (Metro)")</f>
        <v/>
      </c>
    </row>
    <row r="123">
      <c r="A123" s="3" t="inlineStr">
        <is>
          <t>Milwaukee, Wis. (Metro)</t>
        </is>
      </c>
      <c r="B123" s="3">
        <f>HYPERLINK("#'Milwaukee, Wis. (Metro)'!A1","Go to Milwaukee, Wis. (Metro)")</f>
        <v/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D59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Fresno,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Fresno,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760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5477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4167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11981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1339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Fresno,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3.85%</t>
        </is>
      </c>
      <c r="C22" s="6" t="inlineStr">
        <is>
          <t>93210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9.62%</t>
        </is>
      </c>
      <c r="C23" s="6" t="inlineStr">
        <is>
          <t>93612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1.92%</t>
        </is>
      </c>
      <c r="C24" s="6" t="inlineStr">
        <is>
          <t>93630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5.77%</t>
        </is>
      </c>
      <c r="C25" s="6" t="inlineStr">
        <is>
          <t>93646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1.92%</t>
        </is>
      </c>
      <c r="C26" s="6" t="inlineStr">
        <is>
          <t>93648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3.85%</t>
        </is>
      </c>
      <c r="C27" s="6" t="inlineStr">
        <is>
          <t>93657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3.85%</t>
        </is>
      </c>
      <c r="C28" s="6" t="inlineStr">
        <is>
          <t>93702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3.85%</t>
        </is>
      </c>
      <c r="C29" s="6" t="inlineStr">
        <is>
          <t>93703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3.85%</t>
        </is>
      </c>
      <c r="C30" s="6" t="inlineStr">
        <is>
          <t>93704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5.77%</t>
        </is>
      </c>
      <c r="C31" s="6" t="inlineStr">
        <is>
          <t>93705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3.85%</t>
        </is>
      </c>
      <c r="C32" s="6" t="inlineStr">
        <is>
          <t>93706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5.77%</t>
        </is>
      </c>
      <c r="C33" s="6" t="inlineStr">
        <is>
          <t>93710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9.62%</t>
        </is>
      </c>
      <c r="C34" s="6" t="inlineStr">
        <is>
          <t>93720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3.85%</t>
        </is>
      </c>
      <c r="C35" s="6" t="inlineStr">
        <is>
          <t>93721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5.77%</t>
        </is>
      </c>
      <c r="C36" s="6" t="inlineStr">
        <is>
          <t>93722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9.62%</t>
        </is>
      </c>
      <c r="C37" s="6" t="inlineStr">
        <is>
          <t>93725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11.54%</t>
        </is>
      </c>
      <c r="C38" s="6" t="inlineStr">
        <is>
          <t>93726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5.77%</t>
        </is>
      </c>
      <c r="C39" s="6" t="inlineStr">
        <is>
          <t>93727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52</v>
      </c>
      <c r="B40" s="10" t="inlineStr">
        <is>
          <t>100.04%</t>
        </is>
      </c>
      <c r="C40" s="10" t="inlineStr">
        <is>
          <t>Total</t>
        </is>
      </c>
      <c r="D40" s="10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49</v>
      </c>
      <c r="B41" s="6" t="inlineStr">
        <is>
          <t>94.23%</t>
        </is>
      </c>
      <c r="C41" s="6" t="inlineStr">
        <is>
          <t>GARDEN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3.85%</t>
        </is>
      </c>
      <c r="C42" s="6" t="inlineStr">
        <is>
          <t>MANUFACTURED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1.92%</t>
        </is>
      </c>
      <c r="C43" s="6" t="inlineStr">
        <is>
          <t>STUDENT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52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Less than 5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19.23%</t>
        </is>
      </c>
      <c r="C46" s="6" t="inlineStr">
        <is>
          <t>5-9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20</v>
      </c>
      <c r="B47" s="6" t="inlineStr">
        <is>
          <t>38.46%</t>
        </is>
      </c>
      <c r="C47" s="6" t="inlineStr">
        <is>
          <t>10-19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22</v>
      </c>
      <c r="B48" s="6" t="inlineStr">
        <is>
          <t>42.31%</t>
        </is>
      </c>
      <c r="C48" s="6" t="inlineStr">
        <is>
          <t>20+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52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35</v>
      </c>
      <c r="B50" s="6" t="inlineStr">
        <is>
          <t>67.31%</t>
        </is>
      </c>
      <c r="C50" s="6" t="inlineStr">
        <is>
          <t>Less than 100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13.46%</t>
        </is>
      </c>
      <c r="C51" s="6" t="inlineStr">
        <is>
          <t>100-199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13.46%</t>
        </is>
      </c>
      <c r="C52" s="6" t="inlineStr">
        <is>
          <t>200-299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300-399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3.85%</t>
        </is>
      </c>
      <c r="C54" s="6" t="inlineStr">
        <is>
          <t>400-499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1.92%</t>
        </is>
      </c>
      <c r="C55" s="6" t="inlineStr">
        <is>
          <t>500+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52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27</v>
      </c>
      <c r="B57" s="6" t="inlineStr">
        <is>
          <t>51.92%</t>
        </is>
      </c>
      <c r="C57" s="6" t="inlineStr">
        <is>
          <t>Affordable</t>
        </is>
      </c>
      <c r="D57" s="6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25</v>
      </c>
      <c r="B58" s="6" t="inlineStr">
        <is>
          <t>48.08%</t>
        </is>
      </c>
      <c r="C58" s="6" t="inlineStr">
        <is>
          <t>MarketRate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52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0.xml><?xml version="1.0" encoding="utf-8"?>
<worksheet xmlns="http://schemas.openxmlformats.org/spreadsheetml/2006/main">
  <sheetPr>
    <outlinePr summaryBelow="1" summaryRight="1"/>
    <pageSetUpPr/>
  </sheetPr>
  <dimension ref="A1:AD87"/>
  <sheetViews>
    <sheetView workbookViewId="0">
      <selection activeCell="A1" sqref="A1"/>
    </sheetView>
  </sheetViews>
  <sheetFormatPr baseColWidth="8" defaultRowHeight="15"/>
  <cols>
    <col width="53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Austin,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Austin,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2861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5840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4348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14809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1473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Austin,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0.54%</t>
        </is>
      </c>
      <c r="C22" s="6" t="inlineStr">
        <is>
          <t>78215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0.54%</t>
        </is>
      </c>
      <c r="C23" s="6" t="inlineStr">
        <is>
          <t>78610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2.17%</t>
        </is>
      </c>
      <c r="C24" s="6" t="inlineStr">
        <is>
          <t>78613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1.09%</t>
        </is>
      </c>
      <c r="C25" s="6" t="inlineStr">
        <is>
          <t>78620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1.63%</t>
        </is>
      </c>
      <c r="C26" s="6" t="inlineStr">
        <is>
          <t>78626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1.63%</t>
        </is>
      </c>
      <c r="C27" s="6" t="inlineStr">
        <is>
          <t>78628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0.54%</t>
        </is>
      </c>
      <c r="C28" s="6" t="inlineStr">
        <is>
          <t>78633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0.54%</t>
        </is>
      </c>
      <c r="C29" s="6" t="inlineStr">
        <is>
          <t>78641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0.54%</t>
        </is>
      </c>
      <c r="C30" s="6" t="inlineStr">
        <is>
          <t>78644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0.54%</t>
        </is>
      </c>
      <c r="C31" s="6" t="inlineStr">
        <is>
          <t>78660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1.09%</t>
        </is>
      </c>
      <c r="C32" s="6" t="inlineStr">
        <is>
          <t>78664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10</v>
      </c>
      <c r="B33" s="6" t="inlineStr">
        <is>
          <t>5.43%</t>
        </is>
      </c>
      <c r="C33" s="6" t="inlineStr">
        <is>
          <t>78666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1.09%</t>
        </is>
      </c>
      <c r="C34" s="6" t="inlineStr">
        <is>
          <t>78681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1.09%</t>
        </is>
      </c>
      <c r="C35" s="6" t="inlineStr">
        <is>
          <t>78701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0.54%</t>
        </is>
      </c>
      <c r="C36" s="6" t="inlineStr">
        <is>
          <t>78702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4.35%</t>
        </is>
      </c>
      <c r="C37" s="6" t="inlineStr">
        <is>
          <t>78704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5.43%</t>
        </is>
      </c>
      <c r="C38" s="6" t="inlineStr">
        <is>
          <t>78705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1.63%</t>
        </is>
      </c>
      <c r="C39" s="6" t="inlineStr">
        <is>
          <t>78717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1.63%</t>
        </is>
      </c>
      <c r="C40" s="6" t="inlineStr">
        <is>
          <t>78721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2.17%</t>
        </is>
      </c>
      <c r="C41" s="6" t="inlineStr">
        <is>
          <t>78722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5.43%</t>
        </is>
      </c>
      <c r="C42" s="6" t="inlineStr">
        <is>
          <t>78723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1.63%</t>
        </is>
      </c>
      <c r="C43" s="6" t="inlineStr">
        <is>
          <t>78724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0.54%</t>
        </is>
      </c>
      <c r="C44" s="6" t="inlineStr">
        <is>
          <t>78727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2.17%</t>
        </is>
      </c>
      <c r="C45" s="6" t="inlineStr">
        <is>
          <t>78728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1.09%</t>
        </is>
      </c>
      <c r="C46" s="6" t="inlineStr">
        <is>
          <t>78729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0.54%</t>
        </is>
      </c>
      <c r="C47" s="6" t="inlineStr">
        <is>
          <t>78730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6</v>
      </c>
      <c r="B48" s="6" t="inlineStr">
        <is>
          <t>3.26%</t>
        </is>
      </c>
      <c r="C48" s="6" t="inlineStr">
        <is>
          <t>78731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0.54%</t>
        </is>
      </c>
      <c r="C49" s="6" t="inlineStr">
        <is>
          <t>78736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0.54%</t>
        </is>
      </c>
      <c r="C50" s="6" t="inlineStr">
        <is>
          <t>78737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0.54%</t>
        </is>
      </c>
      <c r="C51" s="6" t="inlineStr">
        <is>
          <t>78738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13</v>
      </c>
      <c r="B52" s="6" t="inlineStr">
        <is>
          <t>7.07%</t>
        </is>
      </c>
      <c r="C52" s="6" t="inlineStr">
        <is>
          <t>78741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2.17%</t>
        </is>
      </c>
      <c r="C53" s="6" t="inlineStr">
        <is>
          <t>78744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4.35%</t>
        </is>
      </c>
      <c r="C54" s="6" t="inlineStr">
        <is>
          <t>78745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1.63%</t>
        </is>
      </c>
      <c r="C55" s="6" t="inlineStr">
        <is>
          <t>78748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1.63%</t>
        </is>
      </c>
      <c r="C56" s="6" t="inlineStr">
        <is>
          <t>78749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2.17%</t>
        </is>
      </c>
      <c r="C57" s="6" t="inlineStr">
        <is>
          <t>78750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8</v>
      </c>
      <c r="B58" s="6" t="inlineStr">
        <is>
          <t>4.35%</t>
        </is>
      </c>
      <c r="C58" s="6" t="inlineStr">
        <is>
          <t>78751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4</v>
      </c>
      <c r="B59" s="6" t="inlineStr">
        <is>
          <t>2.17%</t>
        </is>
      </c>
      <c r="C59" s="6" t="inlineStr">
        <is>
          <t>78752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10</v>
      </c>
      <c r="B60" s="6" t="inlineStr">
        <is>
          <t>5.43%</t>
        </is>
      </c>
      <c r="C60" s="6" t="inlineStr">
        <is>
          <t>78753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1.63%</t>
        </is>
      </c>
      <c r="C61" s="6" t="inlineStr">
        <is>
          <t>78754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0.54%</t>
        </is>
      </c>
      <c r="C62" s="6" t="inlineStr">
        <is>
          <t>78756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1.09%</t>
        </is>
      </c>
      <c r="C63" s="6" t="inlineStr">
        <is>
          <t>78757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19</v>
      </c>
      <c r="B64" s="6" t="inlineStr">
        <is>
          <t>10.33%</t>
        </is>
      </c>
      <c r="C64" s="6" t="inlineStr">
        <is>
          <t>78758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9</v>
      </c>
      <c r="B65" s="6" t="inlineStr">
        <is>
          <t>4.89%</t>
        </is>
      </c>
      <c r="C65" s="6" t="inlineStr">
        <is>
          <t>78759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10" t="n">
        <v>184</v>
      </c>
      <c r="B66" s="10" t="inlineStr">
        <is>
          <t>99.94%</t>
        </is>
      </c>
      <c r="C66" s="10" t="inlineStr">
        <is>
          <t>Total</t>
        </is>
      </c>
      <c r="D66" s="10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155</v>
      </c>
      <c r="B67" s="6" t="inlineStr">
        <is>
          <t>84.24%</t>
        </is>
      </c>
      <c r="C67" s="6" t="inlineStr">
        <is>
          <t>GARDEN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1.09%</t>
        </is>
      </c>
      <c r="C68" s="6" t="inlineStr">
        <is>
          <t>HIGHRISE</t>
        </is>
      </c>
      <c r="D68" s="6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4.89%</t>
        </is>
      </c>
      <c r="C69" s="6" t="inlineStr">
        <is>
          <t>MIDRISE</t>
        </is>
      </c>
      <c r="D69" s="6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1.09%</t>
        </is>
      </c>
      <c r="C70" s="6" t="inlineStr">
        <is>
          <t>SENIOR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16</v>
      </c>
      <c r="B71" s="6" t="inlineStr">
        <is>
          <t>8.7%</t>
        </is>
      </c>
      <c r="C71" s="6" t="inlineStr">
        <is>
          <t>STUDENT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184</v>
      </c>
      <c r="B72" s="10" t="inlineStr">
        <is>
          <t>100.01%</t>
        </is>
      </c>
      <c r="C72" s="10" t="inlineStr">
        <is>
          <t>Total</t>
        </is>
      </c>
      <c r="D72" s="10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2.17%</t>
        </is>
      </c>
      <c r="C73" s="6" t="inlineStr">
        <is>
          <t>Less than 5 years</t>
        </is>
      </c>
      <c r="D73" s="6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59</v>
      </c>
      <c r="B74" s="6" t="inlineStr">
        <is>
          <t>32.07%</t>
        </is>
      </c>
      <c r="C74" s="6" t="inlineStr">
        <is>
          <t>5-9 years</t>
        </is>
      </c>
      <c r="D74" s="6" t="inlineStr">
        <is>
          <t>Age of Property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58</v>
      </c>
      <c r="B75" s="6" t="inlineStr">
        <is>
          <t>31.52%</t>
        </is>
      </c>
      <c r="C75" s="6" t="inlineStr">
        <is>
          <t>10-19 years</t>
        </is>
      </c>
      <c r="D75" s="6" t="inlineStr">
        <is>
          <t>Age of Property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63</v>
      </c>
      <c r="B76" s="6" t="inlineStr">
        <is>
          <t>34.24%</t>
        </is>
      </c>
      <c r="C76" s="6" t="inlineStr">
        <is>
          <t>20+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184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60</v>
      </c>
      <c r="B78" s="6" t="inlineStr">
        <is>
          <t>32.61%</t>
        </is>
      </c>
      <c r="C78" s="6" t="inlineStr">
        <is>
          <t>Less than 100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27</v>
      </c>
      <c r="B79" s="6" t="inlineStr">
        <is>
          <t>14.67%</t>
        </is>
      </c>
      <c r="C79" s="6" t="inlineStr">
        <is>
          <t>100-199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41</v>
      </c>
      <c r="B80" s="6" t="inlineStr">
        <is>
          <t>22.28%</t>
        </is>
      </c>
      <c r="C80" s="6" t="inlineStr">
        <is>
          <t>200-299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36</v>
      </c>
      <c r="B81" s="6" t="inlineStr">
        <is>
          <t>19.57%</t>
        </is>
      </c>
      <c r="C81" s="6" t="inlineStr">
        <is>
          <t>300-399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7</v>
      </c>
      <c r="B82" s="6" t="inlineStr">
        <is>
          <t>3.8%</t>
        </is>
      </c>
      <c r="C82" s="6" t="inlineStr">
        <is>
          <t>400-499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13</v>
      </c>
      <c r="B83" s="6" t="inlineStr">
        <is>
          <t>7.07%</t>
        </is>
      </c>
      <c r="C83" s="6" t="inlineStr">
        <is>
          <t>500+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184</v>
      </c>
      <c r="B84" s="10" t="inlineStr">
        <is>
          <t>100.00%</t>
        </is>
      </c>
      <c r="C84" s="10" t="inlineStr">
        <is>
          <t>Total</t>
        </is>
      </c>
      <c r="D84" s="10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107</v>
      </c>
      <c r="B85" s="6" t="inlineStr">
        <is>
          <t>58.15%</t>
        </is>
      </c>
      <c r="C85" s="6" t="inlineStr">
        <is>
          <t>Affordable</t>
        </is>
      </c>
      <c r="D85" s="6" t="inlineStr">
        <is>
          <t>Rent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77</v>
      </c>
      <c r="B86" s="6" t="inlineStr">
        <is>
          <t>41.85%</t>
        </is>
      </c>
      <c r="C86" s="6" t="inlineStr">
        <is>
          <t>MarketRate</t>
        </is>
      </c>
      <c r="D86" s="6" t="inlineStr">
        <is>
          <t>Rent Type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184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Rent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1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5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Beaumont,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Beaumont,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1463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993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3626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3936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10266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860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Beaumont,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10.34%</t>
        </is>
      </c>
      <c r="C22" s="6" t="inlineStr">
        <is>
          <t>77627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6.9%</t>
        </is>
      </c>
      <c r="C23" s="6" t="inlineStr">
        <is>
          <t>77632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3.45%</t>
        </is>
      </c>
      <c r="C24" s="6" t="inlineStr">
        <is>
          <t>77640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20.69%</t>
        </is>
      </c>
      <c r="C25" s="6" t="inlineStr">
        <is>
          <t>77642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13.79%</t>
        </is>
      </c>
      <c r="C26" s="6" t="inlineStr">
        <is>
          <t>77651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6.9%</t>
        </is>
      </c>
      <c r="C27" s="6" t="inlineStr">
        <is>
          <t>77657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6.9%</t>
        </is>
      </c>
      <c r="C28" s="6" t="inlineStr">
        <is>
          <t>77702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3.45%</t>
        </is>
      </c>
      <c r="C29" s="6" t="inlineStr">
        <is>
          <t>77703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7</v>
      </c>
      <c r="B30" s="6" t="inlineStr">
        <is>
          <t>24.14%</t>
        </is>
      </c>
      <c r="C30" s="6" t="inlineStr">
        <is>
          <t>77706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3.45%</t>
        </is>
      </c>
      <c r="C31" s="6" t="inlineStr">
        <is>
          <t>77708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29</v>
      </c>
      <c r="B32" s="10" t="inlineStr">
        <is>
          <t>100.01%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27</v>
      </c>
      <c r="B33" s="6" t="inlineStr">
        <is>
          <t>93.1%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3.45%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3.45%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29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6.9%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37.93%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17.24%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37.93%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29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48.28%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31.03%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17.24%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3.45%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29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21</v>
      </c>
      <c r="B49" s="6" t="inlineStr">
        <is>
          <t>72.41%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27.59%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29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2.xml><?xml version="1.0" encoding="utf-8"?>
<worksheet xmlns="http://schemas.openxmlformats.org/spreadsheetml/2006/main">
  <sheetPr>
    <outlinePr summaryBelow="1" summaryRight="1"/>
    <pageSetUpPr/>
  </sheetPr>
  <dimension ref="A1:AD47"/>
  <sheetViews>
    <sheetView workbookViewId="0">
      <selection activeCell="A1" sqref="A1"/>
    </sheetView>
  </sheetViews>
  <sheetFormatPr baseColWidth="8" defaultRowHeight="15"/>
  <cols>
    <col width="62" customWidth="1" min="1" max="1"/>
    <col width="3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College Station,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College Station,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1208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217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3494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3169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9288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886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College Station,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8.33%</t>
        </is>
      </c>
      <c r="C22" s="6" t="inlineStr">
        <is>
          <t>77801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16.67%</t>
        </is>
      </c>
      <c r="C23" s="6" t="inlineStr">
        <is>
          <t>77802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8.33%</t>
        </is>
      </c>
      <c r="C24" s="6" t="inlineStr">
        <is>
          <t>77803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4.17%</t>
        </is>
      </c>
      <c r="C25" s="6" t="inlineStr">
        <is>
          <t>77836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7</v>
      </c>
      <c r="B26" s="6" t="inlineStr">
        <is>
          <t>29.17%</t>
        </is>
      </c>
      <c r="C26" s="6" t="inlineStr">
        <is>
          <t>77840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33.33%</t>
        </is>
      </c>
      <c r="C27" s="6" t="inlineStr">
        <is>
          <t>77845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24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14</v>
      </c>
      <c r="B29" s="6" t="inlineStr">
        <is>
          <t>58.33%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4.17%</t>
        </is>
      </c>
      <c r="C30" s="6" t="inlineStr">
        <is>
          <t>SENIOR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9</v>
      </c>
      <c r="B31" s="6" t="inlineStr">
        <is>
          <t>37.5%</t>
        </is>
      </c>
      <c r="C31" s="6" t="inlineStr">
        <is>
          <t>STUDENT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24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Less than 5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16.67%</t>
        </is>
      </c>
      <c r="C34" s="6" t="inlineStr">
        <is>
          <t>5-9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10</v>
      </c>
      <c r="B35" s="6" t="inlineStr">
        <is>
          <t>41.67%</t>
        </is>
      </c>
      <c r="C35" s="6" t="inlineStr">
        <is>
          <t>10-19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9</v>
      </c>
      <c r="B36" s="6" t="inlineStr">
        <is>
          <t>37.5%</t>
        </is>
      </c>
      <c r="C36" s="6" t="inlineStr">
        <is>
          <t>20+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24</v>
      </c>
      <c r="B37" s="10" t="inlineStr">
        <is>
          <t>100.01%</t>
        </is>
      </c>
      <c r="C37" s="10" t="inlineStr">
        <is>
          <t>Total</t>
        </is>
      </c>
      <c r="D37" s="10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33.33%</t>
        </is>
      </c>
      <c r="C38" s="6" t="inlineStr">
        <is>
          <t>Less than 100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16.67%</t>
        </is>
      </c>
      <c r="C39" s="6" t="inlineStr">
        <is>
          <t>100-199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16.67%</t>
        </is>
      </c>
      <c r="C40" s="6" t="inlineStr">
        <is>
          <t>200-299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8.33%</t>
        </is>
      </c>
      <c r="C41" s="6" t="inlineStr">
        <is>
          <t>300-399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8.33%</t>
        </is>
      </c>
      <c r="C42" s="6" t="inlineStr">
        <is>
          <t>400-499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16.67%</t>
        </is>
      </c>
      <c r="C43" s="6" t="inlineStr">
        <is>
          <t>500+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24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12</v>
      </c>
      <c r="B45" s="6" t="inlineStr">
        <is>
          <t>50.0%</t>
        </is>
      </c>
      <c r="C45" s="6" t="inlineStr">
        <is>
          <t>Affordable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50.0%</t>
        </is>
      </c>
      <c r="C46" s="6" t="inlineStr">
        <is>
          <t>MarketRate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24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3.xml><?xml version="1.0" encoding="utf-8"?>
<worksheet xmlns="http://schemas.openxmlformats.org/spreadsheetml/2006/main">
  <sheetPr>
    <outlinePr summaryBelow="1" summaryRight="1"/>
    <pageSetUpPr/>
  </sheetPr>
  <dimension ref="A1:AD55"/>
  <sheetViews>
    <sheetView workbookViewId="0">
      <selection activeCell="A1" sqref="A1"/>
    </sheetView>
  </sheetViews>
  <sheetFormatPr baseColWidth="8" defaultRowHeight="15"/>
  <cols>
    <col width="61" customWidth="1" min="1" max="1"/>
    <col width="3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Corpus Christi,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Corpus Christi,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1503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224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3776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4468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11484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980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Corpus Christi,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5.56%</t>
        </is>
      </c>
      <c r="C22" s="6" t="inlineStr">
        <is>
          <t>78336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2.78%</t>
        </is>
      </c>
      <c r="C23" s="6" t="inlineStr">
        <is>
          <t>78374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2.78%</t>
        </is>
      </c>
      <c r="C24" s="6" t="inlineStr">
        <is>
          <t>78380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11.11%</t>
        </is>
      </c>
      <c r="C25" s="6" t="inlineStr">
        <is>
          <t>78382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8.33%</t>
        </is>
      </c>
      <c r="C26" s="6" t="inlineStr">
        <is>
          <t>78404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2.78%</t>
        </is>
      </c>
      <c r="C27" s="6" t="inlineStr">
        <is>
          <t>78406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2.78%</t>
        </is>
      </c>
      <c r="C28" s="6" t="inlineStr">
        <is>
          <t>78409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13.89%</t>
        </is>
      </c>
      <c r="C29" s="6" t="inlineStr">
        <is>
          <t>78412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11.11%</t>
        </is>
      </c>
      <c r="C30" s="6" t="inlineStr">
        <is>
          <t>78413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16.67%</t>
        </is>
      </c>
      <c r="C31" s="6" t="inlineStr">
        <is>
          <t>78414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11.11%</t>
        </is>
      </c>
      <c r="C32" s="6" t="inlineStr">
        <is>
          <t>78415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2.78%</t>
        </is>
      </c>
      <c r="C33" s="6" t="inlineStr">
        <is>
          <t>78417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8.33%</t>
        </is>
      </c>
      <c r="C34" s="6" t="inlineStr">
        <is>
          <t>78418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36</v>
      </c>
      <c r="B35" s="10" t="inlineStr">
        <is>
          <t>100.01%</t>
        </is>
      </c>
      <c r="C35" s="10" t="inlineStr">
        <is>
          <t>Total</t>
        </is>
      </c>
      <c r="D35" s="10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29</v>
      </c>
      <c r="B36" s="6" t="inlineStr">
        <is>
          <t>80.56%</t>
        </is>
      </c>
      <c r="C36" s="6" t="inlineStr">
        <is>
          <t>GARDEN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11.11%</t>
        </is>
      </c>
      <c r="C37" s="6" t="inlineStr">
        <is>
          <t>MANUFACTURED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2.78%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5.56%</t>
        </is>
      </c>
      <c r="C39" s="6" t="inlineStr">
        <is>
          <t>STUDENT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36</v>
      </c>
      <c r="B40" s="10" t="inlineStr">
        <is>
          <t>100.01%</t>
        </is>
      </c>
      <c r="C40" s="10" t="inlineStr">
        <is>
          <t>Total</t>
        </is>
      </c>
      <c r="D40" s="10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8.33%</t>
        </is>
      </c>
      <c r="C41" s="6" t="inlineStr">
        <is>
          <t>Less than 5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38.89%</t>
        </is>
      </c>
      <c r="C42" s="6" t="inlineStr">
        <is>
          <t>5-9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22.22%</t>
        </is>
      </c>
      <c r="C43" s="6" t="inlineStr">
        <is>
          <t>10-19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11</v>
      </c>
      <c r="B44" s="6" t="inlineStr">
        <is>
          <t>30.56%</t>
        </is>
      </c>
      <c r="C44" s="6" t="inlineStr">
        <is>
          <t>20+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36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33.33%</t>
        </is>
      </c>
      <c r="C46" s="6" t="inlineStr">
        <is>
          <t>Less than 100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6</v>
      </c>
      <c r="B47" s="6" t="inlineStr">
        <is>
          <t>16.67%</t>
        </is>
      </c>
      <c r="C47" s="6" t="inlineStr">
        <is>
          <t>100-199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30.56%</t>
        </is>
      </c>
      <c r="C48" s="6" t="inlineStr">
        <is>
          <t>200-299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13.89%</t>
        </is>
      </c>
      <c r="C49" s="6" t="inlineStr">
        <is>
          <t>300-399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400-499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5.56%</t>
        </is>
      </c>
      <c r="C51" s="6" t="inlineStr">
        <is>
          <t>500+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36</v>
      </c>
      <c r="B52" s="10" t="inlineStr">
        <is>
          <t>100.01%</t>
        </is>
      </c>
      <c r="C52" s="10" t="inlineStr">
        <is>
          <t>Total</t>
        </is>
      </c>
      <c r="D52" s="10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19</v>
      </c>
      <c r="B53" s="6" t="inlineStr">
        <is>
          <t>52.78%</t>
        </is>
      </c>
      <c r="C53" s="6" t="inlineStr">
        <is>
          <t>Affordable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17</v>
      </c>
      <c r="B54" s="6" t="inlineStr">
        <is>
          <t>47.22%</t>
        </is>
      </c>
      <c r="C54" s="6" t="inlineStr">
        <is>
          <t>MarketRate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36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4.xml><?xml version="1.0" encoding="utf-8"?>
<worksheet xmlns="http://schemas.openxmlformats.org/spreadsheetml/2006/main">
  <sheetPr>
    <outlinePr summaryBelow="1" summaryRight="1"/>
    <pageSetUpPr/>
  </sheetPr>
  <dimension ref="A1:AD215"/>
  <sheetViews>
    <sheetView workbookViewId="0">
      <selection activeCell="A1" sqref="A1"/>
    </sheetView>
  </sheetViews>
  <sheetFormatPr baseColWidth="8" defaultRowHeight="15"/>
  <cols>
    <col width="53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Dallas,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Dallas,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812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2574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5683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14369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Dallas,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0.12%</t>
        </is>
      </c>
      <c r="C22" s="6" t="inlineStr">
        <is>
          <t>20740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0.12%</t>
        </is>
      </c>
      <c r="C23" s="6" t="inlineStr">
        <is>
          <t>23451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0.12%</t>
        </is>
      </c>
      <c r="C24" s="6" t="inlineStr">
        <is>
          <t>30319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0.25%</t>
        </is>
      </c>
      <c r="C25" s="6" t="inlineStr">
        <is>
          <t>32003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0.12%</t>
        </is>
      </c>
      <c r="C26" s="6" t="inlineStr">
        <is>
          <t>33811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0.25%</t>
        </is>
      </c>
      <c r="C27" s="6" t="inlineStr">
        <is>
          <t>34947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0.12%</t>
        </is>
      </c>
      <c r="C28" s="6" t="inlineStr">
        <is>
          <t>60108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0.74%</t>
        </is>
      </c>
      <c r="C29" s="6" t="inlineStr">
        <is>
          <t>75001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0.49%</t>
        </is>
      </c>
      <c r="C30" s="6" t="inlineStr">
        <is>
          <t>75002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0.86%</t>
        </is>
      </c>
      <c r="C31" s="6" t="inlineStr">
        <is>
          <t>75006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0.62%</t>
        </is>
      </c>
      <c r="C32" s="6" t="inlineStr">
        <is>
          <t>75007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0.25%</t>
        </is>
      </c>
      <c r="C33" s="6" t="inlineStr">
        <is>
          <t>75009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0.25%</t>
        </is>
      </c>
      <c r="C34" s="6" t="inlineStr">
        <is>
          <t>75010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0.25%</t>
        </is>
      </c>
      <c r="C35" s="6" t="inlineStr">
        <is>
          <t>75013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0.12%</t>
        </is>
      </c>
      <c r="C36" s="6" t="inlineStr">
        <is>
          <t>75019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0.74%</t>
        </is>
      </c>
      <c r="C37" s="6" t="inlineStr">
        <is>
          <t>75023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0.25%</t>
        </is>
      </c>
      <c r="C38" s="6" t="inlineStr">
        <is>
          <t>75024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0.25%</t>
        </is>
      </c>
      <c r="C39" s="6" t="inlineStr">
        <is>
          <t>75025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0.12%</t>
        </is>
      </c>
      <c r="C40" s="6" t="inlineStr">
        <is>
          <t>75033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0.86%</t>
        </is>
      </c>
      <c r="C41" s="6" t="inlineStr">
        <is>
          <t>75034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0.25%</t>
        </is>
      </c>
      <c r="C42" s="6" t="inlineStr">
        <is>
          <t>75035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0.62%</t>
        </is>
      </c>
      <c r="C43" s="6" t="inlineStr">
        <is>
          <t>75038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0.62%</t>
        </is>
      </c>
      <c r="C44" s="6" t="inlineStr">
        <is>
          <t>75039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0.49%</t>
        </is>
      </c>
      <c r="C45" s="6" t="inlineStr">
        <is>
          <t>75040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0.37%</t>
        </is>
      </c>
      <c r="C46" s="6" t="inlineStr">
        <is>
          <t>75042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0.99%</t>
        </is>
      </c>
      <c r="C47" s="6" t="inlineStr">
        <is>
          <t>75043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0.37%</t>
        </is>
      </c>
      <c r="C48" s="6" t="inlineStr">
        <is>
          <t>75044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0.12%</t>
        </is>
      </c>
      <c r="C49" s="6" t="inlineStr">
        <is>
          <t>75048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0.74%</t>
        </is>
      </c>
      <c r="C50" s="6" t="inlineStr">
        <is>
          <t>75050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1.23%</t>
        </is>
      </c>
      <c r="C51" s="6" t="inlineStr">
        <is>
          <t>75051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0.12%</t>
        </is>
      </c>
      <c r="C52" s="6" t="inlineStr">
        <is>
          <t>75052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0.62%</t>
        </is>
      </c>
      <c r="C53" s="6" t="inlineStr">
        <is>
          <t>75056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7</v>
      </c>
      <c r="B54" s="6" t="inlineStr">
        <is>
          <t>0.86%</t>
        </is>
      </c>
      <c r="C54" s="6" t="inlineStr">
        <is>
          <t>75057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</v>
      </c>
      <c r="B55" s="6" t="inlineStr">
        <is>
          <t>1.11%</t>
        </is>
      </c>
      <c r="C55" s="6" t="inlineStr">
        <is>
          <t>75060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22</v>
      </c>
      <c r="B56" s="6" t="inlineStr">
        <is>
          <t>2.71%</t>
        </is>
      </c>
      <c r="C56" s="6" t="inlineStr">
        <is>
          <t>75061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1.48%</t>
        </is>
      </c>
      <c r="C57" s="6" t="inlineStr">
        <is>
          <t>75062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8</v>
      </c>
      <c r="B58" s="6" t="inlineStr">
        <is>
          <t>0.99%</t>
        </is>
      </c>
      <c r="C58" s="6" t="inlineStr">
        <is>
          <t>75063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1.48%</t>
        </is>
      </c>
      <c r="C59" s="6" t="inlineStr">
        <is>
          <t>75067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0.12%</t>
        </is>
      </c>
      <c r="C60" s="6" t="inlineStr">
        <is>
          <t>75068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0.99%</t>
        </is>
      </c>
      <c r="C61" s="6" t="inlineStr">
        <is>
          <t>75069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0.86%</t>
        </is>
      </c>
      <c r="C62" s="6" t="inlineStr">
        <is>
          <t>75070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0.37%</t>
        </is>
      </c>
      <c r="C63" s="6" t="inlineStr">
        <is>
          <t>75071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0.37%</t>
        </is>
      </c>
      <c r="C64" s="6" t="inlineStr">
        <is>
          <t>75074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0.12%</t>
        </is>
      </c>
      <c r="C65" s="6" t="inlineStr">
        <is>
          <t>75075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0.25%</t>
        </is>
      </c>
      <c r="C66" s="6" t="inlineStr">
        <is>
          <t>75077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0.25%</t>
        </is>
      </c>
      <c r="C67" s="6" t="inlineStr">
        <is>
          <t>75078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0.12%</t>
        </is>
      </c>
      <c r="C68" s="6" t="inlineStr">
        <is>
          <t>75080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0.49%</t>
        </is>
      </c>
      <c r="C69" s="6" t="inlineStr">
        <is>
          <t>75081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7</v>
      </c>
      <c r="B70" s="6" t="inlineStr">
        <is>
          <t>0.86%</t>
        </is>
      </c>
      <c r="C70" s="6" t="inlineStr">
        <is>
          <t>75082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0.12%</t>
        </is>
      </c>
      <c r="C71" s="6" t="inlineStr">
        <is>
          <t>75087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0.25%</t>
        </is>
      </c>
      <c r="C72" s="6" t="inlineStr">
        <is>
          <t>75089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0.25%</t>
        </is>
      </c>
      <c r="C73" s="6" t="inlineStr">
        <is>
          <t>75093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0.49%</t>
        </is>
      </c>
      <c r="C74" s="6" t="inlineStr">
        <is>
          <t>75098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0.62%</t>
        </is>
      </c>
      <c r="C75" s="6" t="inlineStr">
        <is>
          <t>75104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0.37%</t>
        </is>
      </c>
      <c r="C76" s="6" t="inlineStr">
        <is>
          <t>75115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0.25%</t>
        </is>
      </c>
      <c r="C77" s="6" t="inlineStr">
        <is>
          <t>75119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0.25%</t>
        </is>
      </c>
      <c r="C78" s="6" t="inlineStr">
        <is>
          <t>75142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0.25%</t>
        </is>
      </c>
      <c r="C79" s="6" t="inlineStr">
        <is>
          <t>75149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</v>
      </c>
      <c r="B80" s="6" t="inlineStr">
        <is>
          <t>0.62%</t>
        </is>
      </c>
      <c r="C80" s="6" t="inlineStr">
        <is>
          <t>75150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0.25%</t>
        </is>
      </c>
      <c r="C81" s="6" t="inlineStr">
        <is>
          <t>75154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0.25%</t>
        </is>
      </c>
      <c r="C82" s="6" t="inlineStr">
        <is>
          <t>75159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0.25%</t>
        </is>
      </c>
      <c r="C83" s="6" t="inlineStr">
        <is>
          <t>75160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6</v>
      </c>
      <c r="B84" s="6" t="inlineStr">
        <is>
          <t>0.74%</t>
        </is>
      </c>
      <c r="C84" s="6" t="inlineStr">
        <is>
          <t>75165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0.25%</t>
        </is>
      </c>
      <c r="C85" s="6" t="inlineStr">
        <is>
          <t>75172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0.12%</t>
        </is>
      </c>
      <c r="C86" s="6" t="inlineStr">
        <is>
          <t>75180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6</v>
      </c>
      <c r="B87" s="6" t="inlineStr">
        <is>
          <t>0.74%</t>
        </is>
      </c>
      <c r="C87" s="6" t="inlineStr">
        <is>
          <t>75201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3</v>
      </c>
      <c r="B88" s="6" t="inlineStr">
        <is>
          <t>0.37%</t>
        </is>
      </c>
      <c r="C88" s="6" t="inlineStr">
        <is>
          <t>75202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9</v>
      </c>
      <c r="B89" s="6" t="inlineStr">
        <is>
          <t>1.11%</t>
        </is>
      </c>
      <c r="C89" s="6" t="inlineStr">
        <is>
          <t>75203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16</v>
      </c>
      <c r="B90" s="6" t="inlineStr">
        <is>
          <t>1.97%</t>
        </is>
      </c>
      <c r="C90" s="6" t="inlineStr">
        <is>
          <t>75204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0.12%</t>
        </is>
      </c>
      <c r="C91" s="6" t="inlineStr">
        <is>
          <t>75205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28</v>
      </c>
      <c r="B92" s="6" t="inlineStr">
        <is>
          <t>3.45%</t>
        </is>
      </c>
      <c r="C92" s="6" t="inlineStr">
        <is>
          <t>75206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13</v>
      </c>
      <c r="B93" s="6" t="inlineStr">
        <is>
          <t>1.6%</t>
        </is>
      </c>
      <c r="C93" s="6" t="inlineStr">
        <is>
          <t>75208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0.37%</t>
        </is>
      </c>
      <c r="C94" s="6" t="inlineStr">
        <is>
          <t>75209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6</v>
      </c>
      <c r="B95" s="6" t="inlineStr">
        <is>
          <t>0.74%</t>
        </is>
      </c>
      <c r="C95" s="6" t="inlineStr">
        <is>
          <t>75210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8</v>
      </c>
      <c r="B96" s="6" t="inlineStr">
        <is>
          <t>0.99%</t>
        </is>
      </c>
      <c r="C96" s="6" t="inlineStr">
        <is>
          <t>75211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0.12%</t>
        </is>
      </c>
      <c r="C97" s="6" t="inlineStr">
        <is>
          <t>75212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0.37%</t>
        </is>
      </c>
      <c r="C98" s="6" t="inlineStr">
        <is>
          <t>75214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0.37%</t>
        </is>
      </c>
      <c r="C99" s="6" t="inlineStr">
        <is>
          <t>75215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0.37%</t>
        </is>
      </c>
      <c r="C100" s="6" t="inlineStr">
        <is>
          <t>75216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</v>
      </c>
      <c r="B101" s="6" t="inlineStr">
        <is>
          <t>0.86%</t>
        </is>
      </c>
      <c r="C101" s="6" t="inlineStr">
        <is>
          <t>75217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0.25%</t>
        </is>
      </c>
      <c r="C102" s="6" t="inlineStr">
        <is>
          <t>75218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11</v>
      </c>
      <c r="B103" s="6" t="inlineStr">
        <is>
          <t>1.35%</t>
        </is>
      </c>
      <c r="C103" s="6" t="inlineStr">
        <is>
          <t>75219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15</v>
      </c>
      <c r="B104" s="6" t="inlineStr">
        <is>
          <t>1.85%</t>
        </is>
      </c>
      <c r="C104" s="6" t="inlineStr">
        <is>
          <t>75220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3</v>
      </c>
      <c r="B105" s="6" t="inlineStr">
        <is>
          <t>0.37%</t>
        </is>
      </c>
      <c r="C105" s="6" t="inlineStr">
        <is>
          <t>75223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3</v>
      </c>
      <c r="B106" s="6" t="inlineStr">
        <is>
          <t>0.37%</t>
        </is>
      </c>
      <c r="C106" s="6" t="inlineStr">
        <is>
          <t>75224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0.12%</t>
        </is>
      </c>
      <c r="C107" s="6" t="inlineStr">
        <is>
          <t>75225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5</v>
      </c>
      <c r="B108" s="6" t="inlineStr">
        <is>
          <t>0.62%</t>
        </is>
      </c>
      <c r="C108" s="6" t="inlineStr">
        <is>
          <t>75226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8</v>
      </c>
      <c r="B109" s="6" t="inlineStr">
        <is>
          <t>0.99%</t>
        </is>
      </c>
      <c r="C109" s="6" t="inlineStr">
        <is>
          <t>75227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12</v>
      </c>
      <c r="B110" s="6" t="inlineStr">
        <is>
          <t>1.48%</t>
        </is>
      </c>
      <c r="C110" s="6" t="inlineStr">
        <is>
          <t>75228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0.12%</t>
        </is>
      </c>
      <c r="C111" s="6" t="inlineStr">
        <is>
          <t>75229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9</v>
      </c>
      <c r="B112" s="6" t="inlineStr">
        <is>
          <t>1.11%</t>
        </is>
      </c>
      <c r="C112" s="6" t="inlineStr">
        <is>
          <t>75230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21</v>
      </c>
      <c r="B113" s="6" t="inlineStr">
        <is>
          <t>2.59%</t>
        </is>
      </c>
      <c r="C113" s="6" t="inlineStr">
        <is>
          <t>75231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0.25%</t>
        </is>
      </c>
      <c r="C114" s="6" t="inlineStr">
        <is>
          <t>75232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0.49%</t>
        </is>
      </c>
      <c r="C115" s="6" t="inlineStr">
        <is>
          <t>75233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7</v>
      </c>
      <c r="B116" s="6" t="inlineStr">
        <is>
          <t>0.86%</t>
        </is>
      </c>
      <c r="C116" s="6" t="inlineStr">
        <is>
          <t>75234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7</v>
      </c>
      <c r="B117" s="6" t="inlineStr">
        <is>
          <t>0.86%</t>
        </is>
      </c>
      <c r="C117" s="6" t="inlineStr">
        <is>
          <t>75235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0.37%</t>
        </is>
      </c>
      <c r="C118" s="6" t="inlineStr">
        <is>
          <t>75236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9</v>
      </c>
      <c r="B119" s="6" t="inlineStr">
        <is>
          <t>1.11%</t>
        </is>
      </c>
      <c r="C119" s="6" t="inlineStr">
        <is>
          <t>75237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</v>
      </c>
      <c r="B120" s="6" t="inlineStr">
        <is>
          <t>0.25%</t>
        </is>
      </c>
      <c r="C120" s="6" t="inlineStr">
        <is>
          <t>75238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0.62%</t>
        </is>
      </c>
      <c r="C121" s="6" t="inlineStr">
        <is>
          <t>75240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0.25%</t>
        </is>
      </c>
      <c r="C122" s="6" t="inlineStr">
        <is>
          <t>75241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11</v>
      </c>
      <c r="B123" s="6" t="inlineStr">
        <is>
          <t>1.35%</t>
        </is>
      </c>
      <c r="C123" s="6" t="inlineStr">
        <is>
          <t>75243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0.37%</t>
        </is>
      </c>
      <c r="C124" s="6" t="inlineStr">
        <is>
          <t>75244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</v>
      </c>
      <c r="B125" s="6" t="inlineStr">
        <is>
          <t>0.37%</t>
        </is>
      </c>
      <c r="C125" s="6" t="inlineStr">
        <is>
          <t>75246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3</v>
      </c>
      <c r="B126" s="6" t="inlineStr">
        <is>
          <t>0.37%</t>
        </is>
      </c>
      <c r="C126" s="6" t="inlineStr">
        <is>
          <t>75248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0.12%</t>
        </is>
      </c>
      <c r="C127" s="6" t="inlineStr">
        <is>
          <t>75251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0.25%</t>
        </is>
      </c>
      <c r="C128" s="6" t="inlineStr">
        <is>
          <t>75252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14</v>
      </c>
      <c r="B129" s="6" t="inlineStr">
        <is>
          <t>1.72%</t>
        </is>
      </c>
      <c r="C129" s="6" t="inlineStr">
        <is>
          <t>75254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16</v>
      </c>
      <c r="B130" s="6" t="inlineStr">
        <is>
          <t>1.97%</t>
        </is>
      </c>
      <c r="C130" s="6" t="inlineStr">
        <is>
          <t>75287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4</v>
      </c>
      <c r="B131" s="6" t="inlineStr">
        <is>
          <t>0.49%</t>
        </is>
      </c>
      <c r="C131" s="6" t="inlineStr">
        <is>
          <t>75401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0.25%</t>
        </is>
      </c>
      <c r="C132" s="6" t="inlineStr">
        <is>
          <t>75402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0.25%</t>
        </is>
      </c>
      <c r="C133" s="6" t="inlineStr">
        <is>
          <t>75407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</v>
      </c>
      <c r="B134" s="6" t="inlineStr">
        <is>
          <t>0.37%</t>
        </is>
      </c>
      <c r="C134" s="6" t="inlineStr">
        <is>
          <t>75428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</v>
      </c>
      <c r="B135" s="6" t="inlineStr">
        <is>
          <t>0.37%</t>
        </is>
      </c>
      <c r="C135" s="6" t="inlineStr">
        <is>
          <t>76001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5</v>
      </c>
      <c r="B136" s="6" t="inlineStr">
        <is>
          <t>0.62%</t>
        </is>
      </c>
      <c r="C136" s="6" t="inlineStr">
        <is>
          <t>76006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11</v>
      </c>
      <c r="B137" s="6" t="inlineStr">
        <is>
          <t>1.35%</t>
        </is>
      </c>
      <c r="C137" s="6" t="inlineStr">
        <is>
          <t>76010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4</v>
      </c>
      <c r="B138" s="6" t="inlineStr">
        <is>
          <t>0.49%</t>
        </is>
      </c>
      <c r="C138" s="6" t="inlineStr">
        <is>
          <t>76011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0.12%</t>
        </is>
      </c>
      <c r="C139" s="6" t="inlineStr">
        <is>
          <t>76012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6</v>
      </c>
      <c r="B140" s="6" t="inlineStr">
        <is>
          <t>0.74%</t>
        </is>
      </c>
      <c r="C140" s="6" t="inlineStr">
        <is>
          <t>76013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3</v>
      </c>
      <c r="B141" s="6" t="inlineStr">
        <is>
          <t>0.37%</t>
        </is>
      </c>
      <c r="C141" s="6" t="inlineStr">
        <is>
          <t>76014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0.49%</t>
        </is>
      </c>
      <c r="C142" s="6" t="inlineStr">
        <is>
          <t>76015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</v>
      </c>
      <c r="B143" s="6" t="inlineStr">
        <is>
          <t>0.49%</t>
        </is>
      </c>
      <c r="C143" s="6" t="inlineStr">
        <is>
          <t>76017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0.12%</t>
        </is>
      </c>
      <c r="C144" s="6" t="inlineStr">
        <is>
          <t>76018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3</v>
      </c>
      <c r="B145" s="6" t="inlineStr">
        <is>
          <t>0.37%</t>
        </is>
      </c>
      <c r="C145" s="6" t="inlineStr">
        <is>
          <t>76020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5</v>
      </c>
      <c r="B146" s="6" t="inlineStr">
        <is>
          <t>0.62%</t>
        </is>
      </c>
      <c r="C146" s="6" t="inlineStr">
        <is>
          <t>76021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0.12%</t>
        </is>
      </c>
      <c r="C147" s="6" t="inlineStr">
        <is>
          <t>76022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0.37%</t>
        </is>
      </c>
      <c r="C148" s="6" t="inlineStr">
        <is>
          <t>76033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</v>
      </c>
      <c r="B149" s="6" t="inlineStr">
        <is>
          <t>0.25%</t>
        </is>
      </c>
      <c r="C149" s="6" t="inlineStr">
        <is>
          <t>76036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6</v>
      </c>
      <c r="B150" s="6" t="inlineStr">
        <is>
          <t>0.74%</t>
        </is>
      </c>
      <c r="C150" s="6" t="inlineStr">
        <is>
          <t>76039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5</v>
      </c>
      <c r="B151" s="6" t="inlineStr">
        <is>
          <t>0.62%</t>
        </is>
      </c>
      <c r="C151" s="6" t="inlineStr">
        <is>
          <t>76040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2</v>
      </c>
      <c r="B152" s="6" t="inlineStr">
        <is>
          <t>0.25%</t>
        </is>
      </c>
      <c r="C152" s="6" t="inlineStr">
        <is>
          <t>76051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2</v>
      </c>
      <c r="B153" s="6" t="inlineStr">
        <is>
          <t>0.25%</t>
        </is>
      </c>
      <c r="C153" s="6" t="inlineStr">
        <is>
          <t>76053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6</v>
      </c>
      <c r="B154" s="6" t="inlineStr">
        <is>
          <t>0.74%</t>
        </is>
      </c>
      <c r="C154" s="6" t="inlineStr">
        <is>
          <t>76058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6</v>
      </c>
      <c r="B155" s="6" t="inlineStr">
        <is>
          <t>0.74%</t>
        </is>
      </c>
      <c r="C155" s="6" t="inlineStr">
        <is>
          <t>76063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0.12%</t>
        </is>
      </c>
      <c r="C156" s="6" t="inlineStr">
        <is>
          <t>76086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0.25%</t>
        </is>
      </c>
      <c r="C157" s="6" t="inlineStr">
        <is>
          <t>76102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0.25%</t>
        </is>
      </c>
      <c r="C158" s="6" t="inlineStr">
        <is>
          <t>76103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4</v>
      </c>
      <c r="B159" s="6" t="inlineStr">
        <is>
          <t>0.49%</t>
        </is>
      </c>
      <c r="C159" s="6" t="inlineStr">
        <is>
          <t>76104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4</v>
      </c>
      <c r="B160" s="6" t="inlineStr">
        <is>
          <t>0.49%</t>
        </is>
      </c>
      <c r="C160" s="6" t="inlineStr">
        <is>
          <t>76106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7</v>
      </c>
      <c r="B161" s="6" t="inlineStr">
        <is>
          <t>0.86%</t>
        </is>
      </c>
      <c r="C161" s="6" t="inlineStr">
        <is>
          <t>76107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4</v>
      </c>
      <c r="B162" s="6" t="inlineStr">
        <is>
          <t>0.49%</t>
        </is>
      </c>
      <c r="C162" s="6" t="inlineStr">
        <is>
          <t>76108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0.12%</t>
        </is>
      </c>
      <c r="C163" s="6" t="inlineStr">
        <is>
          <t>76109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4</v>
      </c>
      <c r="B164" s="6" t="inlineStr">
        <is>
          <t>0.49%</t>
        </is>
      </c>
      <c r="C164" s="6" t="inlineStr">
        <is>
          <t>76110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0.12%</t>
        </is>
      </c>
      <c r="C165" s="6" t="inlineStr">
        <is>
          <t>76111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6</v>
      </c>
      <c r="B166" s="6" t="inlineStr">
        <is>
          <t>0.74%</t>
        </is>
      </c>
      <c r="C166" s="6" t="inlineStr">
        <is>
          <t>76112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4</v>
      </c>
      <c r="B167" s="6" t="inlineStr">
        <is>
          <t>0.49%</t>
        </is>
      </c>
      <c r="C167" s="6" t="inlineStr">
        <is>
          <t>76114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3</v>
      </c>
      <c r="B168" s="6" t="inlineStr">
        <is>
          <t>0.37%</t>
        </is>
      </c>
      <c r="C168" s="6" t="inlineStr">
        <is>
          <t>76115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25</v>
      </c>
      <c r="B169" s="6" t="inlineStr">
        <is>
          <t>3.08%</t>
        </is>
      </c>
      <c r="C169" s="6" t="inlineStr">
        <is>
          <t>76116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0.12%</t>
        </is>
      </c>
      <c r="C170" s="6" t="inlineStr">
        <is>
          <t>76117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8</v>
      </c>
      <c r="B171" s="6" t="inlineStr">
        <is>
          <t>0.99%</t>
        </is>
      </c>
      <c r="C171" s="6" t="inlineStr">
        <is>
          <t>76118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2</v>
      </c>
      <c r="B172" s="6" t="inlineStr">
        <is>
          <t>0.25%</t>
        </is>
      </c>
      <c r="C172" s="6" t="inlineStr">
        <is>
          <t>76119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8</v>
      </c>
      <c r="B173" s="6" t="inlineStr">
        <is>
          <t>0.99%</t>
        </is>
      </c>
      <c r="C173" s="6" t="inlineStr">
        <is>
          <t>76120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2</v>
      </c>
      <c r="B174" s="6" t="inlineStr">
        <is>
          <t>0.25%</t>
        </is>
      </c>
      <c r="C174" s="6" t="inlineStr">
        <is>
          <t>76131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8</v>
      </c>
      <c r="B175" s="6" t="inlineStr">
        <is>
          <t>0.99%</t>
        </is>
      </c>
      <c r="C175" s="6" t="inlineStr">
        <is>
          <t>76132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0.12%</t>
        </is>
      </c>
      <c r="C176" s="6" t="inlineStr">
        <is>
          <t>76134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5</v>
      </c>
      <c r="B177" s="6" t="inlineStr">
        <is>
          <t>0.62%</t>
        </is>
      </c>
      <c r="C177" s="6" t="inlineStr">
        <is>
          <t>76137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2</v>
      </c>
      <c r="B178" s="6" t="inlineStr">
        <is>
          <t>0.25%</t>
        </is>
      </c>
      <c r="C178" s="6" t="inlineStr">
        <is>
          <t>76140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3</v>
      </c>
      <c r="B179" s="6" t="inlineStr">
        <is>
          <t>0.37%</t>
        </is>
      </c>
      <c r="C179" s="6" t="inlineStr">
        <is>
          <t>76155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0.12%</t>
        </is>
      </c>
      <c r="C180" s="6" t="inlineStr">
        <is>
          <t>76177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</v>
      </c>
      <c r="B181" s="6" t="inlineStr">
        <is>
          <t>0.25%</t>
        </is>
      </c>
      <c r="C181" s="6" t="inlineStr">
        <is>
          <t>76179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9</v>
      </c>
      <c r="B182" s="6" t="inlineStr">
        <is>
          <t>1.11%</t>
        </is>
      </c>
      <c r="C182" s="6" t="inlineStr">
        <is>
          <t>76180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14</v>
      </c>
      <c r="B183" s="6" t="inlineStr">
        <is>
          <t>1.72%</t>
        </is>
      </c>
      <c r="C183" s="6" t="inlineStr">
        <is>
          <t>76201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</v>
      </c>
      <c r="B184" s="6" t="inlineStr">
        <is>
          <t>0.25%</t>
        </is>
      </c>
      <c r="C184" s="6" t="inlineStr">
        <is>
          <t>76205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7</v>
      </c>
      <c r="B185" s="6" t="inlineStr">
        <is>
          <t>0.86%</t>
        </is>
      </c>
      <c r="C185" s="6" t="inlineStr">
        <is>
          <t>76208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10</v>
      </c>
      <c r="B186" s="6" t="inlineStr">
        <is>
          <t>1.23%</t>
        </is>
      </c>
      <c r="C186" s="6" t="inlineStr">
        <is>
          <t>76209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2</v>
      </c>
      <c r="B187" s="6" t="inlineStr">
        <is>
          <t>0.25%</t>
        </is>
      </c>
      <c r="C187" s="6" t="inlineStr">
        <is>
          <t>76210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</v>
      </c>
      <c r="B188" s="6" t="inlineStr">
        <is>
          <t>0.12%</t>
        </is>
      </c>
      <c r="C188" s="6" t="inlineStr">
        <is>
          <t>76244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</v>
      </c>
      <c r="B189" s="6" t="inlineStr">
        <is>
          <t>0.12%</t>
        </is>
      </c>
      <c r="C189" s="6" t="inlineStr">
        <is>
          <t>76248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0.25%</t>
        </is>
      </c>
      <c r="C190" s="6" t="inlineStr">
        <is>
          <t>76258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2</v>
      </c>
      <c r="B191" s="6" t="inlineStr">
        <is>
          <t>0.25%</t>
        </is>
      </c>
      <c r="C191" s="6" t="inlineStr">
        <is>
          <t>87113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0.12%</t>
        </is>
      </c>
      <c r="C192" s="6" t="inlineStr">
        <is>
          <t>94066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10" t="n">
        <v>812</v>
      </c>
      <c r="B193" s="10" t="inlineStr">
        <is>
          <t>100.10%</t>
        </is>
      </c>
      <c r="C193" s="10" t="inlineStr">
        <is>
          <t>Total</t>
        </is>
      </c>
      <c r="D193" s="10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739</v>
      </c>
      <c r="B194" s="6" t="inlineStr">
        <is>
          <t>91.01%</t>
        </is>
      </c>
      <c r="C194" s="6" t="inlineStr">
        <is>
          <t>GARDEN</t>
        </is>
      </c>
      <c r="D194" s="6" t="inlineStr">
        <is>
          <t>Property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8</v>
      </c>
      <c r="B195" s="6" t="inlineStr">
        <is>
          <t>0.99%</t>
        </is>
      </c>
      <c r="C195" s="6" t="inlineStr">
        <is>
          <t>HIGHRISE</t>
        </is>
      </c>
      <c r="D195" s="6" t="inlineStr">
        <is>
          <t>Property Type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13</v>
      </c>
      <c r="B196" s="6" t="inlineStr">
        <is>
          <t>1.6%</t>
        </is>
      </c>
      <c r="C196" s="6" t="inlineStr">
        <is>
          <t>MANUFACTURED</t>
        </is>
      </c>
      <c r="D196" s="6" t="inlineStr">
        <is>
          <t>Property Type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23</v>
      </c>
      <c r="B197" s="6" t="inlineStr">
        <is>
          <t>2.83%</t>
        </is>
      </c>
      <c r="C197" s="6" t="inlineStr">
        <is>
          <t>MIDRISE</t>
        </is>
      </c>
      <c r="D197" s="6" t="inlineStr">
        <is>
          <t>Property Type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23</v>
      </c>
      <c r="B198" s="6" t="inlineStr">
        <is>
          <t>2.83%</t>
        </is>
      </c>
      <c r="C198" s="6" t="inlineStr">
        <is>
          <t>SENIOR</t>
        </is>
      </c>
      <c r="D198" s="6" t="inlineStr">
        <is>
          <t>Property Type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6</v>
      </c>
      <c r="B199" s="6" t="inlineStr">
        <is>
          <t>0.74%</t>
        </is>
      </c>
      <c r="C199" s="6" t="inlineStr">
        <is>
          <t>STUDENT</t>
        </is>
      </c>
      <c r="D199" s="6" t="inlineStr">
        <is>
          <t>Property Type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10" t="n">
        <v>812</v>
      </c>
      <c r="B200" s="10" t="inlineStr">
        <is>
          <t>100.00%</t>
        </is>
      </c>
      <c r="C200" s="10" t="inlineStr">
        <is>
          <t>Total</t>
        </is>
      </c>
      <c r="D200" s="10" t="inlineStr">
        <is>
          <t>Property Type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40</v>
      </c>
      <c r="B201" s="6" t="inlineStr">
        <is>
          <t>4.93%</t>
        </is>
      </c>
      <c r="C201" s="6" t="inlineStr">
        <is>
          <t>Less than 5 years</t>
        </is>
      </c>
      <c r="D201" s="6" t="inlineStr">
        <is>
          <t>Age of Property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279</v>
      </c>
      <c r="B202" s="6" t="inlineStr">
        <is>
          <t>34.36%</t>
        </is>
      </c>
      <c r="C202" s="6" t="inlineStr">
        <is>
          <t>5-9 years</t>
        </is>
      </c>
      <c r="D202" s="6" t="inlineStr">
        <is>
          <t>Age of Property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188</v>
      </c>
      <c r="B203" s="6" t="inlineStr">
        <is>
          <t>23.15%</t>
        </is>
      </c>
      <c r="C203" s="6" t="inlineStr">
        <is>
          <t>10-19 years</t>
        </is>
      </c>
      <c r="D203" s="6" t="inlineStr">
        <is>
          <t>Age of Property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305</v>
      </c>
      <c r="B204" s="6" t="inlineStr">
        <is>
          <t>37.56%</t>
        </is>
      </c>
      <c r="C204" s="6" t="inlineStr">
        <is>
          <t>20+ years</t>
        </is>
      </c>
      <c r="D204" s="6" t="inlineStr">
        <is>
          <t>Age of Property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10" t="n">
        <v>812</v>
      </c>
      <c r="B205" s="10" t="inlineStr">
        <is>
          <t>100.00%</t>
        </is>
      </c>
      <c r="C205" s="10" t="inlineStr">
        <is>
          <t>Total</t>
        </is>
      </c>
      <c r="D205" s="10" t="inlineStr">
        <is>
          <t>Age of Property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262</v>
      </c>
      <c r="B206" s="6" t="inlineStr">
        <is>
          <t>32.27%</t>
        </is>
      </c>
      <c r="C206" s="6" t="inlineStr">
        <is>
          <t>Less than 100</t>
        </is>
      </c>
      <c r="D206" s="6" t="inlineStr">
        <is>
          <t>Property Size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154</v>
      </c>
      <c r="B207" s="6" t="inlineStr">
        <is>
          <t>18.97%</t>
        </is>
      </c>
      <c r="C207" s="6" t="inlineStr">
        <is>
          <t>100-199</t>
        </is>
      </c>
      <c r="D207" s="6" t="inlineStr">
        <is>
          <t>Property Size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194</v>
      </c>
      <c r="B208" s="6" t="inlineStr">
        <is>
          <t>23.89%</t>
        </is>
      </c>
      <c r="C208" s="6" t="inlineStr">
        <is>
          <t>200-299</t>
        </is>
      </c>
      <c r="D208" s="6" t="inlineStr">
        <is>
          <t>Property Size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116</v>
      </c>
      <c r="B209" s="6" t="inlineStr">
        <is>
          <t>14.29%</t>
        </is>
      </c>
      <c r="C209" s="6" t="inlineStr">
        <is>
          <t>300-399</t>
        </is>
      </c>
      <c r="D209" s="6" t="inlineStr">
        <is>
          <t>Property Size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47</v>
      </c>
      <c r="B210" s="6" t="inlineStr">
        <is>
          <t>5.79%</t>
        </is>
      </c>
      <c r="C210" s="6" t="inlineStr">
        <is>
          <t>400-499</t>
        </is>
      </c>
      <c r="D210" s="6" t="inlineStr">
        <is>
          <t>Property Size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39</v>
      </c>
      <c r="B211" s="6" t="inlineStr">
        <is>
          <t>4.8%</t>
        </is>
      </c>
      <c r="C211" s="6" t="inlineStr">
        <is>
          <t>500+</t>
        </is>
      </c>
      <c r="D211" s="6" t="inlineStr">
        <is>
          <t>Property Size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10" t="n">
        <v>812</v>
      </c>
      <c r="B212" s="10" t="inlineStr">
        <is>
          <t>100.01%</t>
        </is>
      </c>
      <c r="C212" s="10" t="inlineStr">
        <is>
          <t>Total</t>
        </is>
      </c>
      <c r="D212" s="10" t="inlineStr">
        <is>
          <t>Property Size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439</v>
      </c>
      <c r="B213" s="6" t="inlineStr">
        <is>
          <t>54.06%</t>
        </is>
      </c>
      <c r="C213" s="6" t="inlineStr">
        <is>
          <t>Affordable</t>
        </is>
      </c>
      <c r="D213" s="6" t="inlineStr">
        <is>
          <t>Rent Type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373</v>
      </c>
      <c r="B214" s="6" t="inlineStr">
        <is>
          <t>45.94%</t>
        </is>
      </c>
      <c r="C214" s="6" t="inlineStr">
        <is>
          <t>MarketRate</t>
        </is>
      </c>
      <c r="D214" s="6" t="inlineStr">
        <is>
          <t>Rent Type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10" t="n">
        <v>812</v>
      </c>
      <c r="B215" s="10" t="inlineStr">
        <is>
          <t>100.00%</t>
        </is>
      </c>
      <c r="C215" s="10" t="inlineStr">
        <is>
          <t>Total</t>
        </is>
      </c>
      <c r="D215" s="10" t="inlineStr">
        <is>
          <t>Rent Type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5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4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El Paso,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El Paso,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4011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3283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9860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1015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3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El Paso,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2.33%</t>
        </is>
      </c>
      <c r="C22" s="6" t="inlineStr">
        <is>
          <t>79849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6.98%</t>
        </is>
      </c>
      <c r="C23" s="6" t="inlineStr">
        <is>
          <t>79901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2.33%</t>
        </is>
      </c>
      <c r="C24" s="6" t="inlineStr">
        <is>
          <t>79902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2.33%</t>
        </is>
      </c>
      <c r="C25" s="6" t="inlineStr">
        <is>
          <t>79903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2.33%</t>
        </is>
      </c>
      <c r="C26" s="6" t="inlineStr">
        <is>
          <t>79905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11.63%</t>
        </is>
      </c>
      <c r="C27" s="6" t="inlineStr">
        <is>
          <t>79907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7</v>
      </c>
      <c r="B28" s="6" t="inlineStr">
        <is>
          <t>16.28%</t>
        </is>
      </c>
      <c r="C28" s="6" t="inlineStr">
        <is>
          <t>79912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4.65%</t>
        </is>
      </c>
      <c r="C29" s="6" t="inlineStr">
        <is>
          <t>79915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9.3%</t>
        </is>
      </c>
      <c r="C30" s="6" t="inlineStr">
        <is>
          <t>79924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2.33%</t>
        </is>
      </c>
      <c r="C31" s="6" t="inlineStr">
        <is>
          <t>79925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2.33%</t>
        </is>
      </c>
      <c r="C32" s="6" t="inlineStr">
        <is>
          <t>79930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4.65%</t>
        </is>
      </c>
      <c r="C33" s="6" t="inlineStr">
        <is>
          <t>79932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11.63%</t>
        </is>
      </c>
      <c r="C34" s="6" t="inlineStr">
        <is>
          <t>79935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9</v>
      </c>
      <c r="B35" s="6" t="inlineStr">
        <is>
          <t>20.93%</t>
        </is>
      </c>
      <c r="C35" s="6" t="inlineStr">
        <is>
          <t>79936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43</v>
      </c>
      <c r="B36" s="10" t="inlineStr">
        <is>
          <t>100.03%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42</v>
      </c>
      <c r="B37" s="6" t="inlineStr">
        <is>
          <t>97.67%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2.33%</t>
        </is>
      </c>
      <c r="C38" s="6" t="inlineStr">
        <is>
          <t>MIDRISE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43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4.65%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15</v>
      </c>
      <c r="B41" s="6" t="inlineStr">
        <is>
          <t>34.88%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23.26%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16</v>
      </c>
      <c r="B43" s="6" t="inlineStr">
        <is>
          <t>37.21%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43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19</v>
      </c>
      <c r="B45" s="6" t="inlineStr">
        <is>
          <t>44.19%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13</v>
      </c>
      <c r="B46" s="6" t="inlineStr">
        <is>
          <t>30.23%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18.6%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2.33%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4.65%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43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20</v>
      </c>
      <c r="B52" s="6" t="inlineStr">
        <is>
          <t>46.51%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23</v>
      </c>
      <c r="B53" s="6" t="inlineStr">
        <is>
          <t>53.49%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6.xml><?xml version="1.0" encoding="utf-8"?>
<worksheet xmlns="http://schemas.openxmlformats.org/spreadsheetml/2006/main">
  <sheetPr>
    <outlinePr summaryBelow="1" summaryRight="1"/>
    <pageSetUpPr/>
  </sheetPr>
  <dimension ref="A1:AD195"/>
  <sheetViews>
    <sheetView workbookViewId="0">
      <selection activeCell="A1" sqref="A1"/>
    </sheetView>
  </sheetViews>
  <sheetFormatPr baseColWidth="8" defaultRowHeight="15"/>
  <cols>
    <col width="54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Houston,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Houston,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615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2177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4854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4399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13087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Houston,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0.16%</t>
        </is>
      </c>
      <c r="C22" s="6" t="inlineStr">
        <is>
          <t>32822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0.16%</t>
        </is>
      </c>
      <c r="C23" s="6" t="inlineStr">
        <is>
          <t>73159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0.65%</t>
        </is>
      </c>
      <c r="C24" s="6" t="inlineStr">
        <is>
          <t>77002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0.16%</t>
        </is>
      </c>
      <c r="C25" s="6" t="inlineStr">
        <is>
          <t>77003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0.65%</t>
        </is>
      </c>
      <c r="C26" s="6" t="inlineStr">
        <is>
          <t>77004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0.33%</t>
        </is>
      </c>
      <c r="C27" s="6" t="inlineStr">
        <is>
          <t>77005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13</v>
      </c>
      <c r="B28" s="6" t="inlineStr">
        <is>
          <t>2.11%</t>
        </is>
      </c>
      <c r="C28" s="6" t="inlineStr">
        <is>
          <t>77006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0.81%</t>
        </is>
      </c>
      <c r="C29" s="6" t="inlineStr">
        <is>
          <t>77007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8</v>
      </c>
      <c r="B30" s="6" t="inlineStr">
        <is>
          <t>1.3%</t>
        </is>
      </c>
      <c r="C30" s="6" t="inlineStr">
        <is>
          <t>77008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0.49%</t>
        </is>
      </c>
      <c r="C31" s="6" t="inlineStr">
        <is>
          <t>77009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0.33%</t>
        </is>
      </c>
      <c r="C32" s="6" t="inlineStr">
        <is>
          <t>77012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0.49%</t>
        </is>
      </c>
      <c r="C33" s="6" t="inlineStr">
        <is>
          <t>77013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0.81%</t>
        </is>
      </c>
      <c r="C34" s="6" t="inlineStr">
        <is>
          <t>77014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0.33%</t>
        </is>
      </c>
      <c r="C35" s="6" t="inlineStr">
        <is>
          <t>77015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0.33%</t>
        </is>
      </c>
      <c r="C36" s="6" t="inlineStr">
        <is>
          <t>77016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10</v>
      </c>
      <c r="B37" s="6" t="inlineStr">
        <is>
          <t>1.63%</t>
        </is>
      </c>
      <c r="C37" s="6" t="inlineStr">
        <is>
          <t>77017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0.81%</t>
        </is>
      </c>
      <c r="C38" s="6" t="inlineStr">
        <is>
          <t>77018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0.81%</t>
        </is>
      </c>
      <c r="C39" s="6" t="inlineStr">
        <is>
          <t>77019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0.16%</t>
        </is>
      </c>
      <c r="C40" s="6" t="inlineStr">
        <is>
          <t>77020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0.49%</t>
        </is>
      </c>
      <c r="C41" s="6" t="inlineStr">
        <is>
          <t>77021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1.3%</t>
        </is>
      </c>
      <c r="C42" s="6" t="inlineStr">
        <is>
          <t>77022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1.46%</t>
        </is>
      </c>
      <c r="C43" s="6" t="inlineStr">
        <is>
          <t>77023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0.49%</t>
        </is>
      </c>
      <c r="C44" s="6" t="inlineStr">
        <is>
          <t>77025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0.49%</t>
        </is>
      </c>
      <c r="C45" s="6" t="inlineStr">
        <is>
          <t>77027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0.16%</t>
        </is>
      </c>
      <c r="C46" s="6" t="inlineStr">
        <is>
          <t>77029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1.14%</t>
        </is>
      </c>
      <c r="C47" s="6" t="inlineStr">
        <is>
          <t>77030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0.16%</t>
        </is>
      </c>
      <c r="C48" s="6" t="inlineStr">
        <is>
          <t>77031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0.16%</t>
        </is>
      </c>
      <c r="C49" s="6" t="inlineStr">
        <is>
          <t>77032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0.33%</t>
        </is>
      </c>
      <c r="C50" s="6" t="inlineStr">
        <is>
          <t>77034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0.65%</t>
        </is>
      </c>
      <c r="C51" s="6" t="inlineStr">
        <is>
          <t>77035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1.14%</t>
        </is>
      </c>
      <c r="C52" s="6" t="inlineStr">
        <is>
          <t>77036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0.33%</t>
        </is>
      </c>
      <c r="C53" s="6" t="inlineStr">
        <is>
          <t>77038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0.16%</t>
        </is>
      </c>
      <c r="C54" s="6" t="inlineStr">
        <is>
          <t>77039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1.3%</t>
        </is>
      </c>
      <c r="C55" s="6" t="inlineStr">
        <is>
          <t>77040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1.14%</t>
        </is>
      </c>
      <c r="C56" s="6" t="inlineStr">
        <is>
          <t>77042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6</v>
      </c>
      <c r="B57" s="6" t="inlineStr">
        <is>
          <t>0.98%</t>
        </is>
      </c>
      <c r="C57" s="6" t="inlineStr">
        <is>
          <t>77043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0.16%</t>
        </is>
      </c>
      <c r="C58" s="6" t="inlineStr">
        <is>
          <t>77044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0.33%</t>
        </is>
      </c>
      <c r="C59" s="6" t="inlineStr">
        <is>
          <t>77045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0.49%</t>
        </is>
      </c>
      <c r="C60" s="6" t="inlineStr">
        <is>
          <t>77047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0.65%</t>
        </is>
      </c>
      <c r="C61" s="6" t="inlineStr">
        <is>
          <t>77049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1.14%</t>
        </is>
      </c>
      <c r="C62" s="6" t="inlineStr">
        <is>
          <t>77054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9</v>
      </c>
      <c r="B63" s="6" t="inlineStr">
        <is>
          <t>1.46%</t>
        </is>
      </c>
      <c r="C63" s="6" t="inlineStr">
        <is>
          <t>77055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0.16%</t>
        </is>
      </c>
      <c r="C64" s="6" t="inlineStr">
        <is>
          <t>77056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14</v>
      </c>
      <c r="B65" s="6" t="inlineStr">
        <is>
          <t>2.28%</t>
        </is>
      </c>
      <c r="C65" s="6" t="inlineStr">
        <is>
          <t>77057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5</v>
      </c>
      <c r="B66" s="6" t="inlineStr">
        <is>
          <t>0.81%</t>
        </is>
      </c>
      <c r="C66" s="6" t="inlineStr">
        <is>
          <t>77058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1.14%</t>
        </is>
      </c>
      <c r="C67" s="6" t="inlineStr">
        <is>
          <t>77060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0.65%</t>
        </is>
      </c>
      <c r="C68" s="6" t="inlineStr">
        <is>
          <t>77061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0.16%</t>
        </is>
      </c>
      <c r="C69" s="6" t="inlineStr">
        <is>
          <t>77062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0.98%</t>
        </is>
      </c>
      <c r="C70" s="6" t="inlineStr">
        <is>
          <t>77063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0.81%</t>
        </is>
      </c>
      <c r="C71" s="6" t="inlineStr">
        <is>
          <t>77064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1.14%</t>
        </is>
      </c>
      <c r="C72" s="6" t="inlineStr">
        <is>
          <t>77065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0.49%</t>
        </is>
      </c>
      <c r="C73" s="6" t="inlineStr">
        <is>
          <t>77066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0.65%</t>
        </is>
      </c>
      <c r="C74" s="6" t="inlineStr">
        <is>
          <t>77067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0.49%</t>
        </is>
      </c>
      <c r="C75" s="6" t="inlineStr">
        <is>
          <t>77068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0.49%</t>
        </is>
      </c>
      <c r="C76" s="6" t="inlineStr">
        <is>
          <t>77069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6</v>
      </c>
      <c r="B77" s="6" t="inlineStr">
        <is>
          <t>0.98%</t>
        </is>
      </c>
      <c r="C77" s="6" t="inlineStr">
        <is>
          <t>77070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</v>
      </c>
      <c r="B78" s="6" t="inlineStr">
        <is>
          <t>0.98%</t>
        </is>
      </c>
      <c r="C78" s="6" t="inlineStr">
        <is>
          <t>77071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0.65%</t>
        </is>
      </c>
      <c r="C79" s="6" t="inlineStr">
        <is>
          <t>77072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0.33%</t>
        </is>
      </c>
      <c r="C80" s="6" t="inlineStr">
        <is>
          <t>77073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</v>
      </c>
      <c r="B81" s="6" t="inlineStr">
        <is>
          <t>0.49%</t>
        </is>
      </c>
      <c r="C81" s="6" t="inlineStr">
        <is>
          <t>77074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0.16%</t>
        </is>
      </c>
      <c r="C82" s="6" t="inlineStr">
        <is>
          <t>77075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0.16%</t>
        </is>
      </c>
      <c r="C83" s="6" t="inlineStr">
        <is>
          <t>77076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10</v>
      </c>
      <c r="B84" s="6" t="inlineStr">
        <is>
          <t>1.63%</t>
        </is>
      </c>
      <c r="C84" s="6" t="inlineStr">
        <is>
          <t>77077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6</v>
      </c>
      <c r="B85" s="6" t="inlineStr">
        <is>
          <t>0.98%</t>
        </is>
      </c>
      <c r="C85" s="6" t="inlineStr">
        <is>
          <t>77079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</v>
      </c>
      <c r="B86" s="6" t="inlineStr">
        <is>
          <t>1.14%</t>
        </is>
      </c>
      <c r="C86" s="6" t="inlineStr">
        <is>
          <t>77080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10</v>
      </c>
      <c r="B87" s="6" t="inlineStr">
        <is>
          <t>1.63%</t>
        </is>
      </c>
      <c r="C87" s="6" t="inlineStr">
        <is>
          <t>77081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15</v>
      </c>
      <c r="B88" s="6" t="inlineStr">
        <is>
          <t>2.44%</t>
        </is>
      </c>
      <c r="C88" s="6" t="inlineStr">
        <is>
          <t>77082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0.49%</t>
        </is>
      </c>
      <c r="C89" s="6" t="inlineStr">
        <is>
          <t>77083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12</v>
      </c>
      <c r="B90" s="6" t="inlineStr">
        <is>
          <t>1.95%</t>
        </is>
      </c>
      <c r="C90" s="6" t="inlineStr">
        <is>
          <t>77084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0.16%</t>
        </is>
      </c>
      <c r="C91" s="6" t="inlineStr">
        <is>
          <t>77086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0.98%</t>
        </is>
      </c>
      <c r="C92" s="6" t="inlineStr">
        <is>
          <t>77087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0.65%</t>
        </is>
      </c>
      <c r="C93" s="6" t="inlineStr">
        <is>
          <t>77088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0.33%</t>
        </is>
      </c>
      <c r="C94" s="6" t="inlineStr">
        <is>
          <t>77089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8</v>
      </c>
      <c r="B95" s="6" t="inlineStr">
        <is>
          <t>1.3%</t>
        </is>
      </c>
      <c r="C95" s="6" t="inlineStr">
        <is>
          <t>77090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0.33%</t>
        </is>
      </c>
      <c r="C96" s="6" t="inlineStr">
        <is>
          <t>77091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0.49%</t>
        </is>
      </c>
      <c r="C97" s="6" t="inlineStr">
        <is>
          <t>77092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0.49%</t>
        </is>
      </c>
      <c r="C98" s="6" t="inlineStr">
        <is>
          <t>77093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0.33%</t>
        </is>
      </c>
      <c r="C99" s="6" t="inlineStr">
        <is>
          <t>77095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0.49%</t>
        </is>
      </c>
      <c r="C100" s="6" t="inlineStr">
        <is>
          <t>77096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0.49%</t>
        </is>
      </c>
      <c r="C101" s="6" t="inlineStr">
        <is>
          <t>77098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0.49%</t>
        </is>
      </c>
      <c r="C102" s="6" t="inlineStr">
        <is>
          <t>77099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</v>
      </c>
      <c r="B103" s="6" t="inlineStr">
        <is>
          <t>1.3%</t>
        </is>
      </c>
      <c r="C103" s="6" t="inlineStr">
        <is>
          <t>77301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7</v>
      </c>
      <c r="B104" s="6" t="inlineStr">
        <is>
          <t>1.14%</t>
        </is>
      </c>
      <c r="C104" s="6" t="inlineStr">
        <is>
          <t>77304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0.33%</t>
        </is>
      </c>
      <c r="C105" s="6" t="inlineStr">
        <is>
          <t>77327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0.16%</t>
        </is>
      </c>
      <c r="C106" s="6" t="inlineStr">
        <is>
          <t>77336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0.49%</t>
        </is>
      </c>
      <c r="C107" s="6" t="inlineStr">
        <is>
          <t>77338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7</v>
      </c>
      <c r="B108" s="6" t="inlineStr">
        <is>
          <t>1.14%</t>
        </is>
      </c>
      <c r="C108" s="6" t="inlineStr">
        <is>
          <t>77339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0.16%</t>
        </is>
      </c>
      <c r="C109" s="6" t="inlineStr">
        <is>
          <t>77345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4</v>
      </c>
      <c r="B110" s="6" t="inlineStr">
        <is>
          <t>0.65%</t>
        </is>
      </c>
      <c r="C110" s="6" t="inlineStr">
        <is>
          <t>77346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0.49%</t>
        </is>
      </c>
      <c r="C111" s="6" t="inlineStr">
        <is>
          <t>77355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0.16%</t>
        </is>
      </c>
      <c r="C112" s="6" t="inlineStr">
        <is>
          <t>77357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0.16%</t>
        </is>
      </c>
      <c r="C113" s="6" t="inlineStr">
        <is>
          <t>77362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0.33%</t>
        </is>
      </c>
      <c r="C114" s="6" t="inlineStr">
        <is>
          <t>77365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2</v>
      </c>
      <c r="B115" s="6" t="inlineStr">
        <is>
          <t>0.33%</t>
        </is>
      </c>
      <c r="C115" s="6" t="inlineStr">
        <is>
          <t>77373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8</v>
      </c>
      <c r="B116" s="6" t="inlineStr">
        <is>
          <t>1.3%</t>
        </is>
      </c>
      <c r="C116" s="6" t="inlineStr">
        <is>
          <t>77375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0.16%</t>
        </is>
      </c>
      <c r="C117" s="6" t="inlineStr">
        <is>
          <t>77377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0.81%</t>
        </is>
      </c>
      <c r="C118" s="6" t="inlineStr">
        <is>
          <t>77379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10</v>
      </c>
      <c r="B119" s="6" t="inlineStr">
        <is>
          <t>1.63%</t>
        </is>
      </c>
      <c r="C119" s="6" t="inlineStr">
        <is>
          <t>77380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9</v>
      </c>
      <c r="B120" s="6" t="inlineStr">
        <is>
          <t>1.46%</t>
        </is>
      </c>
      <c r="C120" s="6" t="inlineStr">
        <is>
          <t>77384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2</v>
      </c>
      <c r="B121" s="6" t="inlineStr">
        <is>
          <t>0.33%</t>
        </is>
      </c>
      <c r="C121" s="6" t="inlineStr">
        <is>
          <t>77385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0.33%</t>
        </is>
      </c>
      <c r="C122" s="6" t="inlineStr">
        <is>
          <t>77386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3</v>
      </c>
      <c r="B123" s="6" t="inlineStr">
        <is>
          <t>0.49%</t>
        </is>
      </c>
      <c r="C123" s="6" t="inlineStr">
        <is>
          <t>77388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0.49%</t>
        </is>
      </c>
      <c r="C124" s="6" t="inlineStr">
        <is>
          <t>77389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</v>
      </c>
      <c r="B125" s="6" t="inlineStr">
        <is>
          <t>0.49%</t>
        </is>
      </c>
      <c r="C125" s="6" t="inlineStr">
        <is>
          <t>77396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0.16%</t>
        </is>
      </c>
      <c r="C126" s="6" t="inlineStr">
        <is>
          <t>77406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</v>
      </c>
      <c r="B127" s="6" t="inlineStr">
        <is>
          <t>0.49%</t>
        </is>
      </c>
      <c r="C127" s="6" t="inlineStr">
        <is>
          <t>77407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0.65%</t>
        </is>
      </c>
      <c r="C128" s="6" t="inlineStr">
        <is>
          <t>77429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0.16%</t>
        </is>
      </c>
      <c r="C129" s="6" t="inlineStr">
        <is>
          <t>77433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5</v>
      </c>
      <c r="B130" s="6" t="inlineStr">
        <is>
          <t>0.81%</t>
        </is>
      </c>
      <c r="C130" s="6" t="inlineStr">
        <is>
          <t>77449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5</v>
      </c>
      <c r="B131" s="6" t="inlineStr">
        <is>
          <t>0.81%</t>
        </is>
      </c>
      <c r="C131" s="6" t="inlineStr">
        <is>
          <t>77450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0.16%</t>
        </is>
      </c>
      <c r="C132" s="6" t="inlineStr">
        <is>
          <t>77461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</v>
      </c>
      <c r="B133" s="6" t="inlineStr">
        <is>
          <t>0.81%</t>
        </is>
      </c>
      <c r="C133" s="6" t="inlineStr">
        <is>
          <t>77469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5</v>
      </c>
      <c r="B134" s="6" t="inlineStr">
        <is>
          <t>0.81%</t>
        </is>
      </c>
      <c r="C134" s="6" t="inlineStr">
        <is>
          <t>77471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0.33%</t>
        </is>
      </c>
      <c r="C135" s="6" t="inlineStr">
        <is>
          <t>77474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0.33%</t>
        </is>
      </c>
      <c r="C136" s="6" t="inlineStr">
        <is>
          <t>77477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0.33%</t>
        </is>
      </c>
      <c r="C137" s="6" t="inlineStr">
        <is>
          <t>77478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0.16%</t>
        </is>
      </c>
      <c r="C138" s="6" t="inlineStr">
        <is>
          <t>77479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</v>
      </c>
      <c r="B139" s="6" t="inlineStr">
        <is>
          <t>0.33%</t>
        </is>
      </c>
      <c r="C139" s="6" t="inlineStr">
        <is>
          <t>77486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</v>
      </c>
      <c r="B140" s="6" t="inlineStr">
        <is>
          <t>1.14%</t>
        </is>
      </c>
      <c r="C140" s="6" t="inlineStr">
        <is>
          <t>77494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4</v>
      </c>
      <c r="B141" s="6" t="inlineStr">
        <is>
          <t>0.65%</t>
        </is>
      </c>
      <c r="C141" s="6" t="inlineStr">
        <is>
          <t>77498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7</v>
      </c>
      <c r="B142" s="6" t="inlineStr">
        <is>
          <t>1.14%</t>
        </is>
      </c>
      <c r="C142" s="6" t="inlineStr">
        <is>
          <t>77502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0.16%</t>
        </is>
      </c>
      <c r="C143" s="6" t="inlineStr">
        <is>
          <t>77503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6</v>
      </c>
      <c r="B144" s="6" t="inlineStr">
        <is>
          <t>0.98%</t>
        </is>
      </c>
      <c r="C144" s="6" t="inlineStr">
        <is>
          <t>77504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0.16%</t>
        </is>
      </c>
      <c r="C145" s="6" t="inlineStr">
        <is>
          <t>77505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3</v>
      </c>
      <c r="B146" s="6" t="inlineStr">
        <is>
          <t>0.49%</t>
        </is>
      </c>
      <c r="C146" s="6" t="inlineStr">
        <is>
          <t>77506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0.16%</t>
        </is>
      </c>
      <c r="C147" s="6" t="inlineStr">
        <is>
          <t>77507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0.16%</t>
        </is>
      </c>
      <c r="C148" s="6" t="inlineStr">
        <is>
          <t>77510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3</v>
      </c>
      <c r="B149" s="6" t="inlineStr">
        <is>
          <t>0.49%</t>
        </is>
      </c>
      <c r="C149" s="6" t="inlineStr">
        <is>
          <t>77511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0.16%</t>
        </is>
      </c>
      <c r="C150" s="6" t="inlineStr">
        <is>
          <t>77515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8</v>
      </c>
      <c r="B151" s="6" t="inlineStr">
        <is>
          <t>1.3%</t>
        </is>
      </c>
      <c r="C151" s="6" t="inlineStr">
        <is>
          <t>77520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4</v>
      </c>
      <c r="B152" s="6" t="inlineStr">
        <is>
          <t>0.65%</t>
        </is>
      </c>
      <c r="C152" s="6" t="inlineStr">
        <is>
          <t>77521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0.16%</t>
        </is>
      </c>
      <c r="C153" s="6" t="inlineStr">
        <is>
          <t>77530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0.33%</t>
        </is>
      </c>
      <c r="C154" s="6" t="inlineStr">
        <is>
          <t>77531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5</v>
      </c>
      <c r="B155" s="6" t="inlineStr">
        <is>
          <t>0.81%</t>
        </is>
      </c>
      <c r="C155" s="6" t="inlineStr">
        <is>
          <t>77532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0.16%</t>
        </is>
      </c>
      <c r="C156" s="6" t="inlineStr">
        <is>
          <t>77536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4</v>
      </c>
      <c r="B157" s="6" t="inlineStr">
        <is>
          <t>0.65%</t>
        </is>
      </c>
      <c r="C157" s="6" t="inlineStr">
        <is>
          <t>77539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0.33%</t>
        </is>
      </c>
      <c r="C158" s="6" t="inlineStr">
        <is>
          <t>77546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7</v>
      </c>
      <c r="B159" s="6" t="inlineStr">
        <is>
          <t>1.14%</t>
        </is>
      </c>
      <c r="C159" s="6" t="inlineStr">
        <is>
          <t>77550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5</v>
      </c>
      <c r="B160" s="6" t="inlineStr">
        <is>
          <t>0.81%</t>
        </is>
      </c>
      <c r="C160" s="6" t="inlineStr">
        <is>
          <t>77551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0.16%</t>
        </is>
      </c>
      <c r="C161" s="6" t="inlineStr">
        <is>
          <t>77554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</v>
      </c>
      <c r="B162" s="6" t="inlineStr">
        <is>
          <t>0.33%</t>
        </is>
      </c>
      <c r="C162" s="6" t="inlineStr">
        <is>
          <t>77566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0.16%</t>
        </is>
      </c>
      <c r="C163" s="6" t="inlineStr">
        <is>
          <t>77568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3</v>
      </c>
      <c r="B164" s="6" t="inlineStr">
        <is>
          <t>0.49%</t>
        </is>
      </c>
      <c r="C164" s="6" t="inlineStr">
        <is>
          <t>77571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9</v>
      </c>
      <c r="B165" s="6" t="inlineStr">
        <is>
          <t>1.46%</t>
        </is>
      </c>
      <c r="C165" s="6" t="inlineStr">
        <is>
          <t>77573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8</v>
      </c>
      <c r="B166" s="6" t="inlineStr">
        <is>
          <t>1.3%</t>
        </is>
      </c>
      <c r="C166" s="6" t="inlineStr">
        <is>
          <t>77584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0.33%</t>
        </is>
      </c>
      <c r="C167" s="6" t="inlineStr">
        <is>
          <t>77586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0.16%</t>
        </is>
      </c>
      <c r="C168" s="6" t="inlineStr">
        <is>
          <t>77587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12</v>
      </c>
      <c r="B169" s="6" t="inlineStr">
        <is>
          <t>1.95%</t>
        </is>
      </c>
      <c r="C169" s="6" t="inlineStr">
        <is>
          <t>77590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0.16%</t>
        </is>
      </c>
      <c r="C170" s="6" t="inlineStr">
        <is>
          <t>77591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8</v>
      </c>
      <c r="B171" s="6" t="inlineStr">
        <is>
          <t>1.3%</t>
        </is>
      </c>
      <c r="C171" s="6" t="inlineStr">
        <is>
          <t>77598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0.16%</t>
        </is>
      </c>
      <c r="C172" s="6" t="inlineStr">
        <is>
          <t>84014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10" t="n">
        <v>615</v>
      </c>
      <c r="B173" s="10" t="inlineStr">
        <is>
          <t>100.08%</t>
        </is>
      </c>
      <c r="C173" s="10" t="inlineStr">
        <is>
          <t>Total</t>
        </is>
      </c>
      <c r="D173" s="10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563</v>
      </c>
      <c r="B174" s="6" t="inlineStr">
        <is>
          <t>91.54%</t>
        </is>
      </c>
      <c r="C174" s="6" t="inlineStr">
        <is>
          <t>GARDEN</t>
        </is>
      </c>
      <c r="D174" s="6" t="inlineStr">
        <is>
          <t>Property Type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7</v>
      </c>
      <c r="B175" s="6" t="inlineStr">
        <is>
          <t>1.14%</t>
        </is>
      </c>
      <c r="C175" s="6" t="inlineStr">
        <is>
          <t>HIGHRISE</t>
        </is>
      </c>
      <c r="D175" s="6" t="inlineStr">
        <is>
          <t>Property Type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14</v>
      </c>
      <c r="B176" s="6" t="inlineStr">
        <is>
          <t>2.28%</t>
        </is>
      </c>
      <c r="C176" s="6" t="inlineStr">
        <is>
          <t>MANUFACTURED</t>
        </is>
      </c>
      <c r="D176" s="6" t="inlineStr">
        <is>
          <t>Property Type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18</v>
      </c>
      <c r="B177" s="6" t="inlineStr">
        <is>
          <t>2.93%</t>
        </is>
      </c>
      <c r="C177" s="6" t="inlineStr">
        <is>
          <t>MIDRISE</t>
        </is>
      </c>
      <c r="D177" s="6" t="inlineStr">
        <is>
          <t>Property Type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11</v>
      </c>
      <c r="B178" s="6" t="inlineStr">
        <is>
          <t>1.79%</t>
        </is>
      </c>
      <c r="C178" s="6" t="inlineStr">
        <is>
          <t>SENIOR</t>
        </is>
      </c>
      <c r="D178" s="6" t="inlineStr">
        <is>
          <t>Property Type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2</v>
      </c>
      <c r="B179" s="6" t="inlineStr">
        <is>
          <t>0.33%</t>
        </is>
      </c>
      <c r="C179" s="6" t="inlineStr">
        <is>
          <t>STUDENT</t>
        </is>
      </c>
      <c r="D179" s="6" t="inlineStr">
        <is>
          <t>Property Type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10" t="n">
        <v>615</v>
      </c>
      <c r="B180" s="10" t="inlineStr">
        <is>
          <t>100.01%</t>
        </is>
      </c>
      <c r="C180" s="10" t="inlineStr">
        <is>
          <t>Total</t>
        </is>
      </c>
      <c r="D180" s="10" t="inlineStr">
        <is>
          <t>Property Type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22</v>
      </c>
      <c r="B181" s="6" t="inlineStr">
        <is>
          <t>3.58%</t>
        </is>
      </c>
      <c r="C181" s="6" t="inlineStr">
        <is>
          <t>Less than 5 years</t>
        </is>
      </c>
      <c r="D181" s="6" t="inlineStr">
        <is>
          <t>Age of Property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221</v>
      </c>
      <c r="B182" s="6" t="inlineStr">
        <is>
          <t>35.93%</t>
        </is>
      </c>
      <c r="C182" s="6" t="inlineStr">
        <is>
          <t>5-9 years</t>
        </is>
      </c>
      <c r="D182" s="6" t="inlineStr">
        <is>
          <t>Age of Property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176</v>
      </c>
      <c r="B183" s="6" t="inlineStr">
        <is>
          <t>28.62%</t>
        </is>
      </c>
      <c r="C183" s="6" t="inlineStr">
        <is>
          <t>10-19 years</t>
        </is>
      </c>
      <c r="D183" s="6" t="inlineStr">
        <is>
          <t>Age of Property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196</v>
      </c>
      <c r="B184" s="6" t="inlineStr">
        <is>
          <t>31.87%</t>
        </is>
      </c>
      <c r="C184" s="6" t="inlineStr">
        <is>
          <t>20+ years</t>
        </is>
      </c>
      <c r="D184" s="6" t="inlineStr">
        <is>
          <t>Age of Property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10" t="n">
        <v>615</v>
      </c>
      <c r="B185" s="10" t="inlineStr">
        <is>
          <t>100.00%</t>
        </is>
      </c>
      <c r="C185" s="10" t="inlineStr">
        <is>
          <t>Total</t>
        </is>
      </c>
      <c r="D185" s="10" t="inlineStr">
        <is>
          <t>Age of Property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192</v>
      </c>
      <c r="B186" s="6" t="inlineStr">
        <is>
          <t>31.22%</t>
        </is>
      </c>
      <c r="C186" s="6" t="inlineStr">
        <is>
          <t>Less than 100</t>
        </is>
      </c>
      <c r="D186" s="6" t="inlineStr">
        <is>
          <t>Property Size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128</v>
      </c>
      <c r="B187" s="6" t="inlineStr">
        <is>
          <t>20.81%</t>
        </is>
      </c>
      <c r="C187" s="6" t="inlineStr">
        <is>
          <t>100-199</t>
        </is>
      </c>
      <c r="D187" s="6" t="inlineStr">
        <is>
          <t>Property Size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131</v>
      </c>
      <c r="B188" s="6" t="inlineStr">
        <is>
          <t>21.3%</t>
        </is>
      </c>
      <c r="C188" s="6" t="inlineStr">
        <is>
          <t>200-299</t>
        </is>
      </c>
      <c r="D188" s="6" t="inlineStr">
        <is>
          <t>Property Size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113</v>
      </c>
      <c r="B189" s="6" t="inlineStr">
        <is>
          <t>18.37%</t>
        </is>
      </c>
      <c r="C189" s="6" t="inlineStr">
        <is>
          <t>300-399</t>
        </is>
      </c>
      <c r="D189" s="6" t="inlineStr">
        <is>
          <t>Property Size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30</v>
      </c>
      <c r="B190" s="6" t="inlineStr">
        <is>
          <t>4.88%</t>
        </is>
      </c>
      <c r="C190" s="6" t="inlineStr">
        <is>
          <t>400-499</t>
        </is>
      </c>
      <c r="D190" s="6" t="inlineStr">
        <is>
          <t>Property Size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21</v>
      </c>
      <c r="B191" s="6" t="inlineStr">
        <is>
          <t>3.41%</t>
        </is>
      </c>
      <c r="C191" s="6" t="inlineStr">
        <is>
          <t>500+</t>
        </is>
      </c>
      <c r="D191" s="6" t="inlineStr">
        <is>
          <t>Property Size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10" t="n">
        <v>615</v>
      </c>
      <c r="B192" s="10" t="inlineStr">
        <is>
          <t>99.99%</t>
        </is>
      </c>
      <c r="C192" s="10" t="inlineStr">
        <is>
          <t>Total</t>
        </is>
      </c>
      <c r="D192" s="10" t="inlineStr">
        <is>
          <t>Property Size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351</v>
      </c>
      <c r="B193" s="6" t="inlineStr">
        <is>
          <t>57.07%</t>
        </is>
      </c>
      <c r="C193" s="6" t="inlineStr">
        <is>
          <t>Affordable</t>
        </is>
      </c>
      <c r="D193" s="6" t="inlineStr">
        <is>
          <t>Rent Type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264</v>
      </c>
      <c r="B194" s="6" t="inlineStr">
        <is>
          <t>42.93%</t>
        </is>
      </c>
      <c r="C194" s="6" t="inlineStr">
        <is>
          <t>MarketRate</t>
        </is>
      </c>
      <c r="D194" s="6" t="inlineStr">
        <is>
          <t>Rent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10" t="n">
        <v>615</v>
      </c>
      <c r="B195" s="10" t="inlineStr">
        <is>
          <t>100.00%</t>
        </is>
      </c>
      <c r="C195" s="10" t="inlineStr">
        <is>
          <t>Total</t>
        </is>
      </c>
      <c r="D195" s="10" t="inlineStr">
        <is>
          <t>Rent Type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7.xml><?xml version="1.0" encoding="utf-8"?>
<worksheet xmlns="http://schemas.openxmlformats.org/spreadsheetml/2006/main">
  <sheetPr>
    <outlinePr summaryBelow="1" summaryRight="1"/>
    <pageSetUpPr/>
  </sheetPr>
  <dimension ref="A1:AD95"/>
  <sheetViews>
    <sheetView workbookViewId="0">
      <selection activeCell="A1" sqref="A1"/>
    </sheetView>
  </sheetViews>
  <sheetFormatPr baseColWidth="8" defaultRowHeight="15"/>
  <cols>
    <col width="58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Antonio,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Antonio,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2397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1463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4512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3999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12613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Antonio,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0.53%</t>
        </is>
      </c>
      <c r="C22" s="6" t="inlineStr">
        <is>
          <t>32955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0.53%</t>
        </is>
      </c>
      <c r="C23" s="6" t="inlineStr">
        <is>
          <t>77573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1.06%</t>
        </is>
      </c>
      <c r="C24" s="6" t="inlineStr">
        <is>
          <t>78006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1.06%</t>
        </is>
      </c>
      <c r="C25" s="6" t="inlineStr">
        <is>
          <t>78016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1.06%</t>
        </is>
      </c>
      <c r="C26" s="6" t="inlineStr">
        <is>
          <t>78064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1.59%</t>
        </is>
      </c>
      <c r="C27" s="6" t="inlineStr">
        <is>
          <t>78109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0.53%</t>
        </is>
      </c>
      <c r="C28" s="6" t="inlineStr">
        <is>
          <t>78114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4.76%</t>
        </is>
      </c>
      <c r="C29" s="6" t="inlineStr">
        <is>
          <t>78130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1.59%</t>
        </is>
      </c>
      <c r="C30" s="6" t="inlineStr">
        <is>
          <t>78148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1.06%</t>
        </is>
      </c>
      <c r="C31" s="6" t="inlineStr">
        <is>
          <t>78154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0.53%</t>
        </is>
      </c>
      <c r="C32" s="6" t="inlineStr">
        <is>
          <t>78155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1.06%</t>
        </is>
      </c>
      <c r="C33" s="6" t="inlineStr">
        <is>
          <t>78201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1.59%</t>
        </is>
      </c>
      <c r="C34" s="6" t="inlineStr">
        <is>
          <t>78204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0.53%</t>
        </is>
      </c>
      <c r="C35" s="6" t="inlineStr">
        <is>
          <t>78205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1.06%</t>
        </is>
      </c>
      <c r="C36" s="6" t="inlineStr">
        <is>
          <t>78207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6.35%</t>
        </is>
      </c>
      <c r="C37" s="6" t="inlineStr">
        <is>
          <t>78209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0.53%</t>
        </is>
      </c>
      <c r="C38" s="6" t="inlineStr">
        <is>
          <t>78211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3.7%</t>
        </is>
      </c>
      <c r="C39" s="6" t="inlineStr">
        <is>
          <t>78212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2.12%</t>
        </is>
      </c>
      <c r="C40" s="6" t="inlineStr">
        <is>
          <t>78213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3.17%</t>
        </is>
      </c>
      <c r="C41" s="6" t="inlineStr">
        <is>
          <t>78216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1.59%</t>
        </is>
      </c>
      <c r="C42" s="6" t="inlineStr">
        <is>
          <t>78217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1.59%</t>
        </is>
      </c>
      <c r="C43" s="6" t="inlineStr">
        <is>
          <t>78218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1.06%</t>
        </is>
      </c>
      <c r="C44" s="6" t="inlineStr">
        <is>
          <t>78219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0.53%</t>
        </is>
      </c>
      <c r="C45" s="6" t="inlineStr">
        <is>
          <t>78220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2.65%</t>
        </is>
      </c>
      <c r="C46" s="6" t="inlineStr">
        <is>
          <t>78221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1.06%</t>
        </is>
      </c>
      <c r="C47" s="6" t="inlineStr">
        <is>
          <t>78222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4.23%</t>
        </is>
      </c>
      <c r="C48" s="6" t="inlineStr">
        <is>
          <t>78223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2.12%</t>
        </is>
      </c>
      <c r="C49" s="6" t="inlineStr">
        <is>
          <t>78224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3.17%</t>
        </is>
      </c>
      <c r="C50" s="6" t="inlineStr">
        <is>
          <t>78227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1.06%</t>
        </is>
      </c>
      <c r="C51" s="6" t="inlineStr">
        <is>
          <t>78228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8</v>
      </c>
      <c r="B52" s="6" t="inlineStr">
        <is>
          <t>4.23%</t>
        </is>
      </c>
      <c r="C52" s="6" t="inlineStr">
        <is>
          <t>78229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8</v>
      </c>
      <c r="B53" s="6" t="inlineStr">
        <is>
          <t>4.23%</t>
        </is>
      </c>
      <c r="C53" s="6" t="inlineStr">
        <is>
          <t>78230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0.53%</t>
        </is>
      </c>
      <c r="C54" s="6" t="inlineStr">
        <is>
          <t>78231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0.53%</t>
        </is>
      </c>
      <c r="C55" s="6" t="inlineStr">
        <is>
          <t>78232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5</v>
      </c>
      <c r="B56" s="6" t="inlineStr">
        <is>
          <t>2.65%</t>
        </is>
      </c>
      <c r="C56" s="6" t="inlineStr">
        <is>
          <t>78233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1.06%</t>
        </is>
      </c>
      <c r="C57" s="6" t="inlineStr">
        <is>
          <t>78237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2.65%</t>
        </is>
      </c>
      <c r="C58" s="6" t="inlineStr">
        <is>
          <t>78238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0.53%</t>
        </is>
      </c>
      <c r="C59" s="6" t="inlineStr">
        <is>
          <t>78239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4.76%</t>
        </is>
      </c>
      <c r="C60" s="6" t="inlineStr">
        <is>
          <t>78240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1.06%</t>
        </is>
      </c>
      <c r="C61" s="6" t="inlineStr">
        <is>
          <t>78242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0.53%</t>
        </is>
      </c>
      <c r="C62" s="6" t="inlineStr">
        <is>
          <t>78244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3.7%</t>
        </is>
      </c>
      <c r="C63" s="6" t="inlineStr">
        <is>
          <t>78245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2.65%</t>
        </is>
      </c>
      <c r="C64" s="6" t="inlineStr">
        <is>
          <t>78247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1.59%</t>
        </is>
      </c>
      <c r="C65" s="6" t="inlineStr">
        <is>
          <t>78249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1.06%</t>
        </is>
      </c>
      <c r="C66" s="6" t="inlineStr">
        <is>
          <t>78250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8</v>
      </c>
      <c r="B67" s="6" t="inlineStr">
        <is>
          <t>4.23%</t>
        </is>
      </c>
      <c r="C67" s="6" t="inlineStr">
        <is>
          <t>78251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2.12%</t>
        </is>
      </c>
      <c r="C68" s="6" t="inlineStr">
        <is>
          <t>78253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1.59%</t>
        </is>
      </c>
      <c r="C69" s="6" t="inlineStr">
        <is>
          <t>78256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1.59%</t>
        </is>
      </c>
      <c r="C70" s="6" t="inlineStr">
        <is>
          <t>78257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6</v>
      </c>
      <c r="B71" s="6" t="inlineStr">
        <is>
          <t>3.17%</t>
        </is>
      </c>
      <c r="C71" s="6" t="inlineStr">
        <is>
          <t>78258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1.59%</t>
        </is>
      </c>
      <c r="C72" s="6" t="inlineStr">
        <is>
          <t>78260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0.53%</t>
        </is>
      </c>
      <c r="C73" s="6" t="inlineStr">
        <is>
          <t>78861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189</v>
      </c>
      <c r="B74" s="10" t="inlineStr">
        <is>
          <t>100.05%</t>
        </is>
      </c>
      <c r="C74" s="10" t="inlineStr">
        <is>
          <t>Total</t>
        </is>
      </c>
      <c r="D74" s="10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177</v>
      </c>
      <c r="B75" s="6" t="inlineStr">
        <is>
          <t>93.65%</t>
        </is>
      </c>
      <c r="C75" s="6" t="inlineStr">
        <is>
          <t>GARDEN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0.53%</t>
        </is>
      </c>
      <c r="C76" s="6" t="inlineStr">
        <is>
          <t>MANUFACTURED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8</v>
      </c>
      <c r="B77" s="6" t="inlineStr">
        <is>
          <t>4.23%</t>
        </is>
      </c>
      <c r="C77" s="6" t="inlineStr">
        <is>
          <t>MIDRISE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0.53%</t>
        </is>
      </c>
      <c r="C78" s="6" t="inlineStr">
        <is>
          <t>SENIOR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1.06%</t>
        </is>
      </c>
      <c r="C79" s="6" t="inlineStr">
        <is>
          <t>STUDENT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189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</v>
      </c>
      <c r="B81" s="6" t="inlineStr">
        <is>
          <t>4.76%</t>
        </is>
      </c>
      <c r="C81" s="6" t="inlineStr">
        <is>
          <t>Less than 5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63</v>
      </c>
      <c r="B82" s="6" t="inlineStr">
        <is>
          <t>33.33%</t>
        </is>
      </c>
      <c r="C82" s="6" t="inlineStr">
        <is>
          <t>5-9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55</v>
      </c>
      <c r="B83" s="6" t="inlineStr">
        <is>
          <t>29.1%</t>
        </is>
      </c>
      <c r="C83" s="6" t="inlineStr">
        <is>
          <t>10-19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62</v>
      </c>
      <c r="B84" s="6" t="inlineStr">
        <is>
          <t>32.8%</t>
        </is>
      </c>
      <c r="C84" s="6" t="inlineStr">
        <is>
          <t>20+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10" t="n">
        <v>189</v>
      </c>
      <c r="B85" s="10" t="inlineStr">
        <is>
          <t>99.99%</t>
        </is>
      </c>
      <c r="C85" s="10" t="inlineStr">
        <is>
          <t>Total</t>
        </is>
      </c>
      <c r="D85" s="10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53</v>
      </c>
      <c r="B86" s="6" t="inlineStr">
        <is>
          <t>28.04%</t>
        </is>
      </c>
      <c r="C86" s="6" t="inlineStr">
        <is>
          <t>Less than 100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48</v>
      </c>
      <c r="B87" s="6" t="inlineStr">
        <is>
          <t>25.4%</t>
        </is>
      </c>
      <c r="C87" s="6" t="inlineStr">
        <is>
          <t>100-199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46</v>
      </c>
      <c r="B88" s="6" t="inlineStr">
        <is>
          <t>24.34%</t>
        </is>
      </c>
      <c r="C88" s="6" t="inlineStr">
        <is>
          <t>200-299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33</v>
      </c>
      <c r="B89" s="6" t="inlineStr">
        <is>
          <t>17.46%</t>
        </is>
      </c>
      <c r="C89" s="6" t="inlineStr">
        <is>
          <t>300-399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7</v>
      </c>
      <c r="B90" s="6" t="inlineStr">
        <is>
          <t>3.7%</t>
        </is>
      </c>
      <c r="C90" s="6" t="inlineStr">
        <is>
          <t>400-499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1.06%</t>
        </is>
      </c>
      <c r="C91" s="6" t="inlineStr">
        <is>
          <t>500+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10" t="n">
        <v>189</v>
      </c>
      <c r="B92" s="10" t="inlineStr">
        <is>
          <t>100.00%</t>
        </is>
      </c>
      <c r="C92" s="10" t="inlineStr">
        <is>
          <t>Total</t>
        </is>
      </c>
      <c r="D92" s="10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95</v>
      </c>
      <c r="B93" s="6" t="inlineStr">
        <is>
          <t>50.26%</t>
        </is>
      </c>
      <c r="C93" s="6" t="inlineStr">
        <is>
          <t>Affordable</t>
        </is>
      </c>
      <c r="D93" s="6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94</v>
      </c>
      <c r="B94" s="6" t="inlineStr">
        <is>
          <t>49.74%</t>
        </is>
      </c>
      <c r="C94" s="6" t="inlineStr">
        <is>
          <t>MarketRate</t>
        </is>
      </c>
      <c r="D94" s="6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189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8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Ogden, Utah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Ogden, Utah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987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1282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7716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3610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13825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1938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Ogden, Utah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9.52%</t>
        </is>
      </c>
      <c r="C22" s="6" t="inlineStr">
        <is>
          <t>84010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9.52%</t>
        </is>
      </c>
      <c r="C23" s="6" t="inlineStr">
        <is>
          <t>84015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4.76%</t>
        </is>
      </c>
      <c r="C24" s="6" t="inlineStr">
        <is>
          <t>84025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4.76%</t>
        </is>
      </c>
      <c r="C25" s="6" t="inlineStr">
        <is>
          <t>84037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23.81%</t>
        </is>
      </c>
      <c r="C26" s="6" t="inlineStr">
        <is>
          <t>84041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28.57%</t>
        </is>
      </c>
      <c r="C27" s="6" t="inlineStr">
        <is>
          <t>84054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84067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4.76%</t>
        </is>
      </c>
      <c r="C29" s="6" t="inlineStr">
        <is>
          <t>84401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4.76%</t>
        </is>
      </c>
      <c r="C30" s="6" t="inlineStr">
        <is>
          <t>84403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4.76%</t>
        </is>
      </c>
      <c r="C31" s="6" t="inlineStr">
        <is>
          <t>84404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21</v>
      </c>
      <c r="B32" s="10" t="inlineStr">
        <is>
          <t>99.98%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17</v>
      </c>
      <c r="B33" s="6" t="inlineStr">
        <is>
          <t>80.95%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14.29%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4.76%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21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4.76%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23.81%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14.29%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57.14%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21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47.62%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28.57%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4.76%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14.29%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4.76%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21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14</v>
      </c>
      <c r="B49" s="6" t="inlineStr">
        <is>
          <t>66.67%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33.33%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21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9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Provo, Utah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Provo, Utah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631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779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193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7173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2855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11630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1809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Provo, Utah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84003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84042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3.7%</t>
        </is>
      </c>
      <c r="C24" s="6" t="inlineStr">
        <is>
          <t>84043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14.81%</t>
        </is>
      </c>
      <c r="C25" s="6" t="inlineStr">
        <is>
          <t>84057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84058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18.52%</t>
        </is>
      </c>
      <c r="C27" s="6" t="inlineStr">
        <is>
          <t>84601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14.81%</t>
        </is>
      </c>
      <c r="C28" s="6" t="inlineStr">
        <is>
          <t>84604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14.81%</t>
        </is>
      </c>
      <c r="C29" s="6" t="inlineStr">
        <is>
          <t>84606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7.41%</t>
        </is>
      </c>
      <c r="C30" s="6" t="inlineStr">
        <is>
          <t>84651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3.7%</t>
        </is>
      </c>
      <c r="C31" s="6" t="inlineStr">
        <is>
          <t>84655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7.41%</t>
        </is>
      </c>
      <c r="C32" s="6" t="inlineStr">
        <is>
          <t>84660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27</v>
      </c>
      <c r="B33" s="10" t="inlineStr">
        <is>
          <t>99.98%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16</v>
      </c>
      <c r="B34" s="6" t="inlineStr">
        <is>
          <t>59.26%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14.81%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3.7%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22.22%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99.99%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25.93%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11.11%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16</v>
      </c>
      <c r="B42" s="6" t="inlineStr">
        <is>
          <t>59.26%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27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16</v>
      </c>
      <c r="B44" s="6" t="inlineStr">
        <is>
          <t>59.26%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22.22%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7.41%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3.7%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7.41%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21</v>
      </c>
      <c r="B51" s="6" t="inlineStr">
        <is>
          <t>77.78%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22.22%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27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AD322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Los Angeles,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Los Angeles,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1807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2121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939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10280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5601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19199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2620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Los Angeles,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0.06%</t>
        </is>
      </c>
      <c r="C22" s="6" t="inlineStr">
        <is>
          <t>60563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0.06%</t>
        </is>
      </c>
      <c r="C23" s="6" t="inlineStr">
        <is>
          <t>85282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0.22%</t>
        </is>
      </c>
      <c r="C24" s="6" t="inlineStr">
        <is>
          <t>90001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0.06%</t>
        </is>
      </c>
      <c r="C25" s="6" t="inlineStr">
        <is>
          <t>90002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11</v>
      </c>
      <c r="B26" s="6" t="inlineStr">
        <is>
          <t>0.61%</t>
        </is>
      </c>
      <c r="C26" s="6" t="inlineStr">
        <is>
          <t>90003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23</v>
      </c>
      <c r="B27" s="6" t="inlineStr">
        <is>
          <t>1.27%</t>
        </is>
      </c>
      <c r="C27" s="6" t="inlineStr">
        <is>
          <t>90004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29</v>
      </c>
      <c r="B28" s="6" t="inlineStr">
        <is>
          <t>1.6%</t>
        </is>
      </c>
      <c r="C28" s="6" t="inlineStr">
        <is>
          <t>90005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16</v>
      </c>
      <c r="B29" s="6" t="inlineStr">
        <is>
          <t>0.89%</t>
        </is>
      </c>
      <c r="C29" s="6" t="inlineStr">
        <is>
          <t>90006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15</v>
      </c>
      <c r="B30" s="6" t="inlineStr">
        <is>
          <t>0.83%</t>
        </is>
      </c>
      <c r="C30" s="6" t="inlineStr">
        <is>
          <t>90007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24</v>
      </c>
      <c r="B31" s="6" t="inlineStr">
        <is>
          <t>1.33%</t>
        </is>
      </c>
      <c r="C31" s="6" t="inlineStr">
        <is>
          <t>90008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12</v>
      </c>
      <c r="B32" s="6" t="inlineStr">
        <is>
          <t>0.66%</t>
        </is>
      </c>
      <c r="C32" s="6" t="inlineStr">
        <is>
          <t>90011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0.44%</t>
        </is>
      </c>
      <c r="C33" s="6" t="inlineStr">
        <is>
          <t>90012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0.06%</t>
        </is>
      </c>
      <c r="C34" s="6" t="inlineStr">
        <is>
          <t>90013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0.06%</t>
        </is>
      </c>
      <c r="C35" s="6" t="inlineStr">
        <is>
          <t>90014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12</v>
      </c>
      <c r="B36" s="6" t="inlineStr">
        <is>
          <t>0.66%</t>
        </is>
      </c>
      <c r="C36" s="6" t="inlineStr">
        <is>
          <t>90015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16</v>
      </c>
      <c r="B37" s="6" t="inlineStr">
        <is>
          <t>0.89%</t>
        </is>
      </c>
      <c r="C37" s="6" t="inlineStr">
        <is>
          <t>90016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14</v>
      </c>
      <c r="B38" s="6" t="inlineStr">
        <is>
          <t>0.77%</t>
        </is>
      </c>
      <c r="C38" s="6" t="inlineStr">
        <is>
          <t>90017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19</v>
      </c>
      <c r="B39" s="6" t="inlineStr">
        <is>
          <t>1.05%</t>
        </is>
      </c>
      <c r="C39" s="6" t="inlineStr">
        <is>
          <t>90018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31</v>
      </c>
      <c r="B40" s="6" t="inlineStr">
        <is>
          <t>1.72%</t>
        </is>
      </c>
      <c r="C40" s="6" t="inlineStr">
        <is>
          <t>90019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14</v>
      </c>
      <c r="B41" s="6" t="inlineStr">
        <is>
          <t>0.77%</t>
        </is>
      </c>
      <c r="C41" s="6" t="inlineStr">
        <is>
          <t>90020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0.17%</t>
        </is>
      </c>
      <c r="C42" s="6" t="inlineStr">
        <is>
          <t>90022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0.28%</t>
        </is>
      </c>
      <c r="C43" s="6" t="inlineStr">
        <is>
          <t>90023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0.17%</t>
        </is>
      </c>
      <c r="C44" s="6" t="inlineStr">
        <is>
          <t>90024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14</v>
      </c>
      <c r="B45" s="6" t="inlineStr">
        <is>
          <t>0.77%</t>
        </is>
      </c>
      <c r="C45" s="6" t="inlineStr">
        <is>
          <t>90025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48</v>
      </c>
      <c r="B46" s="6" t="inlineStr">
        <is>
          <t>2.66%</t>
        </is>
      </c>
      <c r="C46" s="6" t="inlineStr">
        <is>
          <t>90026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17</v>
      </c>
      <c r="B47" s="6" t="inlineStr">
        <is>
          <t>0.94%</t>
        </is>
      </c>
      <c r="C47" s="6" t="inlineStr">
        <is>
          <t>90027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17</v>
      </c>
      <c r="B48" s="6" t="inlineStr">
        <is>
          <t>0.94%</t>
        </is>
      </c>
      <c r="C48" s="6" t="inlineStr">
        <is>
          <t>90028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15</v>
      </c>
      <c r="B49" s="6" t="inlineStr">
        <is>
          <t>0.83%</t>
        </is>
      </c>
      <c r="C49" s="6" t="inlineStr">
        <is>
          <t>90029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0.33%</t>
        </is>
      </c>
      <c r="C50" s="6" t="inlineStr">
        <is>
          <t>90031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0.55%</t>
        </is>
      </c>
      <c r="C51" s="6" t="inlineStr">
        <is>
          <t>90032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0.28%</t>
        </is>
      </c>
      <c r="C52" s="6" t="inlineStr">
        <is>
          <t>90033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22</v>
      </c>
      <c r="B53" s="6" t="inlineStr">
        <is>
          <t>1.22%</t>
        </is>
      </c>
      <c r="C53" s="6" t="inlineStr">
        <is>
          <t>90034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0.44%</t>
        </is>
      </c>
      <c r="C54" s="6" t="inlineStr">
        <is>
          <t>90035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0.44%</t>
        </is>
      </c>
      <c r="C55" s="6" t="inlineStr">
        <is>
          <t>90036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11</v>
      </c>
      <c r="B56" s="6" t="inlineStr">
        <is>
          <t>0.61%</t>
        </is>
      </c>
      <c r="C56" s="6" t="inlineStr">
        <is>
          <t>90037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24</v>
      </c>
      <c r="B57" s="6" t="inlineStr">
        <is>
          <t>1.33%</t>
        </is>
      </c>
      <c r="C57" s="6" t="inlineStr">
        <is>
          <t>90038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0.11%</t>
        </is>
      </c>
      <c r="C58" s="6" t="inlineStr">
        <is>
          <t>90039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0.06%</t>
        </is>
      </c>
      <c r="C59" s="6" t="inlineStr">
        <is>
          <t>90040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0.22%</t>
        </is>
      </c>
      <c r="C60" s="6" t="inlineStr">
        <is>
          <t>90041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22</v>
      </c>
      <c r="B61" s="6" t="inlineStr">
        <is>
          <t>1.22%</t>
        </is>
      </c>
      <c r="C61" s="6" t="inlineStr">
        <is>
          <t>90042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18</v>
      </c>
      <c r="B62" s="6" t="inlineStr">
        <is>
          <t>1.0%</t>
        </is>
      </c>
      <c r="C62" s="6" t="inlineStr">
        <is>
          <t>90043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16</v>
      </c>
      <c r="B63" s="6" t="inlineStr">
        <is>
          <t>0.89%</t>
        </is>
      </c>
      <c r="C63" s="6" t="inlineStr">
        <is>
          <t>90044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0.11%</t>
        </is>
      </c>
      <c r="C64" s="6" t="inlineStr">
        <is>
          <t>90045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26</v>
      </c>
      <c r="B65" s="6" t="inlineStr">
        <is>
          <t>1.44%</t>
        </is>
      </c>
      <c r="C65" s="6" t="inlineStr">
        <is>
          <t>90046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0.17%</t>
        </is>
      </c>
      <c r="C66" s="6" t="inlineStr">
        <is>
          <t>90047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0.22%</t>
        </is>
      </c>
      <c r="C67" s="6" t="inlineStr">
        <is>
          <t>90048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0.33%</t>
        </is>
      </c>
      <c r="C68" s="6" t="inlineStr">
        <is>
          <t>90049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35</v>
      </c>
      <c r="B69" s="6" t="inlineStr">
        <is>
          <t>1.94%</t>
        </is>
      </c>
      <c r="C69" s="6" t="inlineStr">
        <is>
          <t>90057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0.06%</t>
        </is>
      </c>
      <c r="C70" s="6" t="inlineStr">
        <is>
          <t>90058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0.06%</t>
        </is>
      </c>
      <c r="C71" s="6" t="inlineStr">
        <is>
          <t>90059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9</v>
      </c>
      <c r="B72" s="6" t="inlineStr">
        <is>
          <t>0.5%</t>
        </is>
      </c>
      <c r="C72" s="6" t="inlineStr">
        <is>
          <t>90061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0.06%</t>
        </is>
      </c>
      <c r="C73" s="6" t="inlineStr">
        <is>
          <t>90062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0.06%</t>
        </is>
      </c>
      <c r="C74" s="6" t="inlineStr">
        <is>
          <t>90063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0.11%</t>
        </is>
      </c>
      <c r="C75" s="6" t="inlineStr">
        <is>
          <t>90065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10</v>
      </c>
      <c r="B76" s="6" t="inlineStr">
        <is>
          <t>0.55%</t>
        </is>
      </c>
      <c r="C76" s="6" t="inlineStr">
        <is>
          <t>90066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9</v>
      </c>
      <c r="B77" s="6" t="inlineStr">
        <is>
          <t>0.5%</t>
        </is>
      </c>
      <c r="C77" s="6" t="inlineStr">
        <is>
          <t>90068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0.17%</t>
        </is>
      </c>
      <c r="C78" s="6" t="inlineStr">
        <is>
          <t>90069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0.11%</t>
        </is>
      </c>
      <c r="C79" s="6" t="inlineStr">
        <is>
          <t>90094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30</v>
      </c>
      <c r="B80" s="6" t="inlineStr">
        <is>
          <t>1.66%</t>
        </is>
      </c>
      <c r="C80" s="6" t="inlineStr">
        <is>
          <t>90201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0.06%</t>
        </is>
      </c>
      <c r="C81" s="6" t="inlineStr">
        <is>
          <t>90210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0.11%</t>
        </is>
      </c>
      <c r="C82" s="6" t="inlineStr">
        <is>
          <t>90211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0.11%</t>
        </is>
      </c>
      <c r="C83" s="6" t="inlineStr">
        <is>
          <t>90212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0.11%</t>
        </is>
      </c>
      <c r="C84" s="6" t="inlineStr">
        <is>
          <t>90220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0.11%</t>
        </is>
      </c>
      <c r="C85" s="6" t="inlineStr">
        <is>
          <t>90221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0.11%</t>
        </is>
      </c>
      <c r="C86" s="6" t="inlineStr">
        <is>
          <t>90222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0.17%</t>
        </is>
      </c>
      <c r="C87" s="6" t="inlineStr">
        <is>
          <t>90232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0.06%</t>
        </is>
      </c>
      <c r="C88" s="6" t="inlineStr">
        <is>
          <t>90240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15</v>
      </c>
      <c r="B89" s="6" t="inlineStr">
        <is>
          <t>0.83%</t>
        </is>
      </c>
      <c r="C89" s="6" t="inlineStr">
        <is>
          <t>90241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19</v>
      </c>
      <c r="B90" s="6" t="inlineStr">
        <is>
          <t>1.05%</t>
        </is>
      </c>
      <c r="C90" s="6" t="inlineStr">
        <is>
          <t>90242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0.22%</t>
        </is>
      </c>
      <c r="C91" s="6" t="inlineStr">
        <is>
          <t>90245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10</v>
      </c>
      <c r="B92" s="6" t="inlineStr">
        <is>
          <t>0.55%</t>
        </is>
      </c>
      <c r="C92" s="6" t="inlineStr">
        <is>
          <t>90247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0.11%</t>
        </is>
      </c>
      <c r="C93" s="6" t="inlineStr">
        <is>
          <t>90248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4</v>
      </c>
      <c r="B94" s="6" t="inlineStr">
        <is>
          <t>0.22%</t>
        </is>
      </c>
      <c r="C94" s="6" t="inlineStr">
        <is>
          <t>90249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11</v>
      </c>
      <c r="B95" s="6" t="inlineStr">
        <is>
          <t>0.61%</t>
        </is>
      </c>
      <c r="C95" s="6" t="inlineStr">
        <is>
          <t>90250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0.17%</t>
        </is>
      </c>
      <c r="C96" s="6" t="inlineStr">
        <is>
          <t>90254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21</v>
      </c>
      <c r="B97" s="6" t="inlineStr">
        <is>
          <t>1.16%</t>
        </is>
      </c>
      <c r="C97" s="6" t="inlineStr">
        <is>
          <t>90255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0.22%</t>
        </is>
      </c>
      <c r="C98" s="6" t="inlineStr">
        <is>
          <t>90260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19</v>
      </c>
      <c r="B99" s="6" t="inlineStr">
        <is>
          <t>1.05%</t>
        </is>
      </c>
      <c r="C99" s="6" t="inlineStr">
        <is>
          <t>90262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0.06%</t>
        </is>
      </c>
      <c r="C100" s="6" t="inlineStr">
        <is>
          <t>90266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</v>
      </c>
      <c r="B101" s="6" t="inlineStr">
        <is>
          <t>0.39%</t>
        </is>
      </c>
      <c r="C101" s="6" t="inlineStr">
        <is>
          <t>90270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0.17%</t>
        </is>
      </c>
      <c r="C102" s="6" t="inlineStr">
        <is>
          <t>90277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</v>
      </c>
      <c r="B103" s="6" t="inlineStr">
        <is>
          <t>0.44%</t>
        </is>
      </c>
      <c r="C103" s="6" t="inlineStr">
        <is>
          <t>90280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</v>
      </c>
      <c r="B104" s="6" t="inlineStr">
        <is>
          <t>0.28%</t>
        </is>
      </c>
      <c r="C104" s="6" t="inlineStr">
        <is>
          <t>90291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0.06%</t>
        </is>
      </c>
      <c r="C105" s="6" t="inlineStr">
        <is>
          <t>90293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10</v>
      </c>
      <c r="B106" s="6" t="inlineStr">
        <is>
          <t>0.55%</t>
        </is>
      </c>
      <c r="C106" s="6" t="inlineStr">
        <is>
          <t>90301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13</v>
      </c>
      <c r="B107" s="6" t="inlineStr">
        <is>
          <t>0.72%</t>
        </is>
      </c>
      <c r="C107" s="6" t="inlineStr">
        <is>
          <t>90302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0.17%</t>
        </is>
      </c>
      <c r="C108" s="6" t="inlineStr">
        <is>
          <t>90303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0.06%</t>
        </is>
      </c>
      <c r="C109" s="6" t="inlineStr">
        <is>
          <t>90304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0.06%</t>
        </is>
      </c>
      <c r="C110" s="6" t="inlineStr">
        <is>
          <t>90305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0.11%</t>
        </is>
      </c>
      <c r="C111" s="6" t="inlineStr">
        <is>
          <t>90401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0.17%</t>
        </is>
      </c>
      <c r="C112" s="6" t="inlineStr">
        <is>
          <t>90402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6</v>
      </c>
      <c r="B113" s="6" t="inlineStr">
        <is>
          <t>0.33%</t>
        </is>
      </c>
      <c r="C113" s="6" t="inlineStr">
        <is>
          <t>90403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14</v>
      </c>
      <c r="B114" s="6" t="inlineStr">
        <is>
          <t>0.77%</t>
        </is>
      </c>
      <c r="C114" s="6" t="inlineStr">
        <is>
          <t>90404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5</v>
      </c>
      <c r="B115" s="6" t="inlineStr">
        <is>
          <t>0.28%</t>
        </is>
      </c>
      <c r="C115" s="6" t="inlineStr">
        <is>
          <t>90405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4</v>
      </c>
      <c r="B116" s="6" t="inlineStr">
        <is>
          <t>0.22%</t>
        </is>
      </c>
      <c r="C116" s="6" t="inlineStr">
        <is>
          <t>90501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0.11%</t>
        </is>
      </c>
      <c r="C117" s="6" t="inlineStr">
        <is>
          <t>90503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0.11%</t>
        </is>
      </c>
      <c r="C118" s="6" t="inlineStr">
        <is>
          <t>90504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0.06%</t>
        </is>
      </c>
      <c r="C119" s="6" t="inlineStr">
        <is>
          <t>90505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0.06%</t>
        </is>
      </c>
      <c r="C120" s="6" t="inlineStr">
        <is>
          <t>90602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0.06%</t>
        </is>
      </c>
      <c r="C121" s="6" t="inlineStr">
        <is>
          <t>90603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0.06%</t>
        </is>
      </c>
      <c r="C122" s="6" t="inlineStr">
        <is>
          <t>90604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0.06%</t>
        </is>
      </c>
      <c r="C123" s="6" t="inlineStr">
        <is>
          <t>90605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0.17%</t>
        </is>
      </c>
      <c r="C124" s="6" t="inlineStr">
        <is>
          <t>90620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4</v>
      </c>
      <c r="B125" s="6" t="inlineStr">
        <is>
          <t>0.22%</t>
        </is>
      </c>
      <c r="C125" s="6" t="inlineStr">
        <is>
          <t>90621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</v>
      </c>
      <c r="B126" s="6" t="inlineStr">
        <is>
          <t>0.22%</t>
        </is>
      </c>
      <c r="C126" s="6" t="inlineStr">
        <is>
          <t>90630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4</v>
      </c>
      <c r="B127" s="6" t="inlineStr">
        <is>
          <t>0.22%</t>
        </is>
      </c>
      <c r="C127" s="6" t="inlineStr">
        <is>
          <t>90631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0.06%</t>
        </is>
      </c>
      <c r="C128" s="6" t="inlineStr">
        <is>
          <t>90638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0.22%</t>
        </is>
      </c>
      <c r="C129" s="6" t="inlineStr">
        <is>
          <t>90640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0.11%</t>
        </is>
      </c>
      <c r="C130" s="6" t="inlineStr">
        <is>
          <t>90650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3</v>
      </c>
      <c r="B131" s="6" t="inlineStr">
        <is>
          <t>0.17%</t>
        </is>
      </c>
      <c r="C131" s="6" t="inlineStr">
        <is>
          <t>90660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0.11%</t>
        </is>
      </c>
      <c r="C132" s="6" t="inlineStr">
        <is>
          <t>90670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</v>
      </c>
      <c r="B133" s="6" t="inlineStr">
        <is>
          <t>0.28%</t>
        </is>
      </c>
      <c r="C133" s="6" t="inlineStr">
        <is>
          <t>90680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0.06%</t>
        </is>
      </c>
      <c r="C134" s="6" t="inlineStr">
        <is>
          <t>90701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7</v>
      </c>
      <c r="B135" s="6" t="inlineStr">
        <is>
          <t>0.39%</t>
        </is>
      </c>
      <c r="C135" s="6" t="inlineStr">
        <is>
          <t>90706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5</v>
      </c>
      <c r="B136" s="6" t="inlineStr">
        <is>
          <t>0.28%</t>
        </is>
      </c>
      <c r="C136" s="6" t="inlineStr">
        <is>
          <t>90710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0.11%</t>
        </is>
      </c>
      <c r="C137" s="6" t="inlineStr">
        <is>
          <t>90712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0.06%</t>
        </is>
      </c>
      <c r="C138" s="6" t="inlineStr">
        <is>
          <t>90713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0.06%</t>
        </is>
      </c>
      <c r="C139" s="6" t="inlineStr">
        <is>
          <t>90716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2</v>
      </c>
      <c r="B140" s="6" t="inlineStr">
        <is>
          <t>0.11%</t>
        </is>
      </c>
      <c r="C140" s="6" t="inlineStr">
        <is>
          <t>90717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0.06%</t>
        </is>
      </c>
      <c r="C141" s="6" t="inlineStr">
        <is>
          <t>90720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7</v>
      </c>
      <c r="B142" s="6" t="inlineStr">
        <is>
          <t>0.39%</t>
        </is>
      </c>
      <c r="C142" s="6" t="inlineStr">
        <is>
          <t>90723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10</v>
      </c>
      <c r="B143" s="6" t="inlineStr">
        <is>
          <t>0.55%</t>
        </is>
      </c>
      <c r="C143" s="6" t="inlineStr">
        <is>
          <t>90731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10</v>
      </c>
      <c r="B144" s="6" t="inlineStr">
        <is>
          <t>0.55%</t>
        </is>
      </c>
      <c r="C144" s="6" t="inlineStr">
        <is>
          <t>90744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6</v>
      </c>
      <c r="B145" s="6" t="inlineStr">
        <is>
          <t>0.33%</t>
        </is>
      </c>
      <c r="C145" s="6" t="inlineStr">
        <is>
          <t>90745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0.06%</t>
        </is>
      </c>
      <c r="C146" s="6" t="inlineStr">
        <is>
          <t>90746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0.06%</t>
        </is>
      </c>
      <c r="C147" s="6" t="inlineStr">
        <is>
          <t>90755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12</v>
      </c>
      <c r="B148" s="6" t="inlineStr">
        <is>
          <t>0.66%</t>
        </is>
      </c>
      <c r="C148" s="6" t="inlineStr">
        <is>
          <t>90802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0.06%</t>
        </is>
      </c>
      <c r="C149" s="6" t="inlineStr">
        <is>
          <t>90803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11</v>
      </c>
      <c r="B150" s="6" t="inlineStr">
        <is>
          <t>0.61%</t>
        </is>
      </c>
      <c r="C150" s="6" t="inlineStr">
        <is>
          <t>90804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6</v>
      </c>
      <c r="B151" s="6" t="inlineStr">
        <is>
          <t>0.33%</t>
        </is>
      </c>
      <c r="C151" s="6" t="inlineStr">
        <is>
          <t>90805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8</v>
      </c>
      <c r="B152" s="6" t="inlineStr">
        <is>
          <t>0.44%</t>
        </is>
      </c>
      <c r="C152" s="6" t="inlineStr">
        <is>
          <t>90806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5</v>
      </c>
      <c r="B153" s="6" t="inlineStr">
        <is>
          <t>0.28%</t>
        </is>
      </c>
      <c r="C153" s="6" t="inlineStr">
        <is>
          <t>90807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5</v>
      </c>
      <c r="B154" s="6" t="inlineStr">
        <is>
          <t>0.28%</t>
        </is>
      </c>
      <c r="C154" s="6" t="inlineStr">
        <is>
          <t>90810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24</v>
      </c>
      <c r="B155" s="6" t="inlineStr">
        <is>
          <t>1.33%</t>
        </is>
      </c>
      <c r="C155" s="6" t="inlineStr">
        <is>
          <t>90813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6</v>
      </c>
      <c r="B156" s="6" t="inlineStr">
        <is>
          <t>0.33%</t>
        </is>
      </c>
      <c r="C156" s="6" t="inlineStr">
        <is>
          <t>90814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0.11%</t>
        </is>
      </c>
      <c r="C157" s="6" t="inlineStr">
        <is>
          <t>91001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0.11%</t>
        </is>
      </c>
      <c r="C158" s="6" t="inlineStr">
        <is>
          <t>91006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2</v>
      </c>
      <c r="B159" s="6" t="inlineStr">
        <is>
          <t>0.11%</t>
        </is>
      </c>
      <c r="C159" s="6" t="inlineStr">
        <is>
          <t>91016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0.17%</t>
        </is>
      </c>
      <c r="C160" s="6" t="inlineStr">
        <is>
          <t>91020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0.06%</t>
        </is>
      </c>
      <c r="C161" s="6" t="inlineStr">
        <is>
          <t>91024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5</v>
      </c>
      <c r="B162" s="6" t="inlineStr">
        <is>
          <t>0.28%</t>
        </is>
      </c>
      <c r="C162" s="6" t="inlineStr">
        <is>
          <t>91030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8</v>
      </c>
      <c r="B163" s="6" t="inlineStr">
        <is>
          <t>0.44%</t>
        </is>
      </c>
      <c r="C163" s="6" t="inlineStr">
        <is>
          <t>91042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10</v>
      </c>
      <c r="B164" s="6" t="inlineStr">
        <is>
          <t>0.55%</t>
        </is>
      </c>
      <c r="C164" s="6" t="inlineStr">
        <is>
          <t>91101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5</v>
      </c>
      <c r="B165" s="6" t="inlineStr">
        <is>
          <t>0.28%</t>
        </is>
      </c>
      <c r="C165" s="6" t="inlineStr">
        <is>
          <t>91103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4</v>
      </c>
      <c r="B166" s="6" t="inlineStr">
        <is>
          <t>0.22%</t>
        </is>
      </c>
      <c r="C166" s="6" t="inlineStr">
        <is>
          <t>91104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3</v>
      </c>
      <c r="B167" s="6" t="inlineStr">
        <is>
          <t>0.17%</t>
        </is>
      </c>
      <c r="C167" s="6" t="inlineStr">
        <is>
          <t>91105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0.06%</t>
        </is>
      </c>
      <c r="C168" s="6" t="inlineStr">
        <is>
          <t>91107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0.06%</t>
        </is>
      </c>
      <c r="C169" s="6" t="inlineStr">
        <is>
          <t>91201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5</v>
      </c>
      <c r="B170" s="6" t="inlineStr">
        <is>
          <t>0.28%</t>
        </is>
      </c>
      <c r="C170" s="6" t="inlineStr">
        <is>
          <t>91202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6</v>
      </c>
      <c r="B171" s="6" t="inlineStr">
        <is>
          <t>0.33%</t>
        </is>
      </c>
      <c r="C171" s="6" t="inlineStr">
        <is>
          <t>91203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5</v>
      </c>
      <c r="B172" s="6" t="inlineStr">
        <is>
          <t>0.28%</t>
        </is>
      </c>
      <c r="C172" s="6" t="inlineStr">
        <is>
          <t>91204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12</v>
      </c>
      <c r="B173" s="6" t="inlineStr">
        <is>
          <t>0.66%</t>
        </is>
      </c>
      <c r="C173" s="6" t="inlineStr">
        <is>
          <t>91205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7</v>
      </c>
      <c r="B174" s="6" t="inlineStr">
        <is>
          <t>0.39%</t>
        </is>
      </c>
      <c r="C174" s="6" t="inlineStr">
        <is>
          <t>91206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3</v>
      </c>
      <c r="B175" s="6" t="inlineStr">
        <is>
          <t>0.17%</t>
        </is>
      </c>
      <c r="C175" s="6" t="inlineStr">
        <is>
          <t>91208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0.06%</t>
        </is>
      </c>
      <c r="C176" s="6" t="inlineStr">
        <is>
          <t>91301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9</v>
      </c>
      <c r="B177" s="6" t="inlineStr">
        <is>
          <t>0.5%</t>
        </is>
      </c>
      <c r="C177" s="6" t="inlineStr">
        <is>
          <t>91303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11</v>
      </c>
      <c r="B178" s="6" t="inlineStr">
        <is>
          <t>0.61%</t>
        </is>
      </c>
      <c r="C178" s="6" t="inlineStr">
        <is>
          <t>91304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10</v>
      </c>
      <c r="B179" s="6" t="inlineStr">
        <is>
          <t>0.55%</t>
        </is>
      </c>
      <c r="C179" s="6" t="inlineStr">
        <is>
          <t>91306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7</v>
      </c>
      <c r="B180" s="6" t="inlineStr">
        <is>
          <t>0.39%</t>
        </is>
      </c>
      <c r="C180" s="6" t="inlineStr">
        <is>
          <t>91321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7</v>
      </c>
      <c r="B181" s="6" t="inlineStr">
        <is>
          <t>0.39%</t>
        </is>
      </c>
      <c r="C181" s="6" t="inlineStr">
        <is>
          <t>91324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6</v>
      </c>
      <c r="B182" s="6" t="inlineStr">
        <is>
          <t>0.33%</t>
        </is>
      </c>
      <c r="C182" s="6" t="inlineStr">
        <is>
          <t>91325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2</v>
      </c>
      <c r="B183" s="6" t="inlineStr">
        <is>
          <t>0.11%</t>
        </is>
      </c>
      <c r="C183" s="6" t="inlineStr">
        <is>
          <t>91326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4</v>
      </c>
      <c r="B184" s="6" t="inlineStr">
        <is>
          <t>0.22%</t>
        </is>
      </c>
      <c r="C184" s="6" t="inlineStr">
        <is>
          <t>91331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13</v>
      </c>
      <c r="B185" s="6" t="inlineStr">
        <is>
          <t>0.72%</t>
        </is>
      </c>
      <c r="C185" s="6" t="inlineStr">
        <is>
          <t>91335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0.11%</t>
        </is>
      </c>
      <c r="C186" s="6" t="inlineStr">
        <is>
          <t>91340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9</v>
      </c>
      <c r="B187" s="6" t="inlineStr">
        <is>
          <t>0.5%</t>
        </is>
      </c>
      <c r="C187" s="6" t="inlineStr">
        <is>
          <t>91342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8</v>
      </c>
      <c r="B188" s="6" t="inlineStr">
        <is>
          <t>0.44%</t>
        </is>
      </c>
      <c r="C188" s="6" t="inlineStr">
        <is>
          <t>91343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2</v>
      </c>
      <c r="B189" s="6" t="inlineStr">
        <is>
          <t>0.11%</t>
        </is>
      </c>
      <c r="C189" s="6" t="inlineStr">
        <is>
          <t>91344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4</v>
      </c>
      <c r="B190" s="6" t="inlineStr">
        <is>
          <t>0.22%</t>
        </is>
      </c>
      <c r="C190" s="6" t="inlineStr">
        <is>
          <t>91351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11</v>
      </c>
      <c r="B191" s="6" t="inlineStr">
        <is>
          <t>0.61%</t>
        </is>
      </c>
      <c r="C191" s="6" t="inlineStr">
        <is>
          <t>91352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3</v>
      </c>
      <c r="B192" s="6" t="inlineStr">
        <is>
          <t>0.17%</t>
        </is>
      </c>
      <c r="C192" s="6" t="inlineStr">
        <is>
          <t>91356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</v>
      </c>
      <c r="B193" s="6" t="inlineStr">
        <is>
          <t>0.17%</t>
        </is>
      </c>
      <c r="C193" s="6" t="inlineStr">
        <is>
          <t>91364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</v>
      </c>
      <c r="B194" s="6" t="inlineStr">
        <is>
          <t>0.11%</t>
        </is>
      </c>
      <c r="C194" s="6" t="inlineStr">
        <is>
          <t>91367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</v>
      </c>
      <c r="B195" s="6" t="inlineStr">
        <is>
          <t>0.06%</t>
        </is>
      </c>
      <c r="C195" s="6" t="inlineStr">
        <is>
          <t>91381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2</v>
      </c>
      <c r="B196" s="6" t="inlineStr">
        <is>
          <t>0.11%</t>
        </is>
      </c>
      <c r="C196" s="6" t="inlineStr">
        <is>
          <t>91384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7</v>
      </c>
      <c r="B197" s="6" t="inlineStr">
        <is>
          <t>0.39%</t>
        </is>
      </c>
      <c r="C197" s="6" t="inlineStr">
        <is>
          <t>91387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22</v>
      </c>
      <c r="B198" s="6" t="inlineStr">
        <is>
          <t>1.22%</t>
        </is>
      </c>
      <c r="C198" s="6" t="inlineStr">
        <is>
          <t>91401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18</v>
      </c>
      <c r="B199" s="6" t="inlineStr">
        <is>
          <t>1.0%</t>
        </is>
      </c>
      <c r="C199" s="6" t="inlineStr">
        <is>
          <t>91402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11</v>
      </c>
      <c r="B200" s="6" t="inlineStr">
        <is>
          <t>0.61%</t>
        </is>
      </c>
      <c r="C200" s="6" t="inlineStr">
        <is>
          <t>91403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29</v>
      </c>
      <c r="B201" s="6" t="inlineStr">
        <is>
          <t>1.6%</t>
        </is>
      </c>
      <c r="C201" s="6" t="inlineStr">
        <is>
          <t>91405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12</v>
      </c>
      <c r="B202" s="6" t="inlineStr">
        <is>
          <t>0.66%</t>
        </is>
      </c>
      <c r="C202" s="6" t="inlineStr">
        <is>
          <t>91406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4</v>
      </c>
      <c r="B203" s="6" t="inlineStr">
        <is>
          <t>0.22%</t>
        </is>
      </c>
      <c r="C203" s="6" t="inlineStr">
        <is>
          <t>91411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7</v>
      </c>
      <c r="B204" s="6" t="inlineStr">
        <is>
          <t>0.39%</t>
        </is>
      </c>
      <c r="C204" s="6" t="inlineStr">
        <is>
          <t>91423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0.11%</t>
        </is>
      </c>
      <c r="C205" s="6" t="inlineStr">
        <is>
          <t>91426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6</v>
      </c>
      <c r="B206" s="6" t="inlineStr">
        <is>
          <t>0.33%</t>
        </is>
      </c>
      <c r="C206" s="6" t="inlineStr">
        <is>
          <t>91501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</v>
      </c>
      <c r="B207" s="6" t="inlineStr">
        <is>
          <t>0.11%</t>
        </is>
      </c>
      <c r="C207" s="6" t="inlineStr">
        <is>
          <t>91504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7</v>
      </c>
      <c r="B208" s="6" t="inlineStr">
        <is>
          <t>0.39%</t>
        </is>
      </c>
      <c r="C208" s="6" t="inlineStr">
        <is>
          <t>91505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3</v>
      </c>
      <c r="B209" s="6" t="inlineStr">
        <is>
          <t>0.17%</t>
        </is>
      </c>
      <c r="C209" s="6" t="inlineStr">
        <is>
          <t>91506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25</v>
      </c>
      <c r="B210" s="6" t="inlineStr">
        <is>
          <t>1.38%</t>
        </is>
      </c>
      <c r="C210" s="6" t="inlineStr">
        <is>
          <t>91601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13</v>
      </c>
      <c r="B211" s="6" t="inlineStr">
        <is>
          <t>0.72%</t>
        </is>
      </c>
      <c r="C211" s="6" t="inlineStr">
        <is>
          <t>91602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10</v>
      </c>
      <c r="B212" s="6" t="inlineStr">
        <is>
          <t>0.55%</t>
        </is>
      </c>
      <c r="C212" s="6" t="inlineStr">
        <is>
          <t>91604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20</v>
      </c>
      <c r="B213" s="6" t="inlineStr">
        <is>
          <t>1.11%</t>
        </is>
      </c>
      <c r="C213" s="6" t="inlineStr">
        <is>
          <t>91605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26</v>
      </c>
      <c r="B214" s="6" t="inlineStr">
        <is>
          <t>1.44%</t>
        </is>
      </c>
      <c r="C214" s="6" t="inlineStr">
        <is>
          <t>91606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29</v>
      </c>
      <c r="B215" s="6" t="inlineStr">
        <is>
          <t>1.6%</t>
        </is>
      </c>
      <c r="C215" s="6" t="inlineStr">
        <is>
          <t>91607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3</v>
      </c>
      <c r="B216" s="6" t="inlineStr">
        <is>
          <t>0.17%</t>
        </is>
      </c>
      <c r="C216" s="6" t="inlineStr">
        <is>
          <t>91702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6</v>
      </c>
      <c r="B217" s="6" t="inlineStr">
        <is>
          <t>0.33%</t>
        </is>
      </c>
      <c r="C217" s="6" t="inlineStr">
        <is>
          <t>91706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2</v>
      </c>
      <c r="B218" s="6" t="inlineStr">
        <is>
          <t>0.11%</t>
        </is>
      </c>
      <c r="C218" s="6" t="inlineStr">
        <is>
          <t>91711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0.06%</t>
        </is>
      </c>
      <c r="C219" s="6" t="inlineStr">
        <is>
          <t>91722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2</v>
      </c>
      <c r="B220" s="6" t="inlineStr">
        <is>
          <t>0.11%</t>
        </is>
      </c>
      <c r="C220" s="6" t="inlineStr">
        <is>
          <t>91723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2</v>
      </c>
      <c r="B221" s="6" t="inlineStr">
        <is>
          <t>0.11%</t>
        </is>
      </c>
      <c r="C221" s="6" t="inlineStr">
        <is>
          <t>91724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3</v>
      </c>
      <c r="B222" s="6" t="inlineStr">
        <is>
          <t>0.17%</t>
        </is>
      </c>
      <c r="C222" s="6" t="inlineStr">
        <is>
          <t>91731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6</v>
      </c>
      <c r="B223" s="6" t="inlineStr">
        <is>
          <t>0.33%</t>
        </is>
      </c>
      <c r="C223" s="6" t="inlineStr">
        <is>
          <t>91732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2</v>
      </c>
      <c r="B224" s="6" t="inlineStr">
        <is>
          <t>0.11%</t>
        </is>
      </c>
      <c r="C224" s="6" t="inlineStr">
        <is>
          <t>91733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0.06%</t>
        </is>
      </c>
      <c r="C225" s="6" t="inlineStr">
        <is>
          <t>91740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4</v>
      </c>
      <c r="B226" s="6" t="inlineStr">
        <is>
          <t>0.22%</t>
        </is>
      </c>
      <c r="C226" s="6" t="inlineStr">
        <is>
          <t>91744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</v>
      </c>
      <c r="B227" s="6" t="inlineStr">
        <is>
          <t>0.11%</t>
        </is>
      </c>
      <c r="C227" s="6" t="inlineStr">
        <is>
          <t>91745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0.06%</t>
        </is>
      </c>
      <c r="C228" s="6" t="inlineStr">
        <is>
          <t>91748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2</v>
      </c>
      <c r="B229" s="6" t="inlineStr">
        <is>
          <t>0.11%</t>
        </is>
      </c>
      <c r="C229" s="6" t="inlineStr">
        <is>
          <t>91750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</v>
      </c>
      <c r="B230" s="6" t="inlineStr">
        <is>
          <t>0.11%</t>
        </is>
      </c>
      <c r="C230" s="6" t="inlineStr">
        <is>
          <t>91754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5</v>
      </c>
      <c r="B231" s="6" t="inlineStr">
        <is>
          <t>0.28%</t>
        </is>
      </c>
      <c r="C231" s="6" t="inlineStr">
        <is>
          <t>91766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6</v>
      </c>
      <c r="B232" s="6" t="inlineStr">
        <is>
          <t>0.33%</t>
        </is>
      </c>
      <c r="C232" s="6" t="inlineStr">
        <is>
          <t>91767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1</v>
      </c>
      <c r="B233" s="6" t="inlineStr">
        <is>
          <t>0.06%</t>
        </is>
      </c>
      <c r="C233" s="6" t="inlineStr">
        <is>
          <t>91768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2</v>
      </c>
      <c r="B234" s="6" t="inlineStr">
        <is>
          <t>0.11%</t>
        </is>
      </c>
      <c r="C234" s="6" t="inlineStr">
        <is>
          <t>91770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5</v>
      </c>
      <c r="B235" s="6" t="inlineStr">
        <is>
          <t>0.28%</t>
        </is>
      </c>
      <c r="C235" s="6" t="inlineStr">
        <is>
          <t>91773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1</v>
      </c>
      <c r="B236" s="6" t="inlineStr">
        <is>
          <t>0.06%</t>
        </is>
      </c>
      <c r="C236" s="6" t="inlineStr">
        <is>
          <t>91776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4</v>
      </c>
      <c r="B237" s="6" t="inlineStr">
        <is>
          <t>0.22%</t>
        </is>
      </c>
      <c r="C237" s="6" t="inlineStr">
        <is>
          <t>91790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0.06%</t>
        </is>
      </c>
      <c r="C238" s="6" t="inlineStr">
        <is>
          <t>91791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1</v>
      </c>
      <c r="B239" s="6" t="inlineStr">
        <is>
          <t>0.06%</t>
        </is>
      </c>
      <c r="C239" s="6" t="inlineStr">
        <is>
          <t>91792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3</v>
      </c>
      <c r="B240" s="6" t="inlineStr">
        <is>
          <t>0.17%</t>
        </is>
      </c>
      <c r="C240" s="6" t="inlineStr">
        <is>
          <t>91801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1</v>
      </c>
      <c r="B241" s="6" t="inlineStr">
        <is>
          <t>0.06%</t>
        </is>
      </c>
      <c r="C241" s="6" t="inlineStr">
        <is>
          <t>92602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3</v>
      </c>
      <c r="B242" s="6" t="inlineStr">
        <is>
          <t>0.17%</t>
        </is>
      </c>
      <c r="C242" s="6" t="inlineStr">
        <is>
          <t>92604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5</v>
      </c>
      <c r="B243" s="6" t="inlineStr">
        <is>
          <t>0.28%</t>
        </is>
      </c>
      <c r="C243" s="6" t="inlineStr">
        <is>
          <t>92606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8</v>
      </c>
      <c r="B244" s="6" t="inlineStr">
        <is>
          <t>0.44%</t>
        </is>
      </c>
      <c r="C244" s="6" t="inlineStr">
        <is>
          <t>92612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2</v>
      </c>
      <c r="B245" s="6" t="inlineStr">
        <is>
          <t>0.11%</t>
        </is>
      </c>
      <c r="C245" s="6" t="inlineStr">
        <is>
          <t>92614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16</v>
      </c>
      <c r="B246" s="6" t="inlineStr">
        <is>
          <t>0.89%</t>
        </is>
      </c>
      <c r="C246" s="6" t="inlineStr">
        <is>
          <t>92618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7</v>
      </c>
      <c r="B247" s="6" t="inlineStr">
        <is>
          <t>0.39%</t>
        </is>
      </c>
      <c r="C247" s="6" t="inlineStr">
        <is>
          <t>92620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4</v>
      </c>
      <c r="B248" s="6" t="inlineStr">
        <is>
          <t>0.22%</t>
        </is>
      </c>
      <c r="C248" s="6" t="inlineStr">
        <is>
          <t>92626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6</v>
      </c>
      <c r="B249" s="6" t="inlineStr">
        <is>
          <t>0.33%</t>
        </is>
      </c>
      <c r="C249" s="6" t="inlineStr">
        <is>
          <t>92627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2</v>
      </c>
      <c r="B250" s="6" t="inlineStr">
        <is>
          <t>0.11%</t>
        </is>
      </c>
      <c r="C250" s="6" t="inlineStr">
        <is>
          <t>92629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5</v>
      </c>
      <c r="B251" s="6" t="inlineStr">
        <is>
          <t>0.28%</t>
        </is>
      </c>
      <c r="C251" s="6" t="inlineStr">
        <is>
          <t>92630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1</v>
      </c>
      <c r="B252" s="6" t="inlineStr">
        <is>
          <t>0.06%</t>
        </is>
      </c>
      <c r="C252" s="6" t="inlineStr">
        <is>
          <t>92637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2</v>
      </c>
      <c r="B253" s="6" t="inlineStr">
        <is>
          <t>0.11%</t>
        </is>
      </c>
      <c r="C253" s="6" t="inlineStr">
        <is>
          <t>92646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4</v>
      </c>
      <c r="B254" s="6" t="inlineStr">
        <is>
          <t>0.22%</t>
        </is>
      </c>
      <c r="C254" s="6" t="inlineStr">
        <is>
          <t>92647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4</v>
      </c>
      <c r="B255" s="6" t="inlineStr">
        <is>
          <t>0.22%</t>
        </is>
      </c>
      <c r="C255" s="6" t="inlineStr">
        <is>
          <t>92648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4</v>
      </c>
      <c r="B256" s="6" t="inlineStr">
        <is>
          <t>0.22%</t>
        </is>
      </c>
      <c r="C256" s="6" t="inlineStr">
        <is>
          <t>92649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1</v>
      </c>
      <c r="B257" s="6" t="inlineStr">
        <is>
          <t>0.06%</t>
        </is>
      </c>
      <c r="C257" s="6" t="inlineStr">
        <is>
          <t>92655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1</v>
      </c>
      <c r="B258" s="6" t="inlineStr">
        <is>
          <t>0.06%</t>
        </is>
      </c>
      <c r="C258" s="6" t="inlineStr">
        <is>
          <t>92660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1</v>
      </c>
      <c r="B259" s="6" t="inlineStr">
        <is>
          <t>0.06%</t>
        </is>
      </c>
      <c r="C259" s="6" t="inlineStr">
        <is>
          <t>92663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1</v>
      </c>
      <c r="B260" s="6" t="inlineStr">
        <is>
          <t>0.06%</t>
        </is>
      </c>
      <c r="C260" s="6" t="inlineStr">
        <is>
          <t>92672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2</v>
      </c>
      <c r="B261" s="6" t="inlineStr">
        <is>
          <t>0.11%</t>
        </is>
      </c>
      <c r="C261" s="6" t="inlineStr">
        <is>
          <t>92675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1</v>
      </c>
      <c r="B262" s="6" t="inlineStr">
        <is>
          <t>0.06%</t>
        </is>
      </c>
      <c r="C262" s="6" t="inlineStr">
        <is>
          <t>92679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6</v>
      </c>
      <c r="B263" s="6" t="inlineStr">
        <is>
          <t>0.33%</t>
        </is>
      </c>
      <c r="C263" s="6" t="inlineStr">
        <is>
          <t>92683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2</v>
      </c>
      <c r="B264" s="6" t="inlineStr">
        <is>
          <t>0.11%</t>
        </is>
      </c>
      <c r="C264" s="6" t="inlineStr">
        <is>
          <t>92691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</v>
      </c>
      <c r="B265" s="6" t="inlineStr">
        <is>
          <t>0.06%</t>
        </is>
      </c>
      <c r="C265" s="6" t="inlineStr">
        <is>
          <t>92692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6</v>
      </c>
      <c r="B266" s="6" t="inlineStr">
        <is>
          <t>0.33%</t>
        </is>
      </c>
      <c r="C266" s="6" t="inlineStr">
        <is>
          <t>92701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5</v>
      </c>
      <c r="B267" s="6" t="inlineStr">
        <is>
          <t>0.28%</t>
        </is>
      </c>
      <c r="C267" s="6" t="inlineStr">
        <is>
          <t>92703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5</v>
      </c>
      <c r="B268" s="6" t="inlineStr">
        <is>
          <t>0.28%</t>
        </is>
      </c>
      <c r="C268" s="6" t="inlineStr">
        <is>
          <t>92704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3</v>
      </c>
      <c r="B269" s="6" t="inlineStr">
        <is>
          <t>0.17%</t>
        </is>
      </c>
      <c r="C269" s="6" t="inlineStr">
        <is>
          <t>92705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2</v>
      </c>
      <c r="B270" s="6" t="inlineStr">
        <is>
          <t>0.11%</t>
        </is>
      </c>
      <c r="C270" s="6" t="inlineStr">
        <is>
          <t>92706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4</v>
      </c>
      <c r="B271" s="6" t="inlineStr">
        <is>
          <t>0.22%</t>
        </is>
      </c>
      <c r="C271" s="6" t="inlineStr">
        <is>
          <t>92707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2</v>
      </c>
      <c r="B272" s="6" t="inlineStr">
        <is>
          <t>0.11%</t>
        </is>
      </c>
      <c r="C272" s="6" t="inlineStr">
        <is>
          <t>92708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7</v>
      </c>
      <c r="B273" s="6" t="inlineStr">
        <is>
          <t>0.39%</t>
        </is>
      </c>
      <c r="C273" s="6" t="inlineStr">
        <is>
          <t>92780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1</v>
      </c>
      <c r="B274" s="6" t="inlineStr">
        <is>
          <t>0.06%</t>
        </is>
      </c>
      <c r="C274" s="6" t="inlineStr">
        <is>
          <t>92782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3</v>
      </c>
      <c r="B275" s="6" t="inlineStr">
        <is>
          <t>0.17%</t>
        </is>
      </c>
      <c r="C275" s="6" t="inlineStr">
        <is>
          <t>92801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3</v>
      </c>
      <c r="B276" s="6" t="inlineStr">
        <is>
          <t>0.17%</t>
        </is>
      </c>
      <c r="C276" s="6" t="inlineStr">
        <is>
          <t>92802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2</v>
      </c>
      <c r="B277" s="6" t="inlineStr">
        <is>
          <t>0.11%</t>
        </is>
      </c>
      <c r="C277" s="6" t="inlineStr">
        <is>
          <t>92803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8</v>
      </c>
      <c r="B278" s="6" t="inlineStr">
        <is>
          <t>0.44%</t>
        </is>
      </c>
      <c r="C278" s="6" t="inlineStr">
        <is>
          <t>92804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12</v>
      </c>
      <c r="B279" s="6" t="inlineStr">
        <is>
          <t>0.66%</t>
        </is>
      </c>
      <c r="C279" s="6" t="inlineStr">
        <is>
          <t>92805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3</v>
      </c>
      <c r="B280" s="6" t="inlineStr">
        <is>
          <t>0.17%</t>
        </is>
      </c>
      <c r="C280" s="6" t="inlineStr">
        <is>
          <t>92806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2</v>
      </c>
      <c r="B281" s="6" t="inlineStr">
        <is>
          <t>0.11%</t>
        </is>
      </c>
      <c r="C281" s="6" t="inlineStr">
        <is>
          <t>92807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4</v>
      </c>
      <c r="B282" s="6" t="inlineStr">
        <is>
          <t>0.22%</t>
        </is>
      </c>
      <c r="C282" s="6" t="inlineStr">
        <is>
          <t>92821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3</v>
      </c>
      <c r="B283" s="6" t="inlineStr">
        <is>
          <t>0.17%</t>
        </is>
      </c>
      <c r="C283" s="6" t="inlineStr">
        <is>
          <t>92831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3</v>
      </c>
      <c r="B284" s="6" t="inlineStr">
        <is>
          <t>0.17%</t>
        </is>
      </c>
      <c r="C284" s="6" t="inlineStr">
        <is>
          <t>92832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2</v>
      </c>
      <c r="B285" s="6" t="inlineStr">
        <is>
          <t>0.11%</t>
        </is>
      </c>
      <c r="C285" s="6" t="inlineStr">
        <is>
          <t>92833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2</v>
      </c>
      <c r="B286" s="6" t="inlineStr">
        <is>
          <t>0.11%</t>
        </is>
      </c>
      <c r="C286" s="6" t="inlineStr">
        <is>
          <t>92835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6</v>
      </c>
      <c r="B287" s="6" t="inlineStr">
        <is>
          <t>0.33%</t>
        </is>
      </c>
      <c r="C287" s="6" t="inlineStr">
        <is>
          <t>92840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4</v>
      </c>
      <c r="B288" s="6" t="inlineStr">
        <is>
          <t>0.22%</t>
        </is>
      </c>
      <c r="C288" s="6" t="inlineStr">
        <is>
          <t>92843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1</v>
      </c>
      <c r="B289" s="6" t="inlineStr">
        <is>
          <t>0.06%</t>
        </is>
      </c>
      <c r="C289" s="6" t="inlineStr">
        <is>
          <t>92844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2</v>
      </c>
      <c r="B290" s="6" t="inlineStr">
        <is>
          <t>0.11%</t>
        </is>
      </c>
      <c r="C290" s="6" t="inlineStr">
        <is>
          <t>92867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4</v>
      </c>
      <c r="B291" s="6" t="inlineStr">
        <is>
          <t>0.22%</t>
        </is>
      </c>
      <c r="C291" s="6" t="inlineStr">
        <is>
          <t>92870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1</v>
      </c>
      <c r="B292" s="6" t="inlineStr">
        <is>
          <t>0.06%</t>
        </is>
      </c>
      <c r="C292" s="6" t="inlineStr">
        <is>
          <t>92885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1</v>
      </c>
      <c r="B293" s="6" t="inlineStr">
        <is>
          <t>0.06%</t>
        </is>
      </c>
      <c r="C293" s="6" t="inlineStr">
        <is>
          <t>92886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1</v>
      </c>
      <c r="B294" s="6" t="inlineStr">
        <is>
          <t>0.06%</t>
        </is>
      </c>
      <c r="C294" s="6" t="inlineStr">
        <is>
          <t>93510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6</v>
      </c>
      <c r="B295" s="6" t="inlineStr">
        <is>
          <t>0.33%</t>
        </is>
      </c>
      <c r="C295" s="6" t="inlineStr">
        <is>
          <t>93534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4</v>
      </c>
      <c r="B296" s="6" t="inlineStr">
        <is>
          <t>0.22%</t>
        </is>
      </c>
      <c r="C296" s="6" t="inlineStr">
        <is>
          <t>93535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10</v>
      </c>
      <c r="B297" s="6" t="inlineStr">
        <is>
          <t>0.55%</t>
        </is>
      </c>
      <c r="C297" s="6" t="inlineStr">
        <is>
          <t>93536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6</v>
      </c>
      <c r="B298" s="6" t="inlineStr">
        <is>
          <t>0.33%</t>
        </is>
      </c>
      <c r="C298" s="6" t="inlineStr">
        <is>
          <t>93550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1</v>
      </c>
      <c r="B299" s="6" t="inlineStr">
        <is>
          <t>0.06%</t>
        </is>
      </c>
      <c r="C299" s="6" t="inlineStr">
        <is>
          <t>93551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10" t="n">
        <v>1807</v>
      </c>
      <c r="B300" s="10" t="inlineStr">
        <is>
          <t>100.29%</t>
        </is>
      </c>
      <c r="C300" s="10" t="inlineStr">
        <is>
          <t>Total</t>
        </is>
      </c>
      <c r="D300" s="10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1598</v>
      </c>
      <c r="B301" s="6" t="inlineStr">
        <is>
          <t>88.43%</t>
        </is>
      </c>
      <c r="C301" s="6" t="inlineStr">
        <is>
          <t>GARDEN</t>
        </is>
      </c>
      <c r="D301" s="6" t="inlineStr">
        <is>
          <t>Property Type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6</v>
      </c>
      <c r="B302" s="6" t="inlineStr">
        <is>
          <t>0.33%</t>
        </is>
      </c>
      <c r="C302" s="6" t="inlineStr">
        <is>
          <t>HIGHRISE</t>
        </is>
      </c>
      <c r="D302" s="6" t="inlineStr">
        <is>
          <t>Property Type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22</v>
      </c>
      <c r="B303" s="6" t="inlineStr">
        <is>
          <t>1.22%</t>
        </is>
      </c>
      <c r="C303" s="6" t="inlineStr">
        <is>
          <t>MANUFACTURED</t>
        </is>
      </c>
      <c r="D303" s="6" t="inlineStr">
        <is>
          <t>Property Type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133</v>
      </c>
      <c r="B304" s="6" t="inlineStr">
        <is>
          <t>7.36%</t>
        </is>
      </c>
      <c r="C304" s="6" t="inlineStr">
        <is>
          <t>MIDRISE</t>
        </is>
      </c>
      <c r="D304" s="6" t="inlineStr">
        <is>
          <t>Property Type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38</v>
      </c>
      <c r="B305" s="6" t="inlineStr">
        <is>
          <t>2.1%</t>
        </is>
      </c>
      <c r="C305" s="6" t="inlineStr">
        <is>
          <t>SENIOR</t>
        </is>
      </c>
      <c r="D305" s="6" t="inlineStr">
        <is>
          <t>Property Type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10</v>
      </c>
      <c r="B306" s="6" t="inlineStr">
        <is>
          <t>0.55%</t>
        </is>
      </c>
      <c r="C306" s="6" t="inlineStr">
        <is>
          <t>STUDENT</t>
        </is>
      </c>
      <c r="D306" s="6" t="inlineStr">
        <is>
          <t>Property Type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10" t="n">
        <v>1807</v>
      </c>
      <c r="B307" s="10" t="inlineStr">
        <is>
          <t>99.99%</t>
        </is>
      </c>
      <c r="C307" s="10" t="inlineStr">
        <is>
          <t>Total</t>
        </is>
      </c>
      <c r="D307" s="10" t="inlineStr">
        <is>
          <t>Property Type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33</v>
      </c>
      <c r="B308" s="6" t="inlineStr">
        <is>
          <t>1.83%</t>
        </is>
      </c>
      <c r="C308" s="6" t="inlineStr">
        <is>
          <t>Less than 5 years</t>
        </is>
      </c>
      <c r="D308" s="6" t="inlineStr">
        <is>
          <t>Age of Property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434</v>
      </c>
      <c r="B309" s="6" t="inlineStr">
        <is>
          <t>24.02%</t>
        </is>
      </c>
      <c r="C309" s="6" t="inlineStr">
        <is>
          <t>5-9 years</t>
        </is>
      </c>
      <c r="D309" s="6" t="inlineStr">
        <is>
          <t>Age of Property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277</v>
      </c>
      <c r="B310" s="6" t="inlineStr">
        <is>
          <t>15.33%</t>
        </is>
      </c>
      <c r="C310" s="6" t="inlineStr">
        <is>
          <t>10-19 years</t>
        </is>
      </c>
      <c r="D310" s="6" t="inlineStr">
        <is>
          <t>Age of Property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1063</v>
      </c>
      <c r="B311" s="6" t="inlineStr">
        <is>
          <t>58.83%</t>
        </is>
      </c>
      <c r="C311" s="6" t="inlineStr">
        <is>
          <t>20+ years</t>
        </is>
      </c>
      <c r="D311" s="6" t="inlineStr">
        <is>
          <t>Age of Property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10" t="n">
        <v>1807</v>
      </c>
      <c r="B312" s="10" t="inlineStr">
        <is>
          <t>100.01%</t>
        </is>
      </c>
      <c r="C312" s="10" t="inlineStr">
        <is>
          <t>Total</t>
        </is>
      </c>
      <c r="D312" s="10" t="inlineStr">
        <is>
          <t>Age of Property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1555</v>
      </c>
      <c r="B313" s="6" t="inlineStr">
        <is>
          <t>86.05%</t>
        </is>
      </c>
      <c r="C313" s="6" t="inlineStr">
        <is>
          <t>Less than 100</t>
        </is>
      </c>
      <c r="D313" s="6" t="inlineStr">
        <is>
          <t>Property Size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109</v>
      </c>
      <c r="B314" s="6" t="inlineStr">
        <is>
          <t>6.03%</t>
        </is>
      </c>
      <c r="C314" s="6" t="inlineStr">
        <is>
          <t>100-199</t>
        </is>
      </c>
      <c r="D314" s="6" t="inlineStr">
        <is>
          <t>Property Size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64</v>
      </c>
      <c r="B315" s="6" t="inlineStr">
        <is>
          <t>3.54%</t>
        </is>
      </c>
      <c r="C315" s="6" t="inlineStr">
        <is>
          <t>200-299</t>
        </is>
      </c>
      <c r="D315" s="6" t="inlineStr">
        <is>
          <t>Property Size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34</v>
      </c>
      <c r="B316" s="6" t="inlineStr">
        <is>
          <t>1.88%</t>
        </is>
      </c>
      <c r="C316" s="6" t="inlineStr">
        <is>
          <t>300-399</t>
        </is>
      </c>
      <c r="D316" s="6" t="inlineStr">
        <is>
          <t>Property Size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20</v>
      </c>
      <c r="B317" s="6" t="inlineStr">
        <is>
          <t>1.11%</t>
        </is>
      </c>
      <c r="C317" s="6" t="inlineStr">
        <is>
          <t>400-499</t>
        </is>
      </c>
      <c r="D317" s="6" t="inlineStr">
        <is>
          <t>Property Size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25</v>
      </c>
      <c r="B318" s="6" t="inlineStr">
        <is>
          <t>1.38%</t>
        </is>
      </c>
      <c r="C318" s="6" t="inlineStr">
        <is>
          <t>500+</t>
        </is>
      </c>
      <c r="D318" s="6" t="inlineStr">
        <is>
          <t>Property Size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10" t="n">
        <v>1807</v>
      </c>
      <c r="B319" s="10" t="inlineStr">
        <is>
          <t>99.99%</t>
        </is>
      </c>
      <c r="C319" s="10" t="inlineStr">
        <is>
          <t>Total</t>
        </is>
      </c>
      <c r="D319" s="10" t="inlineStr">
        <is>
          <t>Property Size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533</v>
      </c>
      <c r="B320" s="6" t="inlineStr">
        <is>
          <t>29.5%</t>
        </is>
      </c>
      <c r="C320" s="6" t="inlineStr">
        <is>
          <t>Affordable</t>
        </is>
      </c>
      <c r="D320" s="6" t="inlineStr">
        <is>
          <t>Rent Type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1274</v>
      </c>
      <c r="B321" s="6" t="inlineStr">
        <is>
          <t>70.5%</t>
        </is>
      </c>
      <c r="C321" s="6" t="inlineStr">
        <is>
          <t>MarketRate</t>
        </is>
      </c>
      <c r="D321" s="6" t="inlineStr">
        <is>
          <t>Rent Type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10" t="n">
        <v>1807</v>
      </c>
      <c r="B322" s="10" t="inlineStr">
        <is>
          <t>100.00%</t>
        </is>
      </c>
      <c r="C322" s="10" t="inlineStr">
        <is>
          <t>Total</t>
        </is>
      </c>
      <c r="D322" s="10" t="inlineStr">
        <is>
          <t>Rent Type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0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61" customWidth="1" min="1" max="1"/>
    <col width="30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Salt Lake City, Utah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Salt Lake City, Utah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1213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1329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8899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3854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15530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2197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Salt Lake City, Utah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1.02%</t>
        </is>
      </c>
      <c r="C22" s="6" t="inlineStr">
        <is>
          <t>80221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4.08%</t>
        </is>
      </c>
      <c r="C23" s="6" t="inlineStr">
        <is>
          <t>84020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1.02%</t>
        </is>
      </c>
      <c r="C24" s="6" t="inlineStr">
        <is>
          <t>84029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1.02%</t>
        </is>
      </c>
      <c r="C25" s="6" t="inlineStr">
        <is>
          <t>84044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2.04%</t>
        </is>
      </c>
      <c r="C26" s="6" t="inlineStr">
        <is>
          <t>84047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2.04%</t>
        </is>
      </c>
      <c r="C27" s="6" t="inlineStr">
        <is>
          <t>84070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4.08%</t>
        </is>
      </c>
      <c r="C28" s="6" t="inlineStr">
        <is>
          <t>84074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2.04%</t>
        </is>
      </c>
      <c r="C29" s="6" t="inlineStr">
        <is>
          <t>84084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1.02%</t>
        </is>
      </c>
      <c r="C30" s="6" t="inlineStr">
        <is>
          <t>84088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2.04%</t>
        </is>
      </c>
      <c r="C31" s="6" t="inlineStr">
        <is>
          <t>84094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3.06%</t>
        </is>
      </c>
      <c r="C32" s="6" t="inlineStr">
        <is>
          <t>84095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2.04%</t>
        </is>
      </c>
      <c r="C33" s="6" t="inlineStr">
        <is>
          <t>84096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2.04%</t>
        </is>
      </c>
      <c r="C34" s="6" t="inlineStr">
        <is>
          <t>84101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4.08%</t>
        </is>
      </c>
      <c r="C35" s="6" t="inlineStr">
        <is>
          <t>84102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5.1%</t>
        </is>
      </c>
      <c r="C36" s="6" t="inlineStr">
        <is>
          <t>84103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4.08%</t>
        </is>
      </c>
      <c r="C37" s="6" t="inlineStr">
        <is>
          <t>84105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7.14%</t>
        </is>
      </c>
      <c r="C38" s="6" t="inlineStr">
        <is>
          <t>84106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12</v>
      </c>
      <c r="B39" s="6" t="inlineStr">
        <is>
          <t>12.24%</t>
        </is>
      </c>
      <c r="C39" s="6" t="inlineStr">
        <is>
          <t>84107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5.1%</t>
        </is>
      </c>
      <c r="C40" s="6" t="inlineStr">
        <is>
          <t>84111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13</v>
      </c>
      <c r="B41" s="6" t="inlineStr">
        <is>
          <t>13.27%</t>
        </is>
      </c>
      <c r="C41" s="6" t="inlineStr">
        <is>
          <t>84115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5.1%</t>
        </is>
      </c>
      <c r="C42" s="6" t="inlineStr">
        <is>
          <t>84116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2.04%</t>
        </is>
      </c>
      <c r="C43" s="6" t="inlineStr">
        <is>
          <t>84117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1.02%</t>
        </is>
      </c>
      <c r="C44" s="6" t="inlineStr">
        <is>
          <t>84118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2.04%</t>
        </is>
      </c>
      <c r="C45" s="6" t="inlineStr">
        <is>
          <t>84119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1.02%</t>
        </is>
      </c>
      <c r="C46" s="6" t="inlineStr">
        <is>
          <t>84120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1.02%</t>
        </is>
      </c>
      <c r="C47" s="6" t="inlineStr">
        <is>
          <t>84121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4.08%</t>
        </is>
      </c>
      <c r="C48" s="6" t="inlineStr">
        <is>
          <t>84123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1.02%</t>
        </is>
      </c>
      <c r="C49" s="6" t="inlineStr">
        <is>
          <t>84124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2.04%</t>
        </is>
      </c>
      <c r="C50" s="6" t="inlineStr">
        <is>
          <t>84128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2.04%</t>
        </is>
      </c>
      <c r="C51" s="6" t="inlineStr">
        <is>
          <t>84129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98</v>
      </c>
      <c r="B52" s="10" t="inlineStr">
        <is>
          <t>99.97%</t>
        </is>
      </c>
      <c r="C52" s="10" t="inlineStr">
        <is>
          <t>Total</t>
        </is>
      </c>
      <c r="D52" s="10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81</v>
      </c>
      <c r="B53" s="6" t="inlineStr">
        <is>
          <t>82.65%</t>
        </is>
      </c>
      <c r="C53" s="6" t="inlineStr">
        <is>
          <t>GARDEN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4.08%</t>
        </is>
      </c>
      <c r="C54" s="6" t="inlineStr">
        <is>
          <t>MANUFACTURED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11</v>
      </c>
      <c r="B55" s="6" t="inlineStr">
        <is>
          <t>11.22%</t>
        </is>
      </c>
      <c r="C55" s="6" t="inlineStr">
        <is>
          <t>MIDRISE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2.04%</t>
        </is>
      </c>
      <c r="C56" s="6" t="inlineStr">
        <is>
          <t>SENIOR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98</v>
      </c>
      <c r="B57" s="10" t="inlineStr">
        <is>
          <t>99.99%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7</v>
      </c>
      <c r="B58" s="6" t="inlineStr">
        <is>
          <t>7.14%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32</v>
      </c>
      <c r="B59" s="6" t="inlineStr">
        <is>
          <t>32.65%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20</v>
      </c>
      <c r="B60" s="6" t="inlineStr">
        <is>
          <t>20.41%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39</v>
      </c>
      <c r="B61" s="6" t="inlineStr">
        <is>
          <t>39.8%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98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57</v>
      </c>
      <c r="B63" s="6" t="inlineStr">
        <is>
          <t>58.16%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13</v>
      </c>
      <c r="B64" s="6" t="inlineStr">
        <is>
          <t>13.27%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16</v>
      </c>
      <c r="B65" s="6" t="inlineStr">
        <is>
          <t>16.33%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7.14%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5.1%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0</v>
      </c>
      <c r="B68" s="6" t="inlineStr">
        <is>
          <t>0.0%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98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60</v>
      </c>
      <c r="B70" s="6" t="inlineStr">
        <is>
          <t>61.22%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38</v>
      </c>
      <c r="B71" s="6" t="inlineStr">
        <is>
          <t>38.78%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98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1.xml><?xml version="1.0" encoding="utf-8"?>
<worksheet xmlns="http://schemas.openxmlformats.org/spreadsheetml/2006/main">
  <sheetPr>
    <outlinePr summaryBelow="1" summaryRight="1"/>
    <pageSetUpPr/>
  </sheetPr>
  <dimension ref="A1:AD77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Virginia Beach, Va.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Virginia Beach, Va.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1400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6569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4576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14196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1604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Virginia Beach, Va.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0.83%</t>
        </is>
      </c>
      <c r="C22" s="6" t="inlineStr">
        <is>
          <t>23185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2.48%</t>
        </is>
      </c>
      <c r="C23" s="6" t="inlineStr">
        <is>
          <t>23188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7</v>
      </c>
      <c r="B24" s="6" t="inlineStr">
        <is>
          <t>5.79%</t>
        </is>
      </c>
      <c r="C24" s="6" t="inlineStr">
        <is>
          <t>23320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2.48%</t>
        </is>
      </c>
      <c r="C25" s="6" t="inlineStr">
        <is>
          <t>23321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0.83%</t>
        </is>
      </c>
      <c r="C26" s="6" t="inlineStr">
        <is>
          <t>23323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3.31%</t>
        </is>
      </c>
      <c r="C27" s="6" t="inlineStr">
        <is>
          <t>23434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8</v>
      </c>
      <c r="B28" s="6" t="inlineStr">
        <is>
          <t>6.61%</t>
        </is>
      </c>
      <c r="C28" s="6" t="inlineStr">
        <is>
          <t>23451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7.44%</t>
        </is>
      </c>
      <c r="C29" s="6" t="inlineStr">
        <is>
          <t>23452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1.65%</t>
        </is>
      </c>
      <c r="C30" s="6" t="inlineStr">
        <is>
          <t>23455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1.65%</t>
        </is>
      </c>
      <c r="C31" s="6" t="inlineStr">
        <is>
          <t>23462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1.65%</t>
        </is>
      </c>
      <c r="C32" s="6" t="inlineStr">
        <is>
          <t>23464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2.48%</t>
        </is>
      </c>
      <c r="C33" s="6" t="inlineStr">
        <is>
          <t>23502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2.48%</t>
        </is>
      </c>
      <c r="C34" s="6" t="inlineStr">
        <is>
          <t>23503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2.48%</t>
        </is>
      </c>
      <c r="C35" s="6" t="inlineStr">
        <is>
          <t>23504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6.61%</t>
        </is>
      </c>
      <c r="C36" s="6" t="inlineStr">
        <is>
          <t>23505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3.31%</t>
        </is>
      </c>
      <c r="C37" s="6" t="inlineStr">
        <is>
          <t>23507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1.65%</t>
        </is>
      </c>
      <c r="C38" s="6" t="inlineStr">
        <is>
          <t>23508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1.65%</t>
        </is>
      </c>
      <c r="C39" s="6" t="inlineStr">
        <is>
          <t>23513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2.48%</t>
        </is>
      </c>
      <c r="C40" s="6" t="inlineStr">
        <is>
          <t>23517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2.48%</t>
        </is>
      </c>
      <c r="C41" s="6" t="inlineStr">
        <is>
          <t>23518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3.31%</t>
        </is>
      </c>
      <c r="C42" s="6" t="inlineStr">
        <is>
          <t>23601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4.13%</t>
        </is>
      </c>
      <c r="C43" s="6" t="inlineStr">
        <is>
          <t>23602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0.83%</t>
        </is>
      </c>
      <c r="C44" s="6" t="inlineStr">
        <is>
          <t>23605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5.79%</t>
        </is>
      </c>
      <c r="C45" s="6" t="inlineStr">
        <is>
          <t>23606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4.96%</t>
        </is>
      </c>
      <c r="C46" s="6" t="inlineStr">
        <is>
          <t>23608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3.31%</t>
        </is>
      </c>
      <c r="C47" s="6" t="inlineStr">
        <is>
          <t>23663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6.61%</t>
        </is>
      </c>
      <c r="C48" s="6" t="inlineStr">
        <is>
          <t>23666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4.13%</t>
        </is>
      </c>
      <c r="C49" s="6" t="inlineStr">
        <is>
          <t>23669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0.83%</t>
        </is>
      </c>
      <c r="C50" s="6" t="inlineStr">
        <is>
          <t>23690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0.83%</t>
        </is>
      </c>
      <c r="C51" s="6" t="inlineStr">
        <is>
          <t>23693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0.83%</t>
        </is>
      </c>
      <c r="C52" s="6" t="inlineStr">
        <is>
          <t>23702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0.83%</t>
        </is>
      </c>
      <c r="C53" s="6" t="inlineStr">
        <is>
          <t>23703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3.31%</t>
        </is>
      </c>
      <c r="C54" s="6" t="inlineStr">
        <is>
          <t>23704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121</v>
      </c>
      <c r="B55" s="10" t="inlineStr">
        <is>
          <t>100.04%</t>
        </is>
      </c>
      <c r="C55" s="10" t="inlineStr">
        <is>
          <t>Total</t>
        </is>
      </c>
      <c r="D55" s="10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112</v>
      </c>
      <c r="B56" s="6" t="inlineStr">
        <is>
          <t>92.56%</t>
        </is>
      </c>
      <c r="C56" s="6" t="inlineStr">
        <is>
          <t>GARDEN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0.83%</t>
        </is>
      </c>
      <c r="C57" s="6" t="inlineStr">
        <is>
          <t>MANUFACTURED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0.83%</t>
        </is>
      </c>
      <c r="C58" s="6" t="inlineStr">
        <is>
          <t>MIDRISE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1.65%</t>
        </is>
      </c>
      <c r="C59" s="6" t="inlineStr">
        <is>
          <t>MILITARY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3.31%</t>
        </is>
      </c>
      <c r="C60" s="6" t="inlineStr">
        <is>
          <t>SENIOR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0.83%</t>
        </is>
      </c>
      <c r="C61" s="6" t="inlineStr">
        <is>
          <t>STUDENT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121</v>
      </c>
      <c r="B62" s="10" t="inlineStr">
        <is>
          <t>100.01%</t>
        </is>
      </c>
      <c r="C62" s="10" t="inlineStr">
        <is>
          <t>Total</t>
        </is>
      </c>
      <c r="D62" s="10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2.48%</t>
        </is>
      </c>
      <c r="C63" s="6" t="inlineStr">
        <is>
          <t>Less than 5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32</v>
      </c>
      <c r="B64" s="6" t="inlineStr">
        <is>
          <t>26.45%</t>
        </is>
      </c>
      <c r="C64" s="6" t="inlineStr">
        <is>
          <t>5-9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30</v>
      </c>
      <c r="B65" s="6" t="inlineStr">
        <is>
          <t>24.79%</t>
        </is>
      </c>
      <c r="C65" s="6" t="inlineStr">
        <is>
          <t>10-19 years</t>
        </is>
      </c>
      <c r="D65" s="6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56</v>
      </c>
      <c r="B66" s="6" t="inlineStr">
        <is>
          <t>46.28%</t>
        </is>
      </c>
      <c r="C66" s="6" t="inlineStr">
        <is>
          <t>20+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10" t="n">
        <v>121</v>
      </c>
      <c r="B67" s="10" t="inlineStr">
        <is>
          <t>100.00%</t>
        </is>
      </c>
      <c r="C67" s="10" t="inlineStr">
        <is>
          <t>Total</t>
        </is>
      </c>
      <c r="D67" s="10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37</v>
      </c>
      <c r="B68" s="6" t="inlineStr">
        <is>
          <t>30.58%</t>
        </is>
      </c>
      <c r="C68" s="6" t="inlineStr">
        <is>
          <t>Less than 100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50</v>
      </c>
      <c r="B69" s="6" t="inlineStr">
        <is>
          <t>41.32%</t>
        </is>
      </c>
      <c r="C69" s="6" t="inlineStr">
        <is>
          <t>100-199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21</v>
      </c>
      <c r="B70" s="6" t="inlineStr">
        <is>
          <t>17.36%</t>
        </is>
      </c>
      <c r="C70" s="6" t="inlineStr">
        <is>
          <t>200-299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4.13%</t>
        </is>
      </c>
      <c r="C71" s="6" t="inlineStr">
        <is>
          <t>300-399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</v>
      </c>
      <c r="B72" s="6" t="inlineStr">
        <is>
          <t>4.96%</t>
        </is>
      </c>
      <c r="C72" s="6" t="inlineStr">
        <is>
          <t>400-499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1.65%</t>
        </is>
      </c>
      <c r="C73" s="6" t="inlineStr">
        <is>
          <t>500+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121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62</v>
      </c>
      <c r="B75" s="6" t="inlineStr">
        <is>
          <t>51.24%</t>
        </is>
      </c>
      <c r="C75" s="6" t="inlineStr">
        <is>
          <t>Affordable</t>
        </is>
      </c>
      <c r="D75" s="6" t="inlineStr">
        <is>
          <t>Rent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59</v>
      </c>
      <c r="B76" s="6" t="inlineStr">
        <is>
          <t>48.76%</t>
        </is>
      </c>
      <c r="C76" s="6" t="inlineStr">
        <is>
          <t>MarketRate</t>
        </is>
      </c>
      <c r="D76" s="6" t="inlineStr">
        <is>
          <t>Rent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121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Rent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2.xml><?xml version="1.0" encoding="utf-8"?>
<worksheet xmlns="http://schemas.openxmlformats.org/spreadsheetml/2006/main">
  <sheetPr>
    <outlinePr summaryBelow="1" summaryRight="1"/>
    <pageSetUpPr/>
  </sheetPr>
  <dimension ref="A1:AD73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Richmond, Va.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Richmond, Va.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1189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1601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5859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4743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13652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Richmond, Va.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1.96%</t>
        </is>
      </c>
      <c r="C22" s="6" t="inlineStr">
        <is>
          <t>23005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1.96%</t>
        </is>
      </c>
      <c r="C23" s="6" t="inlineStr">
        <is>
          <t>23059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0.98%</t>
        </is>
      </c>
      <c r="C24" s="6" t="inlineStr">
        <is>
          <t>23075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0.98%</t>
        </is>
      </c>
      <c r="C25" s="6" t="inlineStr">
        <is>
          <t>23111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0.98%</t>
        </is>
      </c>
      <c r="C26" s="6" t="inlineStr">
        <is>
          <t>23112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1.96%</t>
        </is>
      </c>
      <c r="C27" s="6" t="inlineStr">
        <is>
          <t>23113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4.9%</t>
        </is>
      </c>
      <c r="C28" s="6" t="inlineStr">
        <is>
          <t>23219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4.9%</t>
        </is>
      </c>
      <c r="C29" s="6" t="inlineStr">
        <is>
          <t>23220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4.9%</t>
        </is>
      </c>
      <c r="C30" s="6" t="inlineStr">
        <is>
          <t>23221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0.98%</t>
        </is>
      </c>
      <c r="C31" s="6" t="inlineStr">
        <is>
          <t>23222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11</v>
      </c>
      <c r="B32" s="6" t="inlineStr">
        <is>
          <t>10.78%</t>
        </is>
      </c>
      <c r="C32" s="6" t="inlineStr">
        <is>
          <t>23223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14</v>
      </c>
      <c r="B33" s="6" t="inlineStr">
        <is>
          <t>13.73%</t>
        </is>
      </c>
      <c r="C33" s="6" t="inlineStr">
        <is>
          <t>23224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6.86%</t>
        </is>
      </c>
      <c r="C34" s="6" t="inlineStr">
        <is>
          <t>23225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0.98%</t>
        </is>
      </c>
      <c r="C35" s="6" t="inlineStr">
        <is>
          <t>23226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5.88%</t>
        </is>
      </c>
      <c r="C36" s="6" t="inlineStr">
        <is>
          <t>23227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1.96%</t>
        </is>
      </c>
      <c r="C37" s="6" t="inlineStr">
        <is>
          <t>23228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2.94%</t>
        </is>
      </c>
      <c r="C38" s="6" t="inlineStr">
        <is>
          <t>23229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1.96%</t>
        </is>
      </c>
      <c r="C39" s="6" t="inlineStr">
        <is>
          <t>23230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3.92%</t>
        </is>
      </c>
      <c r="C40" s="6" t="inlineStr">
        <is>
          <t>23231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0.98%</t>
        </is>
      </c>
      <c r="C41" s="6" t="inlineStr">
        <is>
          <t>23233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7</v>
      </c>
      <c r="B42" s="6" t="inlineStr">
        <is>
          <t>6.86%</t>
        </is>
      </c>
      <c r="C42" s="6" t="inlineStr">
        <is>
          <t>23234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1.96%</t>
        </is>
      </c>
      <c r="C43" s="6" t="inlineStr">
        <is>
          <t>23235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1.96%</t>
        </is>
      </c>
      <c r="C44" s="6" t="inlineStr">
        <is>
          <t>23236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0.98%</t>
        </is>
      </c>
      <c r="C45" s="6" t="inlineStr">
        <is>
          <t>23237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0.98%</t>
        </is>
      </c>
      <c r="C46" s="6" t="inlineStr">
        <is>
          <t>23238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</v>
      </c>
      <c r="B47" s="6" t="inlineStr">
        <is>
          <t>4.9%</t>
        </is>
      </c>
      <c r="C47" s="6" t="inlineStr">
        <is>
          <t>23803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0.98%</t>
        </is>
      </c>
      <c r="C48" s="6" t="inlineStr">
        <is>
          <t>23805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2.94%</t>
        </is>
      </c>
      <c r="C49" s="6" t="inlineStr">
        <is>
          <t>23831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1.96%</t>
        </is>
      </c>
      <c r="C50" s="6" t="inlineStr">
        <is>
          <t>23834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0.98%</t>
        </is>
      </c>
      <c r="C51" s="6" t="inlineStr">
        <is>
          <t>23836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0.98%</t>
        </is>
      </c>
      <c r="C52" s="6" t="inlineStr">
        <is>
          <t>89102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102</v>
      </c>
      <c r="B53" s="10" t="inlineStr">
        <is>
          <t>99.97%</t>
        </is>
      </c>
      <c r="C53" s="10" t="inlineStr">
        <is>
          <t>Total</t>
        </is>
      </c>
      <c r="D53" s="10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96</v>
      </c>
      <c r="B54" s="6" t="inlineStr">
        <is>
          <t>94.12%</t>
        </is>
      </c>
      <c r="C54" s="6" t="inlineStr">
        <is>
          <t>GARDEN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0.98%</t>
        </is>
      </c>
      <c r="C55" s="6" t="inlineStr">
        <is>
          <t>HIGHRISE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1.96%</t>
        </is>
      </c>
      <c r="C56" s="6" t="inlineStr">
        <is>
          <t>MIDRISE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2.94%</t>
        </is>
      </c>
      <c r="C57" s="6" t="inlineStr">
        <is>
          <t>SENIOR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10" t="n">
        <v>102</v>
      </c>
      <c r="B58" s="10" t="inlineStr">
        <is>
          <t>100.00%</t>
        </is>
      </c>
      <c r="C58" s="10" t="inlineStr">
        <is>
          <t>Total</t>
        </is>
      </c>
      <c r="D58" s="10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4.9%</t>
        </is>
      </c>
      <c r="C59" s="6" t="inlineStr">
        <is>
          <t>Less than 5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37</v>
      </c>
      <c r="B60" s="6" t="inlineStr">
        <is>
          <t>36.27%</t>
        </is>
      </c>
      <c r="C60" s="6" t="inlineStr">
        <is>
          <t>5-9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29</v>
      </c>
      <c r="B61" s="6" t="inlineStr">
        <is>
          <t>28.43%</t>
        </is>
      </c>
      <c r="C61" s="6" t="inlineStr">
        <is>
          <t>10-19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31</v>
      </c>
      <c r="B62" s="6" t="inlineStr">
        <is>
          <t>30.39%</t>
        </is>
      </c>
      <c r="C62" s="6" t="inlineStr">
        <is>
          <t>20+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102</v>
      </c>
      <c r="B63" s="10" t="inlineStr">
        <is>
          <t>99.99%</t>
        </is>
      </c>
      <c r="C63" s="10" t="inlineStr">
        <is>
          <t>Total</t>
        </is>
      </c>
      <c r="D63" s="10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45</v>
      </c>
      <c r="B64" s="6" t="inlineStr">
        <is>
          <t>44.12%</t>
        </is>
      </c>
      <c r="C64" s="6" t="inlineStr">
        <is>
          <t>Less than 100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27</v>
      </c>
      <c r="B65" s="6" t="inlineStr">
        <is>
          <t>26.47%</t>
        </is>
      </c>
      <c r="C65" s="6" t="inlineStr">
        <is>
          <t>100-199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19</v>
      </c>
      <c r="B66" s="6" t="inlineStr">
        <is>
          <t>18.63%</t>
        </is>
      </c>
      <c r="C66" s="6" t="inlineStr">
        <is>
          <t>200-299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4.9%</t>
        </is>
      </c>
      <c r="C67" s="6" t="inlineStr">
        <is>
          <t>300-399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1.96%</t>
        </is>
      </c>
      <c r="C68" s="6" t="inlineStr">
        <is>
          <t>400-499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3.92%</t>
        </is>
      </c>
      <c r="C69" s="6" t="inlineStr">
        <is>
          <t>500+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102</v>
      </c>
      <c r="B70" s="10" t="inlineStr">
        <is>
          <t>100.00%</t>
        </is>
      </c>
      <c r="C70" s="10" t="inlineStr">
        <is>
          <t>Total</t>
        </is>
      </c>
      <c r="D70" s="10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66</v>
      </c>
      <c r="B71" s="6" t="inlineStr">
        <is>
          <t>64.71%</t>
        </is>
      </c>
      <c r="C71" s="6" t="inlineStr">
        <is>
          <t>Affordable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36</v>
      </c>
      <c r="B72" s="6" t="inlineStr">
        <is>
          <t>35.29%</t>
        </is>
      </c>
      <c r="C72" s="6" t="inlineStr">
        <is>
          <t>MarketRate</t>
        </is>
      </c>
      <c r="D72" s="6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10" t="n">
        <v>102</v>
      </c>
      <c r="B73" s="10" t="inlineStr">
        <is>
          <t>100.00%</t>
        </is>
      </c>
      <c r="C73" s="10" t="inlineStr">
        <is>
          <t>Total</t>
        </is>
      </c>
      <c r="D73" s="10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3.xml><?xml version="1.0" encoding="utf-8"?>
<worksheet xmlns="http://schemas.openxmlformats.org/spreadsheetml/2006/main">
  <sheetPr>
    <outlinePr summaryBelow="1" summaryRight="1"/>
    <pageSetUpPr/>
  </sheetPr>
  <dimension ref="A1:AD4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Kennewick,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Kennewick,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7278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3319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13140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Kennewick,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4.35%</t>
        </is>
      </c>
      <c r="C22" s="6" t="inlineStr">
        <is>
          <t>75051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4.35%</t>
        </is>
      </c>
      <c r="C23" s="6" t="inlineStr">
        <is>
          <t>99301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8</v>
      </c>
      <c r="B24" s="6" t="inlineStr">
        <is>
          <t>34.78%</t>
        </is>
      </c>
      <c r="C24" s="6" t="inlineStr">
        <is>
          <t>99336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13.04%</t>
        </is>
      </c>
      <c r="C25" s="6" t="inlineStr">
        <is>
          <t>99338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99350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21.74%</t>
        </is>
      </c>
      <c r="C27" s="6" t="inlineStr">
        <is>
          <t>99352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17.39%</t>
        </is>
      </c>
      <c r="C28" s="6" t="inlineStr">
        <is>
          <t>99354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10" t="n">
        <v>23</v>
      </c>
      <c r="B29" s="10" t="inlineStr">
        <is>
          <t>100.00%</t>
        </is>
      </c>
      <c r="C29" s="10" t="inlineStr">
        <is>
          <t>Total</t>
        </is>
      </c>
      <c r="D29" s="10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18</v>
      </c>
      <c r="B30" s="6" t="inlineStr">
        <is>
          <t>78.26%</t>
        </is>
      </c>
      <c r="C30" s="6" t="inlineStr">
        <is>
          <t>GARDEN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17.39%</t>
        </is>
      </c>
      <c r="C31" s="6" t="inlineStr">
        <is>
          <t>MANUFACTURED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4.35%</t>
        </is>
      </c>
      <c r="C32" s="6" t="inlineStr">
        <is>
          <t>SENIOR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23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0</v>
      </c>
      <c r="B34" s="6" t="inlineStr">
        <is>
          <t>0.0%</t>
        </is>
      </c>
      <c r="C34" s="6" t="inlineStr">
        <is>
          <t>Less than 5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21.74%</t>
        </is>
      </c>
      <c r="C35" s="6" t="inlineStr">
        <is>
          <t>5-9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26.09%</t>
        </is>
      </c>
      <c r="C36" s="6" t="inlineStr">
        <is>
          <t>10-19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52.17%</t>
        </is>
      </c>
      <c r="C37" s="6" t="inlineStr">
        <is>
          <t>20+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23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30.43%</t>
        </is>
      </c>
      <c r="C39" s="6" t="inlineStr">
        <is>
          <t>Less than 100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52.17%</t>
        </is>
      </c>
      <c r="C40" s="6" t="inlineStr">
        <is>
          <t>100-199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17.39%</t>
        </is>
      </c>
      <c r="C41" s="6" t="inlineStr">
        <is>
          <t>200-299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300-399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400-499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500+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23</v>
      </c>
      <c r="B45" s="10" t="inlineStr">
        <is>
          <t>99.99%</t>
        </is>
      </c>
      <c r="C45" s="10" t="inlineStr">
        <is>
          <t>Total</t>
        </is>
      </c>
      <c r="D45" s="10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15</v>
      </c>
      <c r="B46" s="6" t="inlineStr">
        <is>
          <t>65.22%</t>
        </is>
      </c>
      <c r="C46" s="6" t="inlineStr">
        <is>
          <t>Affordable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34.78%</t>
        </is>
      </c>
      <c r="C47" s="6" t="inlineStr">
        <is>
          <t>MarketRate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23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4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Olympia,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Olympia,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1832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1324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178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7798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4017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15149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1867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Olympia,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11</v>
      </c>
      <c r="B22" s="6" t="inlineStr">
        <is>
          <t>34.38%</t>
        </is>
      </c>
      <c r="C22" s="6" t="inlineStr">
        <is>
          <t>98501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12.5%</t>
        </is>
      </c>
      <c r="C23" s="6" t="inlineStr">
        <is>
          <t>98502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9.38%</t>
        </is>
      </c>
      <c r="C24" s="6" t="inlineStr">
        <is>
          <t>98503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9.38%</t>
        </is>
      </c>
      <c r="C25" s="6" t="inlineStr">
        <is>
          <t>98506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12.5%</t>
        </is>
      </c>
      <c r="C26" s="6" t="inlineStr">
        <is>
          <t>98512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9.38%</t>
        </is>
      </c>
      <c r="C27" s="6" t="inlineStr">
        <is>
          <t>98513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6.25%</t>
        </is>
      </c>
      <c r="C28" s="6" t="inlineStr">
        <is>
          <t>98516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3.12%</t>
        </is>
      </c>
      <c r="C29" s="6" t="inlineStr">
        <is>
          <t>98579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3.12%</t>
        </is>
      </c>
      <c r="C30" s="6" t="inlineStr">
        <is>
          <t>98589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32</v>
      </c>
      <c r="B31" s="10" t="inlineStr">
        <is>
          <t>100.01%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17</v>
      </c>
      <c r="B32" s="6" t="inlineStr">
        <is>
          <t>53.12%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25.0%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12.5%</t>
        </is>
      </c>
      <c r="C34" s="6" t="inlineStr">
        <is>
          <t>MILITARY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9.38%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32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6.25%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9</v>
      </c>
      <c r="B38" s="6" t="inlineStr">
        <is>
          <t>28.12%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12.5%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17</v>
      </c>
      <c r="B40" s="6" t="inlineStr">
        <is>
          <t>53.12%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32</v>
      </c>
      <c r="B41" s="10" t="inlineStr">
        <is>
          <t>99.99%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53.12%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28.12%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15.62%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3.12%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32</v>
      </c>
      <c r="B48" s="10" t="inlineStr">
        <is>
          <t>99.98%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18</v>
      </c>
      <c r="B49" s="6" t="inlineStr">
        <is>
          <t>56.25%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14</v>
      </c>
      <c r="B50" s="6" t="inlineStr">
        <is>
          <t>43.75%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5.xml><?xml version="1.0" encoding="utf-8"?>
<worksheet xmlns="http://schemas.openxmlformats.org/spreadsheetml/2006/main">
  <sheetPr>
    <outlinePr summaryBelow="1" summaryRight="1"/>
    <pageSetUpPr/>
  </sheetPr>
  <dimension ref="A1:AD152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Seattle,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Seattle,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604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2026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9223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5021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17607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2387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Seattle,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0.17%</t>
        </is>
      </c>
      <c r="C22" s="6" t="inlineStr">
        <is>
          <t>75034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0.17%</t>
        </is>
      </c>
      <c r="C23" s="6" t="inlineStr">
        <is>
          <t>80033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1.82%</t>
        </is>
      </c>
      <c r="C24" s="6" t="inlineStr">
        <is>
          <t>98002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11</v>
      </c>
      <c r="B25" s="6" t="inlineStr">
        <is>
          <t>1.82%</t>
        </is>
      </c>
      <c r="C25" s="6" t="inlineStr">
        <is>
          <t>98003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0.66%</t>
        </is>
      </c>
      <c r="C26" s="6" t="inlineStr">
        <is>
          <t>98004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0.33%</t>
        </is>
      </c>
      <c r="C27" s="6" t="inlineStr">
        <is>
          <t>98005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0.17%</t>
        </is>
      </c>
      <c r="C28" s="6" t="inlineStr">
        <is>
          <t>98006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0.5%</t>
        </is>
      </c>
      <c r="C29" s="6" t="inlineStr">
        <is>
          <t>98007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0.17%</t>
        </is>
      </c>
      <c r="C30" s="6" t="inlineStr">
        <is>
          <t>98010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0.99%</t>
        </is>
      </c>
      <c r="C31" s="6" t="inlineStr">
        <is>
          <t>98011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0.33%</t>
        </is>
      </c>
      <c r="C32" s="6" t="inlineStr">
        <is>
          <t>98012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0.83%</t>
        </is>
      </c>
      <c r="C33" s="6" t="inlineStr">
        <is>
          <t>98022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11</v>
      </c>
      <c r="B34" s="6" t="inlineStr">
        <is>
          <t>1.82%</t>
        </is>
      </c>
      <c r="C34" s="6" t="inlineStr">
        <is>
          <t>98023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0.66%</t>
        </is>
      </c>
      <c r="C35" s="6" t="inlineStr">
        <is>
          <t>98026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0.66%</t>
        </is>
      </c>
      <c r="C36" s="6" t="inlineStr">
        <is>
          <t>98028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0.99%</t>
        </is>
      </c>
      <c r="C37" s="6" t="inlineStr">
        <is>
          <t>98030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0.99%</t>
        </is>
      </c>
      <c r="C38" s="6" t="inlineStr">
        <is>
          <t>98031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1.66%</t>
        </is>
      </c>
      <c r="C39" s="6" t="inlineStr">
        <is>
          <t>98032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0.17%</t>
        </is>
      </c>
      <c r="C40" s="6" t="inlineStr">
        <is>
          <t>98033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0.17%</t>
        </is>
      </c>
      <c r="C41" s="6" t="inlineStr">
        <is>
          <t>98034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0.5%</t>
        </is>
      </c>
      <c r="C42" s="6" t="inlineStr">
        <is>
          <t>98036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1.16%</t>
        </is>
      </c>
      <c r="C43" s="6" t="inlineStr">
        <is>
          <t>98037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0.17%</t>
        </is>
      </c>
      <c r="C44" s="6" t="inlineStr">
        <is>
          <t>98038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0.66%</t>
        </is>
      </c>
      <c r="C45" s="6" t="inlineStr">
        <is>
          <t>98043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0.33%</t>
        </is>
      </c>
      <c r="C46" s="6" t="inlineStr">
        <is>
          <t>98047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0.17%</t>
        </is>
      </c>
      <c r="C47" s="6" t="inlineStr">
        <is>
          <t>98052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0.66%</t>
        </is>
      </c>
      <c r="C48" s="6" t="inlineStr">
        <is>
          <t>98055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0.66%</t>
        </is>
      </c>
      <c r="C49" s="6" t="inlineStr">
        <is>
          <t>98056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0.5%</t>
        </is>
      </c>
      <c r="C50" s="6" t="inlineStr">
        <is>
          <t>98057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0.33%</t>
        </is>
      </c>
      <c r="C51" s="6" t="inlineStr">
        <is>
          <t>98058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0.17%</t>
        </is>
      </c>
      <c r="C52" s="6" t="inlineStr">
        <is>
          <t>98059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0.17%</t>
        </is>
      </c>
      <c r="C53" s="6" t="inlineStr">
        <is>
          <t>98065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0.33%</t>
        </is>
      </c>
      <c r="C54" s="6" t="inlineStr">
        <is>
          <t>98070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6</v>
      </c>
      <c r="B55" s="6" t="inlineStr">
        <is>
          <t>0.99%</t>
        </is>
      </c>
      <c r="C55" s="6" t="inlineStr">
        <is>
          <t>98087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0.33%</t>
        </is>
      </c>
      <c r="C56" s="6" t="inlineStr">
        <is>
          <t>98092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0.5%</t>
        </is>
      </c>
      <c r="C57" s="6" t="inlineStr">
        <is>
          <t>98101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18</v>
      </c>
      <c r="B58" s="6" t="inlineStr">
        <is>
          <t>2.98%</t>
        </is>
      </c>
      <c r="C58" s="6" t="inlineStr">
        <is>
          <t>98102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20</v>
      </c>
      <c r="B59" s="6" t="inlineStr">
        <is>
          <t>3.31%</t>
        </is>
      </c>
      <c r="C59" s="6" t="inlineStr">
        <is>
          <t>98103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0.5%</t>
        </is>
      </c>
      <c r="C60" s="6" t="inlineStr">
        <is>
          <t>98104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0.66%</t>
        </is>
      </c>
      <c r="C61" s="6" t="inlineStr">
        <is>
          <t>98105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6</v>
      </c>
      <c r="B62" s="6" t="inlineStr">
        <is>
          <t>0.99%</t>
        </is>
      </c>
      <c r="C62" s="6" t="inlineStr">
        <is>
          <t>98106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1.16%</t>
        </is>
      </c>
      <c r="C63" s="6" t="inlineStr">
        <is>
          <t>98107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0.17%</t>
        </is>
      </c>
      <c r="C64" s="6" t="inlineStr">
        <is>
          <t>98108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16</v>
      </c>
      <c r="B65" s="6" t="inlineStr">
        <is>
          <t>2.65%</t>
        </is>
      </c>
      <c r="C65" s="6" t="inlineStr">
        <is>
          <t>98109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10</v>
      </c>
      <c r="B66" s="6" t="inlineStr">
        <is>
          <t>1.66%</t>
        </is>
      </c>
      <c r="C66" s="6" t="inlineStr">
        <is>
          <t>98112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0.83%</t>
        </is>
      </c>
      <c r="C67" s="6" t="inlineStr">
        <is>
          <t>98115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7</v>
      </c>
      <c r="B68" s="6" t="inlineStr">
        <is>
          <t>1.16%</t>
        </is>
      </c>
      <c r="C68" s="6" t="inlineStr">
        <is>
          <t>98116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1.49%</t>
        </is>
      </c>
      <c r="C69" s="6" t="inlineStr">
        <is>
          <t>98117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7</v>
      </c>
      <c r="B70" s="6" t="inlineStr">
        <is>
          <t>1.16%</t>
        </is>
      </c>
      <c r="C70" s="6" t="inlineStr">
        <is>
          <t>98118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0.83%</t>
        </is>
      </c>
      <c r="C71" s="6" t="inlineStr">
        <is>
          <t>98119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0.5%</t>
        </is>
      </c>
      <c r="C72" s="6" t="inlineStr">
        <is>
          <t>98121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24</v>
      </c>
      <c r="B73" s="6" t="inlineStr">
        <is>
          <t>3.97%</t>
        </is>
      </c>
      <c r="C73" s="6" t="inlineStr">
        <is>
          <t>98122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12</v>
      </c>
      <c r="B74" s="6" t="inlineStr">
        <is>
          <t>1.99%</t>
        </is>
      </c>
      <c r="C74" s="6" t="inlineStr">
        <is>
          <t>98125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0.5%</t>
        </is>
      </c>
      <c r="C75" s="6" t="inlineStr">
        <is>
          <t>98126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0.66%</t>
        </is>
      </c>
      <c r="C76" s="6" t="inlineStr">
        <is>
          <t>98133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0.17%</t>
        </is>
      </c>
      <c r="C77" s="6" t="inlineStr">
        <is>
          <t>98134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0.83%</t>
        </is>
      </c>
      <c r="C78" s="6" t="inlineStr">
        <is>
          <t>98136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15</v>
      </c>
      <c r="B79" s="6" t="inlineStr">
        <is>
          <t>2.48%</t>
        </is>
      </c>
      <c r="C79" s="6" t="inlineStr">
        <is>
          <t>98144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11</v>
      </c>
      <c r="B80" s="6" t="inlineStr">
        <is>
          <t>1.82%</t>
        </is>
      </c>
      <c r="C80" s="6" t="inlineStr">
        <is>
          <t>98146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8</v>
      </c>
      <c r="B81" s="6" t="inlineStr">
        <is>
          <t>1.32%</t>
        </is>
      </c>
      <c r="C81" s="6" t="inlineStr">
        <is>
          <t>98148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0.33%</t>
        </is>
      </c>
      <c r="C82" s="6" t="inlineStr">
        <is>
          <t>98155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11</v>
      </c>
      <c r="B83" s="6" t="inlineStr">
        <is>
          <t>1.82%</t>
        </is>
      </c>
      <c r="C83" s="6" t="inlineStr">
        <is>
          <t>98166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13</v>
      </c>
      <c r="B84" s="6" t="inlineStr">
        <is>
          <t>2.15%</t>
        </is>
      </c>
      <c r="C84" s="6" t="inlineStr">
        <is>
          <t>98168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0.66%</t>
        </is>
      </c>
      <c r="C85" s="6" t="inlineStr">
        <is>
          <t>98178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10</v>
      </c>
      <c r="B86" s="6" t="inlineStr">
        <is>
          <t>1.66%</t>
        </is>
      </c>
      <c r="C86" s="6" t="inlineStr">
        <is>
          <t>98188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12</v>
      </c>
      <c r="B87" s="6" t="inlineStr">
        <is>
          <t>1.99%</t>
        </is>
      </c>
      <c r="C87" s="6" t="inlineStr">
        <is>
          <t>98198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6</v>
      </c>
      <c r="B88" s="6" t="inlineStr">
        <is>
          <t>0.99%</t>
        </is>
      </c>
      <c r="C88" s="6" t="inlineStr">
        <is>
          <t>98199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10</v>
      </c>
      <c r="B89" s="6" t="inlineStr">
        <is>
          <t>1.66%</t>
        </is>
      </c>
      <c r="C89" s="6" t="inlineStr">
        <is>
          <t>98201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7</v>
      </c>
      <c r="B90" s="6" t="inlineStr">
        <is>
          <t>1.16%</t>
        </is>
      </c>
      <c r="C90" s="6" t="inlineStr">
        <is>
          <t>98203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9</v>
      </c>
      <c r="B91" s="6" t="inlineStr">
        <is>
          <t>1.49%</t>
        </is>
      </c>
      <c r="C91" s="6" t="inlineStr">
        <is>
          <t>98204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0.99%</t>
        </is>
      </c>
      <c r="C92" s="6" t="inlineStr">
        <is>
          <t>98208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0.66%</t>
        </is>
      </c>
      <c r="C93" s="6" t="inlineStr">
        <is>
          <t>98223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0.17%</t>
        </is>
      </c>
      <c r="C94" s="6" t="inlineStr">
        <is>
          <t>98251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8</v>
      </c>
      <c r="B95" s="6" t="inlineStr">
        <is>
          <t>1.32%</t>
        </is>
      </c>
      <c r="C95" s="6" t="inlineStr">
        <is>
          <t>98270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7</v>
      </c>
      <c r="B96" s="6" t="inlineStr">
        <is>
          <t>1.16%</t>
        </is>
      </c>
      <c r="C96" s="6" t="inlineStr">
        <is>
          <t>98272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0.17%</t>
        </is>
      </c>
      <c r="C97" s="6" t="inlineStr">
        <is>
          <t>98275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0.66%</t>
        </is>
      </c>
      <c r="C98" s="6" t="inlineStr">
        <is>
          <t>98292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0.17%</t>
        </is>
      </c>
      <c r="C99" s="6" t="inlineStr">
        <is>
          <t>98321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0.33%</t>
        </is>
      </c>
      <c r="C100" s="6" t="inlineStr">
        <is>
          <t>98327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0.17%</t>
        </is>
      </c>
      <c r="C101" s="6" t="inlineStr">
        <is>
          <t>98335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0.33%</t>
        </is>
      </c>
      <c r="C102" s="6" t="inlineStr">
        <is>
          <t>98354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7</v>
      </c>
      <c r="B103" s="6" t="inlineStr">
        <is>
          <t>1.16%</t>
        </is>
      </c>
      <c r="C103" s="6" t="inlineStr">
        <is>
          <t>98371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8</v>
      </c>
      <c r="B104" s="6" t="inlineStr">
        <is>
          <t>1.32%</t>
        </is>
      </c>
      <c r="C104" s="6" t="inlineStr">
        <is>
          <t>98372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5</v>
      </c>
      <c r="B105" s="6" t="inlineStr">
        <is>
          <t>0.83%</t>
        </is>
      </c>
      <c r="C105" s="6" t="inlineStr">
        <is>
          <t>98373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0.33%</t>
        </is>
      </c>
      <c r="C106" s="6" t="inlineStr">
        <is>
          <t>98374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0.33%</t>
        </is>
      </c>
      <c r="C107" s="6" t="inlineStr">
        <is>
          <t>98375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7</v>
      </c>
      <c r="B108" s="6" t="inlineStr">
        <is>
          <t>1.16%</t>
        </is>
      </c>
      <c r="C108" s="6" t="inlineStr">
        <is>
          <t>98390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</v>
      </c>
      <c r="B109" s="6" t="inlineStr">
        <is>
          <t>0.5%</t>
        </is>
      </c>
      <c r="C109" s="6" t="inlineStr">
        <is>
          <t>98391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0.17%</t>
        </is>
      </c>
      <c r="C110" s="6" t="inlineStr">
        <is>
          <t>98401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8</v>
      </c>
      <c r="B111" s="6" t="inlineStr">
        <is>
          <t>1.32%</t>
        </is>
      </c>
      <c r="C111" s="6" t="inlineStr">
        <is>
          <t>98402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5</v>
      </c>
      <c r="B112" s="6" t="inlineStr">
        <is>
          <t>0.83%</t>
        </is>
      </c>
      <c r="C112" s="6" t="inlineStr">
        <is>
          <t>98403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0.5%</t>
        </is>
      </c>
      <c r="C113" s="6" t="inlineStr">
        <is>
          <t>98404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16</v>
      </c>
      <c r="B114" s="6" t="inlineStr">
        <is>
          <t>2.65%</t>
        </is>
      </c>
      <c r="C114" s="6" t="inlineStr">
        <is>
          <t>98405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8</v>
      </c>
      <c r="B115" s="6" t="inlineStr">
        <is>
          <t>1.32%</t>
        </is>
      </c>
      <c r="C115" s="6" t="inlineStr">
        <is>
          <t>98406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0.33%</t>
        </is>
      </c>
      <c r="C116" s="6" t="inlineStr">
        <is>
          <t>98407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7</v>
      </c>
      <c r="B117" s="6" t="inlineStr">
        <is>
          <t>1.16%</t>
        </is>
      </c>
      <c r="C117" s="6" t="inlineStr">
        <is>
          <t>98408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12</v>
      </c>
      <c r="B118" s="6" t="inlineStr">
        <is>
          <t>1.99%</t>
        </is>
      </c>
      <c r="C118" s="6" t="inlineStr">
        <is>
          <t>98409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0.17%</t>
        </is>
      </c>
      <c r="C119" s="6" t="inlineStr">
        <is>
          <t>98422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0.17%</t>
        </is>
      </c>
      <c r="C120" s="6" t="inlineStr">
        <is>
          <t>98424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0.83%</t>
        </is>
      </c>
      <c r="C121" s="6" t="inlineStr">
        <is>
          <t>98439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0.17%</t>
        </is>
      </c>
      <c r="C122" s="6" t="inlineStr">
        <is>
          <t>98443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9</v>
      </c>
      <c r="B123" s="6" t="inlineStr">
        <is>
          <t>1.49%</t>
        </is>
      </c>
      <c r="C123" s="6" t="inlineStr">
        <is>
          <t>98444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0.17%</t>
        </is>
      </c>
      <c r="C124" s="6" t="inlineStr">
        <is>
          <t>98445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0.17%</t>
        </is>
      </c>
      <c r="C125" s="6" t="inlineStr">
        <is>
          <t>98465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5</v>
      </c>
      <c r="B126" s="6" t="inlineStr">
        <is>
          <t>0.83%</t>
        </is>
      </c>
      <c r="C126" s="6" t="inlineStr">
        <is>
          <t>98466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0.17%</t>
        </is>
      </c>
      <c r="C127" s="6" t="inlineStr">
        <is>
          <t>98467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0.33%</t>
        </is>
      </c>
      <c r="C128" s="6" t="inlineStr">
        <is>
          <t>98498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19</v>
      </c>
      <c r="B129" s="6" t="inlineStr">
        <is>
          <t>3.15%</t>
        </is>
      </c>
      <c r="C129" s="6" t="inlineStr">
        <is>
          <t>98499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10" t="n">
        <v>604</v>
      </c>
      <c r="B130" s="10" t="inlineStr">
        <is>
          <t>100.09%</t>
        </is>
      </c>
      <c r="C130" s="10" t="inlineStr">
        <is>
          <t>Total</t>
        </is>
      </c>
      <c r="D130" s="10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503</v>
      </c>
      <c r="B131" s="6" t="inlineStr">
        <is>
          <t>83.28%</t>
        </is>
      </c>
      <c r="C131" s="6" t="inlineStr">
        <is>
          <t>GARDEN</t>
        </is>
      </c>
      <c r="D131" s="6" t="inlineStr">
        <is>
          <t>Property Type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7</v>
      </c>
      <c r="B132" s="6" t="inlineStr">
        <is>
          <t>1.16%</t>
        </is>
      </c>
      <c r="C132" s="6" t="inlineStr">
        <is>
          <t>HIGHRISE</t>
        </is>
      </c>
      <c r="D132" s="6" t="inlineStr">
        <is>
          <t>Property Type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13</v>
      </c>
      <c r="B133" s="6" t="inlineStr">
        <is>
          <t>2.15%</t>
        </is>
      </c>
      <c r="C133" s="6" t="inlineStr">
        <is>
          <t>MANUFACTURED</t>
        </is>
      </c>
      <c r="D133" s="6" t="inlineStr">
        <is>
          <t>Property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71</v>
      </c>
      <c r="B134" s="6" t="inlineStr">
        <is>
          <t>11.75%</t>
        </is>
      </c>
      <c r="C134" s="6" t="inlineStr">
        <is>
          <t>MIDRISE</t>
        </is>
      </c>
      <c r="D134" s="6" t="inlineStr">
        <is>
          <t>Property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0.33%</t>
        </is>
      </c>
      <c r="C135" s="6" t="inlineStr">
        <is>
          <t>MILITARY</t>
        </is>
      </c>
      <c r="D135" s="6" t="inlineStr">
        <is>
          <t>Property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8</v>
      </c>
      <c r="B136" s="6" t="inlineStr">
        <is>
          <t>1.32%</t>
        </is>
      </c>
      <c r="C136" s="6" t="inlineStr">
        <is>
          <t>SENIOR</t>
        </is>
      </c>
      <c r="D136" s="6" t="inlineStr">
        <is>
          <t>Property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10" t="n">
        <v>604</v>
      </c>
      <c r="B137" s="10" t="inlineStr">
        <is>
          <t>99.99%</t>
        </is>
      </c>
      <c r="C137" s="10" t="inlineStr">
        <is>
          <t>Total</t>
        </is>
      </c>
      <c r="D137" s="10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21</v>
      </c>
      <c r="B138" s="6" t="inlineStr">
        <is>
          <t>3.48%</t>
        </is>
      </c>
      <c r="C138" s="6" t="inlineStr">
        <is>
          <t>Less than 5 years</t>
        </is>
      </c>
      <c r="D138" s="6" t="inlineStr">
        <is>
          <t>Age of Property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196</v>
      </c>
      <c r="B139" s="6" t="inlineStr">
        <is>
          <t>32.45%</t>
        </is>
      </c>
      <c r="C139" s="6" t="inlineStr">
        <is>
          <t>5-9 years</t>
        </is>
      </c>
      <c r="D139" s="6" t="inlineStr">
        <is>
          <t>Age of Property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132</v>
      </c>
      <c r="B140" s="6" t="inlineStr">
        <is>
          <t>21.85%</t>
        </is>
      </c>
      <c r="C140" s="6" t="inlineStr">
        <is>
          <t>10-19 years</t>
        </is>
      </c>
      <c r="D140" s="6" t="inlineStr">
        <is>
          <t>Age of Property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255</v>
      </c>
      <c r="B141" s="6" t="inlineStr">
        <is>
          <t>42.22%</t>
        </is>
      </c>
      <c r="C141" s="6" t="inlineStr">
        <is>
          <t>20+ years</t>
        </is>
      </c>
      <c r="D141" s="6" t="inlineStr">
        <is>
          <t>Age of Property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10" t="n">
        <v>604</v>
      </c>
      <c r="B142" s="10" t="inlineStr">
        <is>
          <t>100.00%</t>
        </is>
      </c>
      <c r="C142" s="10" t="inlineStr">
        <is>
          <t>Total</t>
        </is>
      </c>
      <c r="D142" s="10" t="inlineStr">
        <is>
          <t>Age of Property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462</v>
      </c>
      <c r="B143" s="6" t="inlineStr">
        <is>
          <t>76.49%</t>
        </is>
      </c>
      <c r="C143" s="6" t="inlineStr">
        <is>
          <t>Less than 100</t>
        </is>
      </c>
      <c r="D143" s="6" t="inlineStr">
        <is>
          <t>Property Size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77</v>
      </c>
      <c r="B144" s="6" t="inlineStr">
        <is>
          <t>12.75%</t>
        </is>
      </c>
      <c r="C144" s="6" t="inlineStr">
        <is>
          <t>100-199</t>
        </is>
      </c>
      <c r="D144" s="6" t="inlineStr">
        <is>
          <t>Property Size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34</v>
      </c>
      <c r="B145" s="6" t="inlineStr">
        <is>
          <t>5.63%</t>
        </is>
      </c>
      <c r="C145" s="6" t="inlineStr">
        <is>
          <t>200-299</t>
        </is>
      </c>
      <c r="D145" s="6" t="inlineStr">
        <is>
          <t>Property Size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18</v>
      </c>
      <c r="B146" s="6" t="inlineStr">
        <is>
          <t>2.98%</t>
        </is>
      </c>
      <c r="C146" s="6" t="inlineStr">
        <is>
          <t>300-399</t>
        </is>
      </c>
      <c r="D146" s="6" t="inlineStr">
        <is>
          <t>Property Size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11</v>
      </c>
      <c r="B147" s="6" t="inlineStr">
        <is>
          <t>1.82%</t>
        </is>
      </c>
      <c r="C147" s="6" t="inlineStr">
        <is>
          <t>400-499</t>
        </is>
      </c>
      <c r="D147" s="6" t="inlineStr">
        <is>
          <t>Property Size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2</v>
      </c>
      <c r="B148" s="6" t="inlineStr">
        <is>
          <t>0.33%</t>
        </is>
      </c>
      <c r="C148" s="6" t="inlineStr">
        <is>
          <t>500+</t>
        </is>
      </c>
      <c r="D148" s="6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10" t="n">
        <v>604</v>
      </c>
      <c r="B149" s="10" t="inlineStr">
        <is>
          <t>100.00%</t>
        </is>
      </c>
      <c r="C149" s="10" t="inlineStr">
        <is>
          <t>Total</t>
        </is>
      </c>
      <c r="D149" s="10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343</v>
      </c>
      <c r="B150" s="6" t="inlineStr">
        <is>
          <t>56.79%</t>
        </is>
      </c>
      <c r="C150" s="6" t="inlineStr">
        <is>
          <t>Affordable</t>
        </is>
      </c>
      <c r="D150" s="6" t="inlineStr">
        <is>
          <t>Rent Type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261</v>
      </c>
      <c r="B151" s="6" t="inlineStr">
        <is>
          <t>43.21%</t>
        </is>
      </c>
      <c r="C151" s="6" t="inlineStr">
        <is>
          <t>MarketRate</t>
        </is>
      </c>
      <c r="D151" s="6" t="inlineStr">
        <is>
          <t>Rent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10" t="n">
        <v>604</v>
      </c>
      <c r="B152" s="10" t="inlineStr">
        <is>
          <t>100.00%</t>
        </is>
      </c>
      <c r="C152" s="10" t="inlineStr">
        <is>
          <t>Total</t>
        </is>
      </c>
      <c r="D152" s="10" t="inlineStr">
        <is>
          <t>Rent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6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Spokane,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Spokane,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1079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6690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13719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1660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Spokane,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5.0%</t>
        </is>
      </c>
      <c r="C22" s="6" t="inlineStr">
        <is>
          <t>99001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10.0%</t>
        </is>
      </c>
      <c r="C23" s="6" t="inlineStr">
        <is>
          <t>99004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10.0%</t>
        </is>
      </c>
      <c r="C24" s="6" t="inlineStr">
        <is>
          <t>99019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5.0%</t>
        </is>
      </c>
      <c r="C25" s="6" t="inlineStr">
        <is>
          <t>99027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5.0%</t>
        </is>
      </c>
      <c r="C26" s="6" t="inlineStr">
        <is>
          <t>99037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15.0%</t>
        </is>
      </c>
      <c r="C27" s="6" t="inlineStr">
        <is>
          <t>99206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5.0%</t>
        </is>
      </c>
      <c r="C28" s="6" t="inlineStr">
        <is>
          <t>99208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15.0%</t>
        </is>
      </c>
      <c r="C29" s="6" t="inlineStr">
        <is>
          <t>99216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10.0%</t>
        </is>
      </c>
      <c r="C30" s="6" t="inlineStr">
        <is>
          <t>99218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15.0%</t>
        </is>
      </c>
      <c r="C31" s="6" t="inlineStr">
        <is>
          <t>99223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5.0%</t>
        </is>
      </c>
      <c r="C32" s="6" t="inlineStr">
        <is>
          <t>99224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20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16</v>
      </c>
      <c r="B34" s="6" t="inlineStr">
        <is>
          <t>80.0%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5.0%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5.0%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10.0%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20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15.0%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30.0%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11</v>
      </c>
      <c r="B42" s="6" t="inlineStr">
        <is>
          <t>55.0%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20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50.0%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30.0%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20.0%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20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30.0%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14</v>
      </c>
      <c r="B52" s="6" t="inlineStr">
        <is>
          <t>70.0%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20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7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Madison, Wis.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Madison, Wis.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1757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833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6824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4225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13892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1682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Madison, Wis.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2.33%</t>
        </is>
      </c>
      <c r="C22" s="6" t="inlineStr">
        <is>
          <t>43232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4.65%</t>
        </is>
      </c>
      <c r="C23" s="6" t="inlineStr">
        <is>
          <t>53517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2.33%</t>
        </is>
      </c>
      <c r="C24" s="6" t="inlineStr">
        <is>
          <t>53527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8</v>
      </c>
      <c r="B25" s="6" t="inlineStr">
        <is>
          <t>18.6%</t>
        </is>
      </c>
      <c r="C25" s="6" t="inlineStr">
        <is>
          <t>53562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4.65%</t>
        </is>
      </c>
      <c r="C26" s="6" t="inlineStr">
        <is>
          <t>53590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4.65%</t>
        </is>
      </c>
      <c r="C27" s="6" t="inlineStr">
        <is>
          <t>53597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2.33%</t>
        </is>
      </c>
      <c r="C28" s="6" t="inlineStr">
        <is>
          <t>53598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2.33%</t>
        </is>
      </c>
      <c r="C29" s="6" t="inlineStr">
        <is>
          <t>53703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6.98%</t>
        </is>
      </c>
      <c r="C30" s="6" t="inlineStr">
        <is>
          <t>53704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11.63%</t>
        </is>
      </c>
      <c r="C31" s="6" t="inlineStr">
        <is>
          <t>53705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4.65%</t>
        </is>
      </c>
      <c r="C32" s="6" t="inlineStr">
        <is>
          <t>53711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13.95%</t>
        </is>
      </c>
      <c r="C33" s="6" t="inlineStr">
        <is>
          <t>53713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4.65%</t>
        </is>
      </c>
      <c r="C34" s="6" t="inlineStr">
        <is>
          <t>53714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4.65%</t>
        </is>
      </c>
      <c r="C35" s="6" t="inlineStr">
        <is>
          <t>53715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2.33%</t>
        </is>
      </c>
      <c r="C36" s="6" t="inlineStr">
        <is>
          <t>53717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4.65%</t>
        </is>
      </c>
      <c r="C37" s="6" t="inlineStr">
        <is>
          <t>53719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2.33%</t>
        </is>
      </c>
      <c r="C38" s="6" t="inlineStr">
        <is>
          <t>53901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2.33%</t>
        </is>
      </c>
      <c r="C39" s="6" t="inlineStr">
        <is>
          <t>97305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43</v>
      </c>
      <c r="B40" s="10" t="inlineStr">
        <is>
          <t>100.02%</t>
        </is>
      </c>
      <c r="C40" s="10" t="inlineStr">
        <is>
          <t>Total</t>
        </is>
      </c>
      <c r="D40" s="10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36</v>
      </c>
      <c r="B41" s="6" t="inlineStr">
        <is>
          <t>83.72%</t>
        </is>
      </c>
      <c r="C41" s="6" t="inlineStr">
        <is>
          <t>GARDEN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9.3%</t>
        </is>
      </c>
      <c r="C42" s="6" t="inlineStr">
        <is>
          <t>MANUFACTURED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2.33%</t>
        </is>
      </c>
      <c r="C43" s="6" t="inlineStr">
        <is>
          <t>MIDRISE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4.65%</t>
        </is>
      </c>
      <c r="C44" s="6" t="inlineStr">
        <is>
          <t>STUDENT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43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4.65%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12</v>
      </c>
      <c r="B47" s="6" t="inlineStr">
        <is>
          <t>27.91%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9</v>
      </c>
      <c r="B48" s="6" t="inlineStr">
        <is>
          <t>20.93%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20</v>
      </c>
      <c r="B49" s="6" t="inlineStr">
        <is>
          <t>46.51%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43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23</v>
      </c>
      <c r="B51" s="6" t="inlineStr">
        <is>
          <t>53.49%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11</v>
      </c>
      <c r="B52" s="6" t="inlineStr">
        <is>
          <t>25.58%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6.98%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6.98%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6.98%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0</v>
      </c>
      <c r="B56" s="6" t="inlineStr">
        <is>
          <t>0.0%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43</v>
      </c>
      <c r="B57" s="10" t="inlineStr">
        <is>
          <t>100.01%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30</v>
      </c>
      <c r="B58" s="6" t="inlineStr">
        <is>
          <t>69.77%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13</v>
      </c>
      <c r="B59" s="6" t="inlineStr">
        <is>
          <t>30.23%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43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8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Milwaukee, Wis.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Milwaukee, Wis.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1728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6736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3941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13849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Milwaukee, Wis.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4.17%</t>
        </is>
      </c>
      <c r="C22" s="6" t="inlineStr">
        <is>
          <t>53005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2.08%</t>
        </is>
      </c>
      <c r="C23" s="6" t="inlineStr">
        <is>
          <t>53012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2.08%</t>
        </is>
      </c>
      <c r="C24" s="6" t="inlineStr">
        <is>
          <t>53018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2.08%</t>
        </is>
      </c>
      <c r="C25" s="6" t="inlineStr">
        <is>
          <t>53022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4.17%</t>
        </is>
      </c>
      <c r="C26" s="6" t="inlineStr">
        <is>
          <t>53029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10.42%</t>
        </is>
      </c>
      <c r="C27" s="6" t="inlineStr">
        <is>
          <t>53045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2.08%</t>
        </is>
      </c>
      <c r="C28" s="6" t="inlineStr">
        <is>
          <t>53066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2.08%</t>
        </is>
      </c>
      <c r="C29" s="6" t="inlineStr">
        <is>
          <t>53110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2.08%</t>
        </is>
      </c>
      <c r="C30" s="6" t="inlineStr">
        <is>
          <t>53129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4.17%</t>
        </is>
      </c>
      <c r="C31" s="6" t="inlineStr">
        <is>
          <t>53132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2.08%</t>
        </is>
      </c>
      <c r="C32" s="6" t="inlineStr">
        <is>
          <t>53186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8.33%</t>
        </is>
      </c>
      <c r="C33" s="6" t="inlineStr">
        <is>
          <t>53188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2.08%</t>
        </is>
      </c>
      <c r="C34" s="6" t="inlineStr">
        <is>
          <t>53189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4.17%</t>
        </is>
      </c>
      <c r="C35" s="6" t="inlineStr">
        <is>
          <t>53202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2.08%</t>
        </is>
      </c>
      <c r="C36" s="6" t="inlineStr">
        <is>
          <t>53204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4.17%</t>
        </is>
      </c>
      <c r="C37" s="6" t="inlineStr">
        <is>
          <t>53209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4.17%</t>
        </is>
      </c>
      <c r="C38" s="6" t="inlineStr">
        <is>
          <t>53210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8.33%</t>
        </is>
      </c>
      <c r="C39" s="6" t="inlineStr">
        <is>
          <t>53211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2.08%</t>
        </is>
      </c>
      <c r="C40" s="6" t="inlineStr">
        <is>
          <t>53213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4.17%</t>
        </is>
      </c>
      <c r="C41" s="6" t="inlineStr">
        <is>
          <t>53214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2.08%</t>
        </is>
      </c>
      <c r="C42" s="6" t="inlineStr">
        <is>
          <t>53215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2.08%</t>
        </is>
      </c>
      <c r="C43" s="6" t="inlineStr">
        <is>
          <t>53221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4.17%</t>
        </is>
      </c>
      <c r="C44" s="6" t="inlineStr">
        <is>
          <t>53223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2.08%</t>
        </is>
      </c>
      <c r="C45" s="6" t="inlineStr">
        <is>
          <t>53224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2.08%</t>
        </is>
      </c>
      <c r="C46" s="6" t="inlineStr">
        <is>
          <t>53226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4.17%</t>
        </is>
      </c>
      <c r="C47" s="6" t="inlineStr">
        <is>
          <t>53227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4.17%</t>
        </is>
      </c>
      <c r="C48" s="6" t="inlineStr">
        <is>
          <t>53228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2.08%</t>
        </is>
      </c>
      <c r="C49" s="6" t="inlineStr">
        <is>
          <t>53235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48</v>
      </c>
      <c r="B50" s="10" t="inlineStr">
        <is>
          <t>99.98%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39</v>
      </c>
      <c r="B51" s="6" t="inlineStr">
        <is>
          <t>81.25%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2.08%</t>
        </is>
      </c>
      <c r="C52" s="6" t="inlineStr">
        <is>
          <t>HIGHRISE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6.25%</t>
        </is>
      </c>
      <c r="C53" s="6" t="inlineStr">
        <is>
          <t>MANUFACTURED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4.17%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4.17%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2.08%</t>
        </is>
      </c>
      <c r="C56" s="6" t="inlineStr">
        <is>
          <t>STUDENT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48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6.25%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22.92%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11</v>
      </c>
      <c r="B60" s="6" t="inlineStr">
        <is>
          <t>22.92%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23</v>
      </c>
      <c r="B61" s="6" t="inlineStr">
        <is>
          <t>47.92%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48</v>
      </c>
      <c r="B62" s="10" t="inlineStr">
        <is>
          <t>100.01%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20</v>
      </c>
      <c r="B63" s="6" t="inlineStr">
        <is>
          <t>41.67%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16</v>
      </c>
      <c r="B64" s="6" t="inlineStr">
        <is>
          <t>33.33%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</v>
      </c>
      <c r="B65" s="6" t="inlineStr">
        <is>
          <t>16.67%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2.08%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6.25%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0</v>
      </c>
      <c r="B68" s="6" t="inlineStr">
        <is>
          <t>0.0%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48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26</v>
      </c>
      <c r="B70" s="6" t="inlineStr">
        <is>
          <t>54.17%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22</v>
      </c>
      <c r="B71" s="6" t="inlineStr">
        <is>
          <t>45.83%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48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Oxnard,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Oxnard,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2304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1895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12301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5841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22587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3016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Oxnard,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6.52%</t>
        </is>
      </c>
      <c r="C22" s="6" t="inlineStr">
        <is>
          <t>91360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13.04%</t>
        </is>
      </c>
      <c r="C23" s="6" t="inlineStr">
        <is>
          <t>91361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2.17%</t>
        </is>
      </c>
      <c r="C24" s="6" t="inlineStr">
        <is>
          <t>91362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4.35%</t>
        </is>
      </c>
      <c r="C25" s="6" t="inlineStr">
        <is>
          <t>93001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6.52%</t>
        </is>
      </c>
      <c r="C26" s="6" t="inlineStr">
        <is>
          <t>93003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13.04%</t>
        </is>
      </c>
      <c r="C27" s="6" t="inlineStr">
        <is>
          <t>93004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6.52%</t>
        </is>
      </c>
      <c r="C28" s="6" t="inlineStr">
        <is>
          <t>93010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2.17%</t>
        </is>
      </c>
      <c r="C29" s="6" t="inlineStr">
        <is>
          <t>93012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2.17%</t>
        </is>
      </c>
      <c r="C30" s="6" t="inlineStr">
        <is>
          <t>93015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2.17%</t>
        </is>
      </c>
      <c r="C31" s="6" t="inlineStr">
        <is>
          <t>93023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4.35%</t>
        </is>
      </c>
      <c r="C32" s="6" t="inlineStr">
        <is>
          <t>93030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13.04%</t>
        </is>
      </c>
      <c r="C33" s="6" t="inlineStr">
        <is>
          <t>93033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10.87%</t>
        </is>
      </c>
      <c r="C34" s="6" t="inlineStr">
        <is>
          <t>93036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4.35%</t>
        </is>
      </c>
      <c r="C35" s="6" t="inlineStr">
        <is>
          <t>93060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8.7%</t>
        </is>
      </c>
      <c r="C36" s="6" t="inlineStr">
        <is>
          <t>93065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46</v>
      </c>
      <c r="B37" s="10" t="inlineStr">
        <is>
          <t>99.98%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36</v>
      </c>
      <c r="B38" s="6" t="inlineStr">
        <is>
          <t>78.26%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8.7%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8.7%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4.35%</t>
        </is>
      </c>
      <c r="C41" s="6" t="inlineStr">
        <is>
          <t>SENIOR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46</v>
      </c>
      <c r="B42" s="10" t="inlineStr">
        <is>
          <t>100.01%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2.17%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30</v>
      </c>
      <c r="B44" s="6" t="inlineStr">
        <is>
          <t>65.22%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10.87%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21.74%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46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19</v>
      </c>
      <c r="B48" s="6" t="inlineStr">
        <is>
          <t>41.3%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13</v>
      </c>
      <c r="B49" s="6" t="inlineStr">
        <is>
          <t>28.26%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19.57%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6.52%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4.35%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46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18</v>
      </c>
      <c r="B55" s="6" t="inlineStr">
        <is>
          <t>39.13%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28</v>
      </c>
      <c r="B56" s="6" t="inlineStr">
        <is>
          <t>60.87%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46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AD115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Riverside,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Riverside,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1406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1281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8187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4590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15711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Riverside,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0.48%</t>
        </is>
      </c>
      <c r="C22" s="6" t="inlineStr">
        <is>
          <t>32073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2.4%</t>
        </is>
      </c>
      <c r="C23" s="6" t="inlineStr">
        <is>
          <t>91710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0.48%</t>
        </is>
      </c>
      <c r="C24" s="6" t="inlineStr">
        <is>
          <t>91730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0.48%</t>
        </is>
      </c>
      <c r="C25" s="6" t="inlineStr">
        <is>
          <t>91739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1.92%</t>
        </is>
      </c>
      <c r="C26" s="6" t="inlineStr">
        <is>
          <t>91761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0.96%</t>
        </is>
      </c>
      <c r="C27" s="6" t="inlineStr">
        <is>
          <t>91762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0.96%</t>
        </is>
      </c>
      <c r="C28" s="6" t="inlineStr">
        <is>
          <t>91763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1.92%</t>
        </is>
      </c>
      <c r="C29" s="6" t="inlineStr">
        <is>
          <t>91764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1.44%</t>
        </is>
      </c>
      <c r="C30" s="6" t="inlineStr">
        <is>
          <t>91786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0.96%</t>
        </is>
      </c>
      <c r="C31" s="6" t="inlineStr">
        <is>
          <t>92201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0.48%</t>
        </is>
      </c>
      <c r="C32" s="6" t="inlineStr">
        <is>
          <t>92203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0.48%</t>
        </is>
      </c>
      <c r="C33" s="6" t="inlineStr">
        <is>
          <t>92211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0.96%</t>
        </is>
      </c>
      <c r="C34" s="6" t="inlineStr">
        <is>
          <t>92220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0.48%</t>
        </is>
      </c>
      <c r="C35" s="6" t="inlineStr">
        <is>
          <t>92223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0.48%</t>
        </is>
      </c>
      <c r="C36" s="6" t="inlineStr">
        <is>
          <t>92225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0.48%</t>
        </is>
      </c>
      <c r="C37" s="6" t="inlineStr">
        <is>
          <t>92234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1.44%</t>
        </is>
      </c>
      <c r="C38" s="6" t="inlineStr">
        <is>
          <t>92236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0.48%</t>
        </is>
      </c>
      <c r="C39" s="6" t="inlineStr">
        <is>
          <t>92240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0.96%</t>
        </is>
      </c>
      <c r="C40" s="6" t="inlineStr">
        <is>
          <t>92253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1.44%</t>
        </is>
      </c>
      <c r="C41" s="6" t="inlineStr">
        <is>
          <t>92262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1.44%</t>
        </is>
      </c>
      <c r="C42" s="6" t="inlineStr">
        <is>
          <t>92264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0.48%</t>
        </is>
      </c>
      <c r="C43" s="6" t="inlineStr">
        <is>
          <t>92270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0.48%</t>
        </is>
      </c>
      <c r="C44" s="6" t="inlineStr">
        <is>
          <t>92284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0.96%</t>
        </is>
      </c>
      <c r="C45" s="6" t="inlineStr">
        <is>
          <t>92301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0.96%</t>
        </is>
      </c>
      <c r="C46" s="6" t="inlineStr">
        <is>
          <t>92307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1.44%</t>
        </is>
      </c>
      <c r="C47" s="6" t="inlineStr">
        <is>
          <t>92313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0.48%</t>
        </is>
      </c>
      <c r="C48" s="6" t="inlineStr">
        <is>
          <t>92320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0.96%</t>
        </is>
      </c>
      <c r="C49" s="6" t="inlineStr">
        <is>
          <t>92324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13</v>
      </c>
      <c r="B50" s="6" t="inlineStr">
        <is>
          <t>6.25%</t>
        </is>
      </c>
      <c r="C50" s="6" t="inlineStr">
        <is>
          <t>92335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1.44%</t>
        </is>
      </c>
      <c r="C51" s="6" t="inlineStr">
        <is>
          <t>92336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1.92%</t>
        </is>
      </c>
      <c r="C52" s="6" t="inlineStr">
        <is>
          <t>92345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9</v>
      </c>
      <c r="B53" s="6" t="inlineStr">
        <is>
          <t>4.33%</t>
        </is>
      </c>
      <c r="C53" s="6" t="inlineStr">
        <is>
          <t>92346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0.48%</t>
        </is>
      </c>
      <c r="C54" s="6" t="inlineStr">
        <is>
          <t>92354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0.96%</t>
        </is>
      </c>
      <c r="C55" s="6" t="inlineStr">
        <is>
          <t>92363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1.44%</t>
        </is>
      </c>
      <c r="C56" s="6" t="inlineStr">
        <is>
          <t>92373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2.4%</t>
        </is>
      </c>
      <c r="C57" s="6" t="inlineStr">
        <is>
          <t>92374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2.4%</t>
        </is>
      </c>
      <c r="C58" s="6" t="inlineStr">
        <is>
          <t>92376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0.48%</t>
        </is>
      </c>
      <c r="C59" s="6" t="inlineStr">
        <is>
          <t>92394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0.48%</t>
        </is>
      </c>
      <c r="C60" s="6" t="inlineStr">
        <is>
          <t>92395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</v>
      </c>
      <c r="B61" s="6" t="inlineStr">
        <is>
          <t>2.4%</t>
        </is>
      </c>
      <c r="C61" s="6" t="inlineStr">
        <is>
          <t>92399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12</v>
      </c>
      <c r="B62" s="6" t="inlineStr">
        <is>
          <t>5.77%</t>
        </is>
      </c>
      <c r="C62" s="6" t="inlineStr">
        <is>
          <t>92404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1.44%</t>
        </is>
      </c>
      <c r="C63" s="6" t="inlineStr">
        <is>
          <t>92405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1.92%</t>
        </is>
      </c>
      <c r="C64" s="6" t="inlineStr">
        <is>
          <t>92407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0.48%</t>
        </is>
      </c>
      <c r="C65" s="6" t="inlineStr">
        <is>
          <t>92408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3.37%</t>
        </is>
      </c>
      <c r="C66" s="6" t="inlineStr">
        <is>
          <t>92410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0.48%</t>
        </is>
      </c>
      <c r="C67" s="6" t="inlineStr">
        <is>
          <t>92411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0.48%</t>
        </is>
      </c>
      <c r="C68" s="6" t="inlineStr">
        <is>
          <t>92501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5</v>
      </c>
      <c r="B69" s="6" t="inlineStr">
        <is>
          <t>2.4%</t>
        </is>
      </c>
      <c r="C69" s="6" t="inlineStr">
        <is>
          <t>92503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1.92%</t>
        </is>
      </c>
      <c r="C70" s="6" t="inlineStr">
        <is>
          <t>92504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1.92%</t>
        </is>
      </c>
      <c r="C71" s="6" t="inlineStr">
        <is>
          <t>92505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0.48%</t>
        </is>
      </c>
      <c r="C72" s="6" t="inlineStr">
        <is>
          <t>92506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1.92%</t>
        </is>
      </c>
      <c r="C73" s="6" t="inlineStr">
        <is>
          <t>92507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1.92%</t>
        </is>
      </c>
      <c r="C74" s="6" t="inlineStr">
        <is>
          <t>92509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8</v>
      </c>
      <c r="B75" s="6" t="inlineStr">
        <is>
          <t>3.85%</t>
        </is>
      </c>
      <c r="C75" s="6" t="inlineStr">
        <is>
          <t>92543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0.96%</t>
        </is>
      </c>
      <c r="C76" s="6" t="inlineStr">
        <is>
          <t>92544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0.48%</t>
        </is>
      </c>
      <c r="C77" s="6" t="inlineStr">
        <is>
          <t>92545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0.48%</t>
        </is>
      </c>
      <c r="C78" s="6" t="inlineStr">
        <is>
          <t>92551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7</v>
      </c>
      <c r="B79" s="6" t="inlineStr">
        <is>
          <t>3.37%</t>
        </is>
      </c>
      <c r="C79" s="6" t="inlineStr">
        <is>
          <t>92553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0.96%</t>
        </is>
      </c>
      <c r="C80" s="6" t="inlineStr">
        <is>
          <t>92555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0.48%</t>
        </is>
      </c>
      <c r="C81" s="6" t="inlineStr">
        <is>
          <t>92557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0.96%</t>
        </is>
      </c>
      <c r="C82" s="6" t="inlineStr">
        <is>
          <t>92562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0.48%</t>
        </is>
      </c>
      <c r="C83" s="6" t="inlineStr">
        <is>
          <t>92563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1.92%</t>
        </is>
      </c>
      <c r="C84" s="6" t="inlineStr">
        <is>
          <t>92570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0.96%</t>
        </is>
      </c>
      <c r="C85" s="6" t="inlineStr">
        <is>
          <t>92571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0.48%</t>
        </is>
      </c>
      <c r="C86" s="6" t="inlineStr">
        <is>
          <t>92584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0.48%</t>
        </is>
      </c>
      <c r="C87" s="6" t="inlineStr">
        <is>
          <t>92586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0.48%</t>
        </is>
      </c>
      <c r="C88" s="6" t="inlineStr">
        <is>
          <t>92590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6</v>
      </c>
      <c r="B89" s="6" t="inlineStr">
        <is>
          <t>2.88%</t>
        </is>
      </c>
      <c r="C89" s="6" t="inlineStr">
        <is>
          <t>92592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1.44%</t>
        </is>
      </c>
      <c r="C90" s="6" t="inlineStr">
        <is>
          <t>92879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0.48%</t>
        </is>
      </c>
      <c r="C91" s="6" t="inlineStr">
        <is>
          <t>92880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0.48%</t>
        </is>
      </c>
      <c r="C92" s="6" t="inlineStr">
        <is>
          <t>92881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1.44%</t>
        </is>
      </c>
      <c r="C93" s="6" t="inlineStr">
        <is>
          <t>92882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0.48%</t>
        </is>
      </c>
      <c r="C94" s="6" t="inlineStr">
        <is>
          <t>92951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208</v>
      </c>
      <c r="B95" s="10" t="inlineStr">
        <is>
          <t>99.90%</t>
        </is>
      </c>
      <c r="C95" s="10" t="inlineStr">
        <is>
          <t>Total</t>
        </is>
      </c>
      <c r="D95" s="10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177</v>
      </c>
      <c r="B96" s="6" t="inlineStr">
        <is>
          <t>85.1%</t>
        </is>
      </c>
      <c r="C96" s="6" t="inlineStr">
        <is>
          <t>GARDEN</t>
        </is>
      </c>
      <c r="D96" s="6" t="inlineStr">
        <is>
          <t>Property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19</v>
      </c>
      <c r="B97" s="6" t="inlineStr">
        <is>
          <t>9.13%</t>
        </is>
      </c>
      <c r="C97" s="6" t="inlineStr">
        <is>
          <t>MANUFACTURED</t>
        </is>
      </c>
      <c r="D97" s="6" t="inlineStr">
        <is>
          <t>Property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1.44%</t>
        </is>
      </c>
      <c r="C98" s="6" t="inlineStr">
        <is>
          <t>MIDRISE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9</v>
      </c>
      <c r="B99" s="6" t="inlineStr">
        <is>
          <t>4.33%</t>
        </is>
      </c>
      <c r="C99" s="6" t="inlineStr">
        <is>
          <t>SENIOR</t>
        </is>
      </c>
      <c r="D99" s="6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208</v>
      </c>
      <c r="B100" s="10" t="inlineStr">
        <is>
          <t>100.00%</t>
        </is>
      </c>
      <c r="C100" s="10" t="inlineStr">
        <is>
          <t>Total</t>
        </is>
      </c>
      <c r="D100" s="10" t="inlineStr">
        <is>
          <t>Property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4</v>
      </c>
      <c r="B101" s="6" t="inlineStr">
        <is>
          <t>1.92%</t>
        </is>
      </c>
      <c r="C101" s="6" t="inlineStr">
        <is>
          <t>Less than 5 years</t>
        </is>
      </c>
      <c r="D101" s="6" t="inlineStr">
        <is>
          <t>Age of Property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53</v>
      </c>
      <c r="B102" s="6" t="inlineStr">
        <is>
          <t>25.48%</t>
        </is>
      </c>
      <c r="C102" s="6" t="inlineStr">
        <is>
          <t>5-9 years</t>
        </is>
      </c>
      <c r="D102" s="6" t="inlineStr">
        <is>
          <t>Age of Property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53</v>
      </c>
      <c r="B103" s="6" t="inlineStr">
        <is>
          <t>25.48%</t>
        </is>
      </c>
      <c r="C103" s="6" t="inlineStr">
        <is>
          <t>10-19 years</t>
        </is>
      </c>
      <c r="D103" s="6" t="inlineStr">
        <is>
          <t>Age of Property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98</v>
      </c>
      <c r="B104" s="6" t="inlineStr">
        <is>
          <t>47.12%</t>
        </is>
      </c>
      <c r="C104" s="6" t="inlineStr">
        <is>
          <t>20+ years</t>
        </is>
      </c>
      <c r="D104" s="6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208</v>
      </c>
      <c r="B105" s="10" t="inlineStr">
        <is>
          <t>100.00%</t>
        </is>
      </c>
      <c r="C105" s="10" t="inlineStr">
        <is>
          <t>Total</t>
        </is>
      </c>
      <c r="D105" s="10" t="inlineStr">
        <is>
          <t>Age of Property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116</v>
      </c>
      <c r="B106" s="6" t="inlineStr">
        <is>
          <t>55.77%</t>
        </is>
      </c>
      <c r="C106" s="6" t="inlineStr">
        <is>
          <t>Less than 100</t>
        </is>
      </c>
      <c r="D106" s="6" t="inlineStr">
        <is>
          <t>Property Size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42</v>
      </c>
      <c r="B107" s="6" t="inlineStr">
        <is>
          <t>20.19%</t>
        </is>
      </c>
      <c r="C107" s="6" t="inlineStr">
        <is>
          <t>100-199</t>
        </is>
      </c>
      <c r="D107" s="6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24</v>
      </c>
      <c r="B108" s="6" t="inlineStr">
        <is>
          <t>11.54%</t>
        </is>
      </c>
      <c r="C108" s="6" t="inlineStr">
        <is>
          <t>200-299</t>
        </is>
      </c>
      <c r="D108" s="6" t="inlineStr">
        <is>
          <t>Property Size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14</v>
      </c>
      <c r="B109" s="6" t="inlineStr">
        <is>
          <t>6.73%</t>
        </is>
      </c>
      <c r="C109" s="6" t="inlineStr">
        <is>
          <t>300-399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6</v>
      </c>
      <c r="B110" s="6" t="inlineStr">
        <is>
          <t>2.88%</t>
        </is>
      </c>
      <c r="C110" s="6" t="inlineStr">
        <is>
          <t>400-499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6</v>
      </c>
      <c r="B111" s="6" t="inlineStr">
        <is>
          <t>2.88%</t>
        </is>
      </c>
      <c r="C111" s="6" t="inlineStr">
        <is>
          <t>500+</t>
        </is>
      </c>
      <c r="D111" s="6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10" t="n">
        <v>208</v>
      </c>
      <c r="B112" s="10" t="inlineStr">
        <is>
          <t>99.99%</t>
        </is>
      </c>
      <c r="C112" s="10" t="inlineStr">
        <is>
          <t>Total</t>
        </is>
      </c>
      <c r="D112" s="10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85</v>
      </c>
      <c r="B113" s="6" t="inlineStr">
        <is>
          <t>40.87%</t>
        </is>
      </c>
      <c r="C113" s="6" t="inlineStr">
        <is>
          <t>Affordable</t>
        </is>
      </c>
      <c r="D113" s="6" t="inlineStr">
        <is>
          <t>Rent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123</v>
      </c>
      <c r="B114" s="6" t="inlineStr">
        <is>
          <t>59.13%</t>
        </is>
      </c>
      <c r="C114" s="6" t="inlineStr">
        <is>
          <t>MarketRate</t>
        </is>
      </c>
      <c r="D114" s="6" t="inlineStr">
        <is>
          <t>Rent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10" t="n">
        <v>208</v>
      </c>
      <c r="B115" s="10" t="inlineStr">
        <is>
          <t>100.00%</t>
        </is>
      </c>
      <c r="C115" s="10" t="inlineStr">
        <is>
          <t>Total</t>
        </is>
      </c>
      <c r="D115" s="10" t="inlineStr">
        <is>
          <t>Rent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AD89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Sacramento,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Sacramento,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7607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4608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1920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Sacramento,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1.27%</t>
        </is>
      </c>
      <c r="C22" s="6" t="inlineStr">
        <is>
          <t>95603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2.53%</t>
        </is>
      </c>
      <c r="C23" s="6" t="inlineStr">
        <is>
          <t>95605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10</v>
      </c>
      <c r="B24" s="6" t="inlineStr">
        <is>
          <t>6.33%</t>
        </is>
      </c>
      <c r="C24" s="6" t="inlineStr">
        <is>
          <t>95608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0.63%</t>
        </is>
      </c>
      <c r="C25" s="6" t="inlineStr">
        <is>
          <t>95610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3.8%</t>
        </is>
      </c>
      <c r="C26" s="6" t="inlineStr">
        <is>
          <t>95616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0.63%</t>
        </is>
      </c>
      <c r="C27" s="6" t="inlineStr">
        <is>
          <t>95621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0.63%</t>
        </is>
      </c>
      <c r="C28" s="6" t="inlineStr">
        <is>
          <t>95624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3.8%</t>
        </is>
      </c>
      <c r="C29" s="6" t="inlineStr">
        <is>
          <t>95630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2.53%</t>
        </is>
      </c>
      <c r="C30" s="6" t="inlineStr">
        <is>
          <t>95632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1.27%</t>
        </is>
      </c>
      <c r="C31" s="6" t="inlineStr">
        <is>
          <t>95650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1.9%</t>
        </is>
      </c>
      <c r="C32" s="6" t="inlineStr">
        <is>
          <t>95660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0.63%</t>
        </is>
      </c>
      <c r="C33" s="6" t="inlineStr">
        <is>
          <t>95661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0.63%</t>
        </is>
      </c>
      <c r="C34" s="6" t="inlineStr">
        <is>
          <t>95662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4.43%</t>
        </is>
      </c>
      <c r="C35" s="6" t="inlineStr">
        <is>
          <t>95670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1.27%</t>
        </is>
      </c>
      <c r="C36" s="6" t="inlineStr">
        <is>
          <t>95677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1.9%</t>
        </is>
      </c>
      <c r="C37" s="6" t="inlineStr">
        <is>
          <t>95678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0.63%</t>
        </is>
      </c>
      <c r="C38" s="6" t="inlineStr">
        <is>
          <t>95682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1.27%</t>
        </is>
      </c>
      <c r="C39" s="6" t="inlineStr">
        <is>
          <t>95691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1.27%</t>
        </is>
      </c>
      <c r="C40" s="6" t="inlineStr">
        <is>
          <t>95695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0.63%</t>
        </is>
      </c>
      <c r="C41" s="6" t="inlineStr">
        <is>
          <t>95713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1.27%</t>
        </is>
      </c>
      <c r="C42" s="6" t="inlineStr">
        <is>
          <t>95726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1.27%</t>
        </is>
      </c>
      <c r="C43" s="6" t="inlineStr">
        <is>
          <t>95742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1.27%</t>
        </is>
      </c>
      <c r="C44" s="6" t="inlineStr">
        <is>
          <t>95746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0.63%</t>
        </is>
      </c>
      <c r="C45" s="6" t="inlineStr">
        <is>
          <t>95747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0.63%</t>
        </is>
      </c>
      <c r="C46" s="6" t="inlineStr">
        <is>
          <t>95762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1.27%</t>
        </is>
      </c>
      <c r="C47" s="6" t="inlineStr">
        <is>
          <t>95776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3.16%</t>
        </is>
      </c>
      <c r="C48" s="6" t="inlineStr">
        <is>
          <t>95811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1.9%</t>
        </is>
      </c>
      <c r="C49" s="6" t="inlineStr">
        <is>
          <t>95814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3.16%</t>
        </is>
      </c>
      <c r="C50" s="6" t="inlineStr">
        <is>
          <t>95815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3.16%</t>
        </is>
      </c>
      <c r="C51" s="6" t="inlineStr">
        <is>
          <t>95816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0.63%</t>
        </is>
      </c>
      <c r="C52" s="6" t="inlineStr">
        <is>
          <t>95817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1.27%</t>
        </is>
      </c>
      <c r="C53" s="6" t="inlineStr">
        <is>
          <t>95818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16</v>
      </c>
      <c r="B54" s="6" t="inlineStr">
        <is>
          <t>10.13%</t>
        </is>
      </c>
      <c r="C54" s="6" t="inlineStr">
        <is>
          <t>95821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0.63%</t>
        </is>
      </c>
      <c r="C55" s="6" t="inlineStr">
        <is>
          <t>95822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4.43%</t>
        </is>
      </c>
      <c r="C56" s="6" t="inlineStr">
        <is>
          <t>95823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1.27%</t>
        </is>
      </c>
      <c r="C57" s="6" t="inlineStr">
        <is>
          <t>95824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13</v>
      </c>
      <c r="B58" s="6" t="inlineStr">
        <is>
          <t>8.23%</t>
        </is>
      </c>
      <c r="C58" s="6" t="inlineStr">
        <is>
          <t>95825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3.16%</t>
        </is>
      </c>
      <c r="C59" s="6" t="inlineStr">
        <is>
          <t>95826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1.27%</t>
        </is>
      </c>
      <c r="C60" s="6" t="inlineStr">
        <is>
          <t>95827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1.9%</t>
        </is>
      </c>
      <c r="C61" s="6" t="inlineStr">
        <is>
          <t>95828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2.53%</t>
        </is>
      </c>
      <c r="C62" s="6" t="inlineStr">
        <is>
          <t>95831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0.63%</t>
        </is>
      </c>
      <c r="C63" s="6" t="inlineStr">
        <is>
          <t>95833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7</v>
      </c>
      <c r="B64" s="6" t="inlineStr">
        <is>
          <t>4.43%</t>
        </is>
      </c>
      <c r="C64" s="6" t="inlineStr">
        <is>
          <t>95834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0.63%</t>
        </is>
      </c>
      <c r="C65" s="6" t="inlineStr">
        <is>
          <t>95838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1.9%</t>
        </is>
      </c>
      <c r="C66" s="6" t="inlineStr">
        <is>
          <t>95841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1.27%</t>
        </is>
      </c>
      <c r="C67" s="6" t="inlineStr">
        <is>
          <t>96150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158</v>
      </c>
      <c r="B68" s="10" t="inlineStr">
        <is>
          <t>100.01%</t>
        </is>
      </c>
      <c r="C68" s="10" t="inlineStr">
        <is>
          <t>Total</t>
        </is>
      </c>
      <c r="D68" s="10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122</v>
      </c>
      <c r="B69" s="6" t="inlineStr">
        <is>
          <t>77.22%</t>
        </is>
      </c>
      <c r="C69" s="6" t="inlineStr">
        <is>
          <t>GARDEN</t>
        </is>
      </c>
      <c r="D69" s="6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16</v>
      </c>
      <c r="B70" s="6" t="inlineStr">
        <is>
          <t>10.13%</t>
        </is>
      </c>
      <c r="C70" s="6" t="inlineStr">
        <is>
          <t>MANUFACTURED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6.33%</t>
        </is>
      </c>
      <c r="C71" s="6" t="inlineStr">
        <is>
          <t>MIDRISE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8</v>
      </c>
      <c r="B72" s="6" t="inlineStr">
        <is>
          <t>5.06%</t>
        </is>
      </c>
      <c r="C72" s="6" t="inlineStr">
        <is>
          <t>SENIOR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1.27%</t>
        </is>
      </c>
      <c r="C73" s="6" t="inlineStr">
        <is>
          <t>STUDENT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158</v>
      </c>
      <c r="B74" s="10" t="inlineStr">
        <is>
          <t>100.01%</t>
        </is>
      </c>
      <c r="C74" s="10" t="inlineStr">
        <is>
          <t>Total</t>
        </is>
      </c>
      <c r="D74" s="10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1.27%</t>
        </is>
      </c>
      <c r="C75" s="6" t="inlineStr">
        <is>
          <t>Less than 5 years</t>
        </is>
      </c>
      <c r="D75" s="6" t="inlineStr">
        <is>
          <t>Age of Property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48</v>
      </c>
      <c r="B76" s="6" t="inlineStr">
        <is>
          <t>30.38%</t>
        </is>
      </c>
      <c r="C76" s="6" t="inlineStr">
        <is>
          <t>5-9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27</v>
      </c>
      <c r="B77" s="6" t="inlineStr">
        <is>
          <t>17.09%</t>
        </is>
      </c>
      <c r="C77" s="6" t="inlineStr">
        <is>
          <t>10-19 years</t>
        </is>
      </c>
      <c r="D77" s="6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81</v>
      </c>
      <c r="B78" s="6" t="inlineStr">
        <is>
          <t>51.27%</t>
        </is>
      </c>
      <c r="C78" s="6" t="inlineStr">
        <is>
          <t>20+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10" t="n">
        <v>158</v>
      </c>
      <c r="B79" s="10" t="inlineStr">
        <is>
          <t>100.01%</t>
        </is>
      </c>
      <c r="C79" s="10" t="inlineStr">
        <is>
          <t>Total</t>
        </is>
      </c>
      <c r="D79" s="10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97</v>
      </c>
      <c r="B80" s="6" t="inlineStr">
        <is>
          <t>61.39%</t>
        </is>
      </c>
      <c r="C80" s="6" t="inlineStr">
        <is>
          <t>Less than 100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28</v>
      </c>
      <c r="B81" s="6" t="inlineStr">
        <is>
          <t>17.72%</t>
        </is>
      </c>
      <c r="C81" s="6" t="inlineStr">
        <is>
          <t>100-199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23</v>
      </c>
      <c r="B82" s="6" t="inlineStr">
        <is>
          <t>14.56%</t>
        </is>
      </c>
      <c r="C82" s="6" t="inlineStr">
        <is>
          <t>200-299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7</v>
      </c>
      <c r="B83" s="6" t="inlineStr">
        <is>
          <t>4.43%</t>
        </is>
      </c>
      <c r="C83" s="6" t="inlineStr">
        <is>
          <t>300-399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1.27%</t>
        </is>
      </c>
      <c r="C84" s="6" t="inlineStr">
        <is>
          <t>400-499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0.63%</t>
        </is>
      </c>
      <c r="C85" s="6" t="inlineStr">
        <is>
          <t>500+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10" t="n">
        <v>158</v>
      </c>
      <c r="B86" s="10" t="inlineStr">
        <is>
          <t>100.00%</t>
        </is>
      </c>
      <c r="C86" s="10" t="inlineStr">
        <is>
          <t>Total</t>
        </is>
      </c>
      <c r="D86" s="10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80</v>
      </c>
      <c r="B87" s="6" t="inlineStr">
        <is>
          <t>50.63%</t>
        </is>
      </c>
      <c r="C87" s="6" t="inlineStr">
        <is>
          <t>Affordable</t>
        </is>
      </c>
      <c r="D87" s="6" t="inlineStr">
        <is>
          <t>Rent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78</v>
      </c>
      <c r="B88" s="6" t="inlineStr">
        <is>
          <t>49.37%</t>
        </is>
      </c>
      <c r="C88" s="6" t="inlineStr">
        <is>
          <t>MarketRate</t>
        </is>
      </c>
      <c r="D88" s="6" t="inlineStr">
        <is>
          <t>Rent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10" t="n">
        <v>158</v>
      </c>
      <c r="B89" s="10" t="inlineStr">
        <is>
          <t>100.00%</t>
        </is>
      </c>
      <c r="C89" s="10" t="inlineStr">
        <is>
          <t>Total</t>
        </is>
      </c>
      <c r="D89" s="10" t="inlineStr">
        <is>
          <t>Rent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1:AD108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Diego,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Diego,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301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1929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1424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10761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5421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19797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2749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Diego,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0.66%</t>
        </is>
      </c>
      <c r="C22" s="6" t="inlineStr">
        <is>
          <t>38111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1.99%</t>
        </is>
      </c>
      <c r="C23" s="6" t="inlineStr">
        <is>
          <t>91901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7</v>
      </c>
      <c r="B24" s="6" t="inlineStr">
        <is>
          <t>2.33%</t>
        </is>
      </c>
      <c r="C24" s="6" t="inlineStr">
        <is>
          <t>91910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1.0%</t>
        </is>
      </c>
      <c r="C25" s="6" t="inlineStr">
        <is>
          <t>91911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1.99%</t>
        </is>
      </c>
      <c r="C26" s="6" t="inlineStr">
        <is>
          <t>91913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0.66%</t>
        </is>
      </c>
      <c r="C27" s="6" t="inlineStr">
        <is>
          <t>91915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1.0%</t>
        </is>
      </c>
      <c r="C28" s="6" t="inlineStr">
        <is>
          <t>91932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0.33%</t>
        </is>
      </c>
      <c r="C29" s="6" t="inlineStr">
        <is>
          <t>91941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11</v>
      </c>
      <c r="B30" s="6" t="inlineStr">
        <is>
          <t>3.65%</t>
        </is>
      </c>
      <c r="C30" s="6" t="inlineStr">
        <is>
          <t>91942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1.33%</t>
        </is>
      </c>
      <c r="C31" s="6" t="inlineStr">
        <is>
          <t>91945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1.99%</t>
        </is>
      </c>
      <c r="C32" s="6" t="inlineStr">
        <is>
          <t>91950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1.0%</t>
        </is>
      </c>
      <c r="C33" s="6" t="inlineStr">
        <is>
          <t>91977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0.33%</t>
        </is>
      </c>
      <c r="C34" s="6" t="inlineStr">
        <is>
          <t>91978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1.99%</t>
        </is>
      </c>
      <c r="C35" s="6" t="inlineStr">
        <is>
          <t>92008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0.33%</t>
        </is>
      </c>
      <c r="C36" s="6" t="inlineStr">
        <is>
          <t>92010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1.33%</t>
        </is>
      </c>
      <c r="C37" s="6" t="inlineStr">
        <is>
          <t>92019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3.65%</t>
        </is>
      </c>
      <c r="C38" s="6" t="inlineStr">
        <is>
          <t>92020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11</v>
      </c>
      <c r="B39" s="6" t="inlineStr">
        <is>
          <t>3.65%</t>
        </is>
      </c>
      <c r="C39" s="6" t="inlineStr">
        <is>
          <t>92021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0.66%</t>
        </is>
      </c>
      <c r="C40" s="6" t="inlineStr">
        <is>
          <t>92024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1.99%</t>
        </is>
      </c>
      <c r="C41" s="6" t="inlineStr">
        <is>
          <t>92025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1.99%</t>
        </is>
      </c>
      <c r="C42" s="6" t="inlineStr">
        <is>
          <t>92026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2.33%</t>
        </is>
      </c>
      <c r="C43" s="6" t="inlineStr">
        <is>
          <t>92027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3.32%</t>
        </is>
      </c>
      <c r="C44" s="6" t="inlineStr">
        <is>
          <t>92028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0.33%</t>
        </is>
      </c>
      <c r="C45" s="6" t="inlineStr">
        <is>
          <t>92037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1.0%</t>
        </is>
      </c>
      <c r="C46" s="6" t="inlineStr">
        <is>
          <t>92040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1.33%</t>
        </is>
      </c>
      <c r="C47" s="6" t="inlineStr">
        <is>
          <t>92054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1.0%</t>
        </is>
      </c>
      <c r="C48" s="6" t="inlineStr">
        <is>
          <t>92056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1.0%</t>
        </is>
      </c>
      <c r="C49" s="6" t="inlineStr">
        <is>
          <t>92057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0.66%</t>
        </is>
      </c>
      <c r="C50" s="6" t="inlineStr">
        <is>
          <t>92058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0.33%</t>
        </is>
      </c>
      <c r="C51" s="6" t="inlineStr">
        <is>
          <t>92064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0.33%</t>
        </is>
      </c>
      <c r="C52" s="6" t="inlineStr">
        <is>
          <t>92065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0.66%</t>
        </is>
      </c>
      <c r="C53" s="6" t="inlineStr">
        <is>
          <t>92069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1.99%</t>
        </is>
      </c>
      <c r="C54" s="6" t="inlineStr">
        <is>
          <t>92071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1.0%</t>
        </is>
      </c>
      <c r="C55" s="6" t="inlineStr">
        <is>
          <t>92078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1.0%</t>
        </is>
      </c>
      <c r="C56" s="6" t="inlineStr">
        <is>
          <t>92081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1.66%</t>
        </is>
      </c>
      <c r="C57" s="6" t="inlineStr">
        <is>
          <t>92083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0.33%</t>
        </is>
      </c>
      <c r="C58" s="6" t="inlineStr">
        <is>
          <t>92084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10</v>
      </c>
      <c r="B59" s="6" t="inlineStr">
        <is>
          <t>3.32%</t>
        </is>
      </c>
      <c r="C59" s="6" t="inlineStr">
        <is>
          <t>92101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2.99%</t>
        </is>
      </c>
      <c r="C60" s="6" t="inlineStr">
        <is>
          <t>92102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2.66%</t>
        </is>
      </c>
      <c r="C61" s="6" t="inlineStr">
        <is>
          <t>92103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2.33%</t>
        </is>
      </c>
      <c r="C62" s="6" t="inlineStr">
        <is>
          <t>92104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11</v>
      </c>
      <c r="B63" s="6" t="inlineStr">
        <is>
          <t>3.65%</t>
        </is>
      </c>
      <c r="C63" s="6" t="inlineStr">
        <is>
          <t>92105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0.66%</t>
        </is>
      </c>
      <c r="C64" s="6" t="inlineStr">
        <is>
          <t>92106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1.33%</t>
        </is>
      </c>
      <c r="C65" s="6" t="inlineStr">
        <is>
          <t>92108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1.0%</t>
        </is>
      </c>
      <c r="C66" s="6" t="inlineStr">
        <is>
          <t>92109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0.33%</t>
        </is>
      </c>
      <c r="C67" s="6" t="inlineStr">
        <is>
          <t>92110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1.0%</t>
        </is>
      </c>
      <c r="C68" s="6" t="inlineStr">
        <is>
          <t>92111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15</v>
      </c>
      <c r="B69" s="6" t="inlineStr">
        <is>
          <t>4.98%</t>
        </is>
      </c>
      <c r="C69" s="6" t="inlineStr">
        <is>
          <t>92113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0.66%</t>
        </is>
      </c>
      <c r="C70" s="6" t="inlineStr">
        <is>
          <t>92114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11</v>
      </c>
      <c r="B71" s="6" t="inlineStr">
        <is>
          <t>3.65%</t>
        </is>
      </c>
      <c r="C71" s="6" t="inlineStr">
        <is>
          <t>92115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10</v>
      </c>
      <c r="B72" s="6" t="inlineStr">
        <is>
          <t>3.32%</t>
        </is>
      </c>
      <c r="C72" s="6" t="inlineStr">
        <is>
          <t>92116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1.33%</t>
        </is>
      </c>
      <c r="C73" s="6" t="inlineStr">
        <is>
          <t>92117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0.33%</t>
        </is>
      </c>
      <c r="C74" s="6" t="inlineStr">
        <is>
          <t>92119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1.33%</t>
        </is>
      </c>
      <c r="C75" s="6" t="inlineStr">
        <is>
          <t>92120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2.99%</t>
        </is>
      </c>
      <c r="C76" s="6" t="inlineStr">
        <is>
          <t>92122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9</v>
      </c>
      <c r="B77" s="6" t="inlineStr">
        <is>
          <t>2.99%</t>
        </is>
      </c>
      <c r="C77" s="6" t="inlineStr">
        <is>
          <t>92123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0.66%</t>
        </is>
      </c>
      <c r="C78" s="6" t="inlineStr">
        <is>
          <t>92126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0.33%</t>
        </is>
      </c>
      <c r="C79" s="6" t="inlineStr">
        <is>
          <t>92127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0.33%</t>
        </is>
      </c>
      <c r="C80" s="6" t="inlineStr">
        <is>
          <t>92129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0.66%</t>
        </is>
      </c>
      <c r="C81" s="6" t="inlineStr">
        <is>
          <t>92130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0.66%</t>
        </is>
      </c>
      <c r="C82" s="6" t="inlineStr">
        <is>
          <t>92131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1.0%</t>
        </is>
      </c>
      <c r="C83" s="6" t="inlineStr">
        <is>
          <t>92139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7</v>
      </c>
      <c r="B84" s="6" t="inlineStr">
        <is>
          <t>2.33%</t>
        </is>
      </c>
      <c r="C84" s="6" t="inlineStr">
        <is>
          <t>92154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1.0%</t>
        </is>
      </c>
      <c r="C85" s="6" t="inlineStr">
        <is>
          <t>92173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10" t="n">
        <v>301</v>
      </c>
      <c r="B86" s="10" t="inlineStr">
        <is>
          <t>99.94%</t>
        </is>
      </c>
      <c r="C86" s="10" t="inlineStr">
        <is>
          <t>Total</t>
        </is>
      </c>
      <c r="D86" s="10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252</v>
      </c>
      <c r="B87" s="6" t="inlineStr">
        <is>
          <t>83.72%</t>
        </is>
      </c>
      <c r="C87" s="6" t="inlineStr">
        <is>
          <t>GARDEN</t>
        </is>
      </c>
      <c r="D87" s="6" t="inlineStr">
        <is>
          <t>Property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0.66%</t>
        </is>
      </c>
      <c r="C88" s="6" t="inlineStr">
        <is>
          <t>HIGHRISE</t>
        </is>
      </c>
      <c r="D88" s="6" t="inlineStr">
        <is>
          <t>Property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9</v>
      </c>
      <c r="B89" s="6" t="inlineStr">
        <is>
          <t>2.99%</t>
        </is>
      </c>
      <c r="C89" s="6" t="inlineStr">
        <is>
          <t>MANUFACTURED</t>
        </is>
      </c>
      <c r="D89" s="6" t="inlineStr">
        <is>
          <t>Property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16</v>
      </c>
      <c r="B90" s="6" t="inlineStr">
        <is>
          <t>5.32%</t>
        </is>
      </c>
      <c r="C90" s="6" t="inlineStr">
        <is>
          <t>MIDRISE</t>
        </is>
      </c>
      <c r="D90" s="6" t="inlineStr">
        <is>
          <t>Property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19</v>
      </c>
      <c r="B91" s="6" t="inlineStr">
        <is>
          <t>6.31%</t>
        </is>
      </c>
      <c r="C91" s="6" t="inlineStr">
        <is>
          <t>SENIOR</t>
        </is>
      </c>
      <c r="D91" s="6" t="inlineStr">
        <is>
          <t>Property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1.0%</t>
        </is>
      </c>
      <c r="C92" s="6" t="inlineStr">
        <is>
          <t>STUDENT</t>
        </is>
      </c>
      <c r="D92" s="6" t="inlineStr">
        <is>
          <t>Property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301</v>
      </c>
      <c r="B93" s="10" t="inlineStr">
        <is>
          <t>100.00%</t>
        </is>
      </c>
      <c r="C93" s="10" t="inlineStr">
        <is>
          <t>Total</t>
        </is>
      </c>
      <c r="D93" s="10" t="inlineStr">
        <is>
          <t>Property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7</v>
      </c>
      <c r="B94" s="6" t="inlineStr">
        <is>
          <t>2.33%</t>
        </is>
      </c>
      <c r="C94" s="6" t="inlineStr">
        <is>
          <t>Less than 5 years</t>
        </is>
      </c>
      <c r="D94" s="6" t="inlineStr">
        <is>
          <t>Age of Property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100</v>
      </c>
      <c r="B95" s="6" t="inlineStr">
        <is>
          <t>33.22%</t>
        </is>
      </c>
      <c r="C95" s="6" t="inlineStr">
        <is>
          <t>5-9 years</t>
        </is>
      </c>
      <c r="D95" s="6" t="inlineStr">
        <is>
          <t>Age of Property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67</v>
      </c>
      <c r="B96" s="6" t="inlineStr">
        <is>
          <t>22.26%</t>
        </is>
      </c>
      <c r="C96" s="6" t="inlineStr">
        <is>
          <t>10-19 years</t>
        </is>
      </c>
      <c r="D96" s="6" t="inlineStr">
        <is>
          <t>Age of Property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127</v>
      </c>
      <c r="B97" s="6" t="inlineStr">
        <is>
          <t>42.19%</t>
        </is>
      </c>
      <c r="C97" s="6" t="inlineStr">
        <is>
          <t>20+ years</t>
        </is>
      </c>
      <c r="D97" s="6" t="inlineStr">
        <is>
          <t>Age of Property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10" t="n">
        <v>301</v>
      </c>
      <c r="B98" s="10" t="inlineStr">
        <is>
          <t>100.00%</t>
        </is>
      </c>
      <c r="C98" s="10" t="inlineStr">
        <is>
          <t>Total</t>
        </is>
      </c>
      <c r="D98" s="10" t="inlineStr">
        <is>
          <t>Age of Property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191</v>
      </c>
      <c r="B99" s="6" t="inlineStr">
        <is>
          <t>63.46%</t>
        </is>
      </c>
      <c r="C99" s="6" t="inlineStr">
        <is>
          <t>Less than 100</t>
        </is>
      </c>
      <c r="D99" s="6" t="inlineStr">
        <is>
          <t>Property Size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57</v>
      </c>
      <c r="B100" s="6" t="inlineStr">
        <is>
          <t>18.94%</t>
        </is>
      </c>
      <c r="C100" s="6" t="inlineStr">
        <is>
          <t>100-199</t>
        </is>
      </c>
      <c r="D100" s="6" t="inlineStr">
        <is>
          <t>Property Size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27</v>
      </c>
      <c r="B101" s="6" t="inlineStr">
        <is>
          <t>8.97%</t>
        </is>
      </c>
      <c r="C101" s="6" t="inlineStr">
        <is>
          <t>200-299</t>
        </is>
      </c>
      <c r="D101" s="6" t="inlineStr">
        <is>
          <t>Property Size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14</v>
      </c>
      <c r="B102" s="6" t="inlineStr">
        <is>
          <t>4.65%</t>
        </is>
      </c>
      <c r="C102" s="6" t="inlineStr">
        <is>
          <t>300-399</t>
        </is>
      </c>
      <c r="D102" s="6" t="inlineStr">
        <is>
          <t>Property Size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6</v>
      </c>
      <c r="B103" s="6" t="inlineStr">
        <is>
          <t>1.99%</t>
        </is>
      </c>
      <c r="C103" s="6" t="inlineStr">
        <is>
          <t>400-499</t>
        </is>
      </c>
      <c r="D103" s="6" t="inlineStr">
        <is>
          <t>Property Size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6</v>
      </c>
      <c r="B104" s="6" t="inlineStr">
        <is>
          <t>1.99%</t>
        </is>
      </c>
      <c r="C104" s="6" t="inlineStr">
        <is>
          <t>500+</t>
        </is>
      </c>
      <c r="D104" s="6" t="inlineStr">
        <is>
          <t>Property Size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301</v>
      </c>
      <c r="B105" s="10" t="inlineStr">
        <is>
          <t>100.00%</t>
        </is>
      </c>
      <c r="C105" s="10" t="inlineStr">
        <is>
          <t>Total</t>
        </is>
      </c>
      <c r="D105" s="10" t="inlineStr">
        <is>
          <t>Property Size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122</v>
      </c>
      <c r="B106" s="6" t="inlineStr">
        <is>
          <t>40.53%</t>
        </is>
      </c>
      <c r="C106" s="6" t="inlineStr">
        <is>
          <t>Affordable</t>
        </is>
      </c>
      <c r="D106" s="6" t="inlineStr">
        <is>
          <t>Rent Type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179</v>
      </c>
      <c r="B107" s="6" t="inlineStr">
        <is>
          <t>59.47%</t>
        </is>
      </c>
      <c r="C107" s="6" t="inlineStr">
        <is>
          <t>MarketRate</t>
        </is>
      </c>
      <c r="D107" s="6" t="inlineStr">
        <is>
          <t>Rent Type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10" t="n">
        <v>301</v>
      </c>
      <c r="B108" s="10" t="inlineStr">
        <is>
          <t>100.00%</t>
        </is>
      </c>
      <c r="C108" s="10" t="inlineStr">
        <is>
          <t>Total</t>
        </is>
      </c>
      <c r="D108" s="10" t="inlineStr">
        <is>
          <t>Rent Type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1" summaryRight="1"/>
    <pageSetUpPr/>
  </sheetPr>
  <dimension ref="A1:AD137"/>
  <sheetViews>
    <sheetView workbookViewId="0">
      <selection activeCell="A1" sqref="A1"/>
    </sheetView>
  </sheetViews>
  <sheetFormatPr baseColWidth="8" defaultRowHeight="15"/>
  <cols>
    <col width="62" customWidth="1" min="1" max="1"/>
    <col width="3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Francisco,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Francisco,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360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3150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1255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11149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6829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22652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2826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Francisco,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0.56%</t>
        </is>
      </c>
      <c r="C22" s="6" t="inlineStr">
        <is>
          <t>94002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0.56%</t>
        </is>
      </c>
      <c r="C23" s="6" t="inlineStr">
        <is>
          <t>94010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0.56%</t>
        </is>
      </c>
      <c r="C24" s="6" t="inlineStr">
        <is>
          <t>94015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0.28%</t>
        </is>
      </c>
      <c r="C25" s="6" t="inlineStr">
        <is>
          <t>94025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0.83%</t>
        </is>
      </c>
      <c r="C26" s="6" t="inlineStr">
        <is>
          <t>94044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1.67%</t>
        </is>
      </c>
      <c r="C27" s="6" t="inlineStr">
        <is>
          <t>94061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0.28%</t>
        </is>
      </c>
      <c r="C28" s="6" t="inlineStr">
        <is>
          <t>94062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2.5%</t>
        </is>
      </c>
      <c r="C29" s="6" t="inlineStr">
        <is>
          <t>94063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0.28%</t>
        </is>
      </c>
      <c r="C30" s="6" t="inlineStr">
        <is>
          <t>94065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0.83%</t>
        </is>
      </c>
      <c r="C31" s="6" t="inlineStr">
        <is>
          <t>94066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0.83%</t>
        </is>
      </c>
      <c r="C32" s="6" t="inlineStr">
        <is>
          <t>94070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0.28%</t>
        </is>
      </c>
      <c r="C33" s="6" t="inlineStr">
        <is>
          <t>94080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1.94%</t>
        </is>
      </c>
      <c r="C34" s="6" t="inlineStr">
        <is>
          <t>94102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1.94%</t>
        </is>
      </c>
      <c r="C35" s="6" t="inlineStr">
        <is>
          <t>94103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7</v>
      </c>
      <c r="B36" s="6" t="inlineStr">
        <is>
          <t>1.94%</t>
        </is>
      </c>
      <c r="C36" s="6" t="inlineStr">
        <is>
          <t>94107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0.56%</t>
        </is>
      </c>
      <c r="C37" s="6" t="inlineStr">
        <is>
          <t>94108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13</v>
      </c>
      <c r="B38" s="6" t="inlineStr">
        <is>
          <t>3.61%</t>
        </is>
      </c>
      <c r="C38" s="6" t="inlineStr">
        <is>
          <t>94109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1.11%</t>
        </is>
      </c>
      <c r="C39" s="6" t="inlineStr">
        <is>
          <t>94110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0.56%</t>
        </is>
      </c>
      <c r="C40" s="6" t="inlineStr">
        <is>
          <t>94112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0.83%</t>
        </is>
      </c>
      <c r="C41" s="6" t="inlineStr">
        <is>
          <t>94114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0.28%</t>
        </is>
      </c>
      <c r="C42" s="6" t="inlineStr">
        <is>
          <t>94115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2.78%</t>
        </is>
      </c>
      <c r="C43" s="6" t="inlineStr">
        <is>
          <t>94117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1.67%</t>
        </is>
      </c>
      <c r="C44" s="6" t="inlineStr">
        <is>
          <t>94118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0.28%</t>
        </is>
      </c>
      <c r="C45" s="6" t="inlineStr">
        <is>
          <t>94121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1.11%</t>
        </is>
      </c>
      <c r="C46" s="6" t="inlineStr">
        <is>
          <t>94122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1.11%</t>
        </is>
      </c>
      <c r="C47" s="6" t="inlineStr">
        <is>
          <t>94123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2.22%</t>
        </is>
      </c>
      <c r="C48" s="6" t="inlineStr">
        <is>
          <t>94124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0.56%</t>
        </is>
      </c>
      <c r="C49" s="6" t="inlineStr">
        <is>
          <t>94131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0.83%</t>
        </is>
      </c>
      <c r="C50" s="6" t="inlineStr">
        <is>
          <t>94133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0.56%</t>
        </is>
      </c>
      <c r="C51" s="6" t="inlineStr">
        <is>
          <t>94134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0.28%</t>
        </is>
      </c>
      <c r="C52" s="6" t="inlineStr">
        <is>
          <t>94303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0.28%</t>
        </is>
      </c>
      <c r="C53" s="6" t="inlineStr">
        <is>
          <t>94401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0.83%</t>
        </is>
      </c>
      <c r="C54" s="6" t="inlineStr">
        <is>
          <t>94403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0.83%</t>
        </is>
      </c>
      <c r="C55" s="6" t="inlineStr">
        <is>
          <t>94501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1.11%</t>
        </is>
      </c>
      <c r="C56" s="6" t="inlineStr">
        <is>
          <t>94509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0.83%</t>
        </is>
      </c>
      <c r="C57" s="6" t="inlineStr">
        <is>
          <t>94513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0.56%</t>
        </is>
      </c>
      <c r="C58" s="6" t="inlineStr">
        <is>
          <t>94519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1.94%</t>
        </is>
      </c>
      <c r="C59" s="6" t="inlineStr">
        <is>
          <t>94520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1.39%</t>
        </is>
      </c>
      <c r="C60" s="6" t="inlineStr">
        <is>
          <t>94521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1.11%</t>
        </is>
      </c>
      <c r="C61" s="6" t="inlineStr">
        <is>
          <t>94523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0.83%</t>
        </is>
      </c>
      <c r="C62" s="6" t="inlineStr">
        <is>
          <t>94530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</v>
      </c>
      <c r="B63" s="6" t="inlineStr">
        <is>
          <t>1.11%</t>
        </is>
      </c>
      <c r="C63" s="6" t="inlineStr">
        <is>
          <t>94536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1.39%</t>
        </is>
      </c>
      <c r="C64" s="6" t="inlineStr">
        <is>
          <t>94538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6</v>
      </c>
      <c r="B65" s="6" t="inlineStr">
        <is>
          <t>1.67%</t>
        </is>
      </c>
      <c r="C65" s="6" t="inlineStr">
        <is>
          <t>94541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13</v>
      </c>
      <c r="B66" s="6" t="inlineStr">
        <is>
          <t>3.61%</t>
        </is>
      </c>
      <c r="C66" s="6" t="inlineStr">
        <is>
          <t>94544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0.28%</t>
        </is>
      </c>
      <c r="C67" s="6" t="inlineStr">
        <is>
          <t>94545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0.83%</t>
        </is>
      </c>
      <c r="C68" s="6" t="inlineStr">
        <is>
          <t>94546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0.28%</t>
        </is>
      </c>
      <c r="C69" s="6" t="inlineStr">
        <is>
          <t>94549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0.56%</t>
        </is>
      </c>
      <c r="C70" s="6" t="inlineStr">
        <is>
          <t>94550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0.83%</t>
        </is>
      </c>
      <c r="C71" s="6" t="inlineStr">
        <is>
          <t>94551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0.56%</t>
        </is>
      </c>
      <c r="C72" s="6" t="inlineStr">
        <is>
          <t>94553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0.56%</t>
        </is>
      </c>
      <c r="C73" s="6" t="inlineStr">
        <is>
          <t>94560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0.56%</t>
        </is>
      </c>
      <c r="C74" s="6" t="inlineStr">
        <is>
          <t>94561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0.28%</t>
        </is>
      </c>
      <c r="C75" s="6" t="inlineStr">
        <is>
          <t>94564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2.5%</t>
        </is>
      </c>
      <c r="C76" s="6" t="inlineStr">
        <is>
          <t>94565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0.56%</t>
        </is>
      </c>
      <c r="C77" s="6" t="inlineStr">
        <is>
          <t>94566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0.28%</t>
        </is>
      </c>
      <c r="C78" s="6" t="inlineStr">
        <is>
          <t>94568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1.11%</t>
        </is>
      </c>
      <c r="C79" s="6" t="inlineStr">
        <is>
          <t>94577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8</v>
      </c>
      <c r="B80" s="6" t="inlineStr">
        <is>
          <t>2.22%</t>
        </is>
      </c>
      <c r="C80" s="6" t="inlineStr">
        <is>
          <t>94578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0.28%</t>
        </is>
      </c>
      <c r="C81" s="6" t="inlineStr">
        <is>
          <t>94582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0.56%</t>
        </is>
      </c>
      <c r="C82" s="6" t="inlineStr">
        <is>
          <t>94587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0.28%</t>
        </is>
      </c>
      <c r="C83" s="6" t="inlineStr">
        <is>
          <t>94588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1.11%</t>
        </is>
      </c>
      <c r="C84" s="6" t="inlineStr">
        <is>
          <t>94596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1.39%</t>
        </is>
      </c>
      <c r="C85" s="6" t="inlineStr">
        <is>
          <t>94597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0.28%</t>
        </is>
      </c>
      <c r="C86" s="6" t="inlineStr">
        <is>
          <t>94598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14</v>
      </c>
      <c r="B87" s="6" t="inlineStr">
        <is>
          <t>3.89%</t>
        </is>
      </c>
      <c r="C87" s="6" t="inlineStr">
        <is>
          <t>94601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1.11%</t>
        </is>
      </c>
      <c r="C88" s="6" t="inlineStr">
        <is>
          <t>94602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5</v>
      </c>
      <c r="B89" s="6" t="inlineStr">
        <is>
          <t>1.39%</t>
        </is>
      </c>
      <c r="C89" s="6" t="inlineStr">
        <is>
          <t>94603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0.83%</t>
        </is>
      </c>
      <c r="C90" s="6" t="inlineStr">
        <is>
          <t>94605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18</v>
      </c>
      <c r="B91" s="6" t="inlineStr">
        <is>
          <t>5.0%</t>
        </is>
      </c>
      <c r="C91" s="6" t="inlineStr">
        <is>
          <t>94606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0.56%</t>
        </is>
      </c>
      <c r="C92" s="6" t="inlineStr">
        <is>
          <t>94607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0.83%</t>
        </is>
      </c>
      <c r="C93" s="6" t="inlineStr">
        <is>
          <t>94608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6</v>
      </c>
      <c r="B94" s="6" t="inlineStr">
        <is>
          <t>1.67%</t>
        </is>
      </c>
      <c r="C94" s="6" t="inlineStr">
        <is>
          <t>94609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1.11%</t>
        </is>
      </c>
      <c r="C95" s="6" t="inlineStr">
        <is>
          <t>94610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0.28%</t>
        </is>
      </c>
      <c r="C96" s="6" t="inlineStr">
        <is>
          <t>94611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7</v>
      </c>
      <c r="B97" s="6" t="inlineStr">
        <is>
          <t>1.94%</t>
        </is>
      </c>
      <c r="C97" s="6" t="inlineStr">
        <is>
          <t>94612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0.56%</t>
        </is>
      </c>
      <c r="C98" s="6" t="inlineStr">
        <is>
          <t>94619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0.83%</t>
        </is>
      </c>
      <c r="C99" s="6" t="inlineStr">
        <is>
          <t>94621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0.28%</t>
        </is>
      </c>
      <c r="C100" s="6" t="inlineStr">
        <is>
          <t>94702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8</v>
      </c>
      <c r="B101" s="6" t="inlineStr">
        <is>
          <t>2.22%</t>
        </is>
      </c>
      <c r="C101" s="6" t="inlineStr">
        <is>
          <t>94703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0.56%</t>
        </is>
      </c>
      <c r="C102" s="6" t="inlineStr">
        <is>
          <t>94704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0.56%</t>
        </is>
      </c>
      <c r="C103" s="6" t="inlineStr">
        <is>
          <t>94705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0.56%</t>
        </is>
      </c>
      <c r="C104" s="6" t="inlineStr">
        <is>
          <t>94709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0.56%</t>
        </is>
      </c>
      <c r="C105" s="6" t="inlineStr">
        <is>
          <t>94710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5</v>
      </c>
      <c r="B106" s="6" t="inlineStr">
        <is>
          <t>1.39%</t>
        </is>
      </c>
      <c r="C106" s="6" t="inlineStr">
        <is>
          <t>94801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0.83%</t>
        </is>
      </c>
      <c r="C107" s="6" t="inlineStr">
        <is>
          <t>94803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0.83%</t>
        </is>
      </c>
      <c r="C108" s="6" t="inlineStr">
        <is>
          <t>94804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0.56%</t>
        </is>
      </c>
      <c r="C109" s="6" t="inlineStr">
        <is>
          <t>94806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10</v>
      </c>
      <c r="B110" s="6" t="inlineStr">
        <is>
          <t>2.78%</t>
        </is>
      </c>
      <c r="C110" s="6" t="inlineStr">
        <is>
          <t>94901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0.28%</t>
        </is>
      </c>
      <c r="C111" s="6" t="inlineStr">
        <is>
          <t>94903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0.28%</t>
        </is>
      </c>
      <c r="C112" s="6" t="inlineStr">
        <is>
          <t>94941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0.28%</t>
        </is>
      </c>
      <c r="C113" s="6" t="inlineStr">
        <is>
          <t>94947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5</v>
      </c>
      <c r="B114" s="6" t="inlineStr">
        <is>
          <t>1.39%</t>
        </is>
      </c>
      <c r="C114" s="6" t="inlineStr">
        <is>
          <t>94960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0.28%</t>
        </is>
      </c>
      <c r="C115" s="6" t="inlineStr">
        <is>
          <t>94965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10" t="n">
        <v>360</v>
      </c>
      <c r="B116" s="10" t="inlineStr">
        <is>
          <t>100.07%</t>
        </is>
      </c>
      <c r="C116" s="10" t="inlineStr">
        <is>
          <t>Total</t>
        </is>
      </c>
      <c r="D116" s="10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301</v>
      </c>
      <c r="B117" s="6" t="inlineStr">
        <is>
          <t>83.61%</t>
        </is>
      </c>
      <c r="C117" s="6" t="inlineStr">
        <is>
          <t>GARDEN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1.39%</t>
        </is>
      </c>
      <c r="C118" s="6" t="inlineStr">
        <is>
          <t>HIGHRISE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0.28%</t>
        </is>
      </c>
      <c r="C119" s="6" t="inlineStr">
        <is>
          <t>MANUFACTURED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46</v>
      </c>
      <c r="B120" s="6" t="inlineStr">
        <is>
          <t>12.78%</t>
        </is>
      </c>
      <c r="C120" s="6" t="inlineStr">
        <is>
          <t>MIDRISE</t>
        </is>
      </c>
      <c r="D120" s="6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7</v>
      </c>
      <c r="B121" s="6" t="inlineStr">
        <is>
          <t>1.94%</t>
        </is>
      </c>
      <c r="C121" s="6" t="inlineStr">
        <is>
          <t>SENIOR</t>
        </is>
      </c>
      <c r="D121" s="6" t="inlineStr">
        <is>
          <t>Property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10" t="n">
        <v>360</v>
      </c>
      <c r="B122" s="10" t="inlineStr">
        <is>
          <t>100.00%</t>
        </is>
      </c>
      <c r="C122" s="10" t="inlineStr">
        <is>
          <t>Total</t>
        </is>
      </c>
      <c r="D122" s="10" t="inlineStr">
        <is>
          <t>Property Type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8</v>
      </c>
      <c r="B123" s="6" t="inlineStr">
        <is>
          <t>2.22%</t>
        </is>
      </c>
      <c r="C123" s="6" t="inlineStr">
        <is>
          <t>Less than 5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99</v>
      </c>
      <c r="B124" s="6" t="inlineStr">
        <is>
          <t>27.5%</t>
        </is>
      </c>
      <c r="C124" s="6" t="inlineStr">
        <is>
          <t>5-9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68</v>
      </c>
      <c r="B125" s="6" t="inlineStr">
        <is>
          <t>18.89%</t>
        </is>
      </c>
      <c r="C125" s="6" t="inlineStr">
        <is>
          <t>10-19 years</t>
        </is>
      </c>
      <c r="D125" s="6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185</v>
      </c>
      <c r="B126" s="6" t="inlineStr">
        <is>
          <t>51.39%</t>
        </is>
      </c>
      <c r="C126" s="6" t="inlineStr">
        <is>
          <t>20+ years</t>
        </is>
      </c>
      <c r="D126" s="6" t="inlineStr">
        <is>
          <t>Age of Property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10" t="n">
        <v>360</v>
      </c>
      <c r="B127" s="10" t="inlineStr">
        <is>
          <t>100.00%</t>
        </is>
      </c>
      <c r="C127" s="10" t="inlineStr">
        <is>
          <t>Total</t>
        </is>
      </c>
      <c r="D127" s="10" t="inlineStr">
        <is>
          <t>Age of Property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295</v>
      </c>
      <c r="B128" s="6" t="inlineStr">
        <is>
          <t>81.94%</t>
        </is>
      </c>
      <c r="C128" s="6" t="inlineStr">
        <is>
          <t>Less than 100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41</v>
      </c>
      <c r="B129" s="6" t="inlineStr">
        <is>
          <t>11.39%</t>
        </is>
      </c>
      <c r="C129" s="6" t="inlineStr">
        <is>
          <t>100-199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19</v>
      </c>
      <c r="B130" s="6" t="inlineStr">
        <is>
          <t>5.28%</t>
        </is>
      </c>
      <c r="C130" s="6" t="inlineStr">
        <is>
          <t>200-299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5</v>
      </c>
      <c r="B131" s="6" t="inlineStr">
        <is>
          <t>1.39%</t>
        </is>
      </c>
      <c r="C131" s="6" t="inlineStr">
        <is>
          <t>300-399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0</v>
      </c>
      <c r="B132" s="6" t="inlineStr">
        <is>
          <t>0.0%</t>
        </is>
      </c>
      <c r="C132" s="6" t="inlineStr">
        <is>
          <t>400-499</t>
        </is>
      </c>
      <c r="D132" s="6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0</v>
      </c>
      <c r="B133" s="6" t="inlineStr">
        <is>
          <t>0.0%</t>
        </is>
      </c>
      <c r="C133" s="6" t="inlineStr">
        <is>
          <t>500+</t>
        </is>
      </c>
      <c r="D133" s="6" t="inlineStr">
        <is>
          <t>Property Size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10" t="n">
        <v>360</v>
      </c>
      <c r="B134" s="10" t="inlineStr">
        <is>
          <t>100.00%</t>
        </is>
      </c>
      <c r="C134" s="10" t="inlineStr">
        <is>
          <t>Total</t>
        </is>
      </c>
      <c r="D134" s="10" t="inlineStr">
        <is>
          <t>Property Size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175</v>
      </c>
      <c r="B135" s="6" t="inlineStr">
        <is>
          <t>48.61%</t>
        </is>
      </c>
      <c r="C135" s="6" t="inlineStr">
        <is>
          <t>Affordable</t>
        </is>
      </c>
      <c r="D135" s="6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185</v>
      </c>
      <c r="B136" s="6" t="inlineStr">
        <is>
          <t>51.39%</t>
        </is>
      </c>
      <c r="C136" s="6" t="inlineStr">
        <is>
          <t>MarketRate</t>
        </is>
      </c>
      <c r="D136" s="6" t="inlineStr">
        <is>
          <t>Rent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10" t="n">
        <v>360</v>
      </c>
      <c r="B137" s="10" t="inlineStr">
        <is>
          <t>100.00%</t>
        </is>
      </c>
      <c r="C137" s="10" t="inlineStr">
        <is>
          <t>Total</t>
        </is>
      </c>
      <c r="D137" s="10" t="inlineStr">
        <is>
          <t>Rent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>
  <sheetPr>
    <outlinePr summaryBelow="1" summaryRight="1"/>
    <pageSetUpPr/>
  </sheetPr>
  <dimension ref="A1:AD7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Jose,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Jose,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2889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1532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12996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5999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23680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3379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Jose,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1.65%</t>
        </is>
      </c>
      <c r="C22" s="6" t="inlineStr">
        <is>
          <t>94040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0.83%</t>
        </is>
      </c>
      <c r="C23" s="6" t="inlineStr">
        <is>
          <t>94041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1.65%</t>
        </is>
      </c>
      <c r="C24" s="6" t="inlineStr">
        <is>
          <t>94043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7</v>
      </c>
      <c r="B25" s="6" t="inlineStr">
        <is>
          <t>5.79%</t>
        </is>
      </c>
      <c r="C25" s="6" t="inlineStr">
        <is>
          <t>94086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3.31%</t>
        </is>
      </c>
      <c r="C26" s="6" t="inlineStr">
        <is>
          <t>94087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1.65%</t>
        </is>
      </c>
      <c r="C27" s="6" t="inlineStr">
        <is>
          <t>94304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0.83%</t>
        </is>
      </c>
      <c r="C28" s="6" t="inlineStr">
        <is>
          <t>94306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7.44%</t>
        </is>
      </c>
      <c r="C29" s="6" t="inlineStr">
        <is>
          <t>95008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4.13%</t>
        </is>
      </c>
      <c r="C30" s="6" t="inlineStr">
        <is>
          <t>95020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3.31%</t>
        </is>
      </c>
      <c r="C31" s="6" t="inlineStr">
        <is>
          <t>95023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0.83%</t>
        </is>
      </c>
      <c r="C32" s="6" t="inlineStr">
        <is>
          <t>95030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0.83%</t>
        </is>
      </c>
      <c r="C33" s="6" t="inlineStr">
        <is>
          <t>95035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3.31%</t>
        </is>
      </c>
      <c r="C34" s="6" t="inlineStr">
        <is>
          <t>95037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3.31%</t>
        </is>
      </c>
      <c r="C35" s="6" t="inlineStr">
        <is>
          <t>95050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4.13%</t>
        </is>
      </c>
      <c r="C36" s="6" t="inlineStr">
        <is>
          <t>95051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1.65%</t>
        </is>
      </c>
      <c r="C37" s="6" t="inlineStr">
        <is>
          <t>95054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1.65%</t>
        </is>
      </c>
      <c r="C38" s="6" t="inlineStr">
        <is>
          <t>95110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9</v>
      </c>
      <c r="B39" s="6" t="inlineStr">
        <is>
          <t>7.44%</t>
        </is>
      </c>
      <c r="C39" s="6" t="inlineStr">
        <is>
          <t>95112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1.65%</t>
        </is>
      </c>
      <c r="C40" s="6" t="inlineStr">
        <is>
          <t>95113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9</v>
      </c>
      <c r="B41" s="6" t="inlineStr">
        <is>
          <t>7.44%</t>
        </is>
      </c>
      <c r="C41" s="6" t="inlineStr">
        <is>
          <t>95116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0.83%</t>
        </is>
      </c>
      <c r="C42" s="6" t="inlineStr">
        <is>
          <t>95117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0.83%</t>
        </is>
      </c>
      <c r="C43" s="6" t="inlineStr">
        <is>
          <t>95118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0.83%</t>
        </is>
      </c>
      <c r="C44" s="6" t="inlineStr">
        <is>
          <t>95119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1.65%</t>
        </is>
      </c>
      <c r="C45" s="6" t="inlineStr">
        <is>
          <t>95122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0.83%</t>
        </is>
      </c>
      <c r="C46" s="6" t="inlineStr">
        <is>
          <t>95124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5.79%</t>
        </is>
      </c>
      <c r="C47" s="6" t="inlineStr">
        <is>
          <t>95125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9.09%</t>
        </is>
      </c>
      <c r="C48" s="6" t="inlineStr">
        <is>
          <t>95126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5.79%</t>
        </is>
      </c>
      <c r="C49" s="6" t="inlineStr">
        <is>
          <t>95128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1.65%</t>
        </is>
      </c>
      <c r="C50" s="6" t="inlineStr">
        <is>
          <t>95133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7.44%</t>
        </is>
      </c>
      <c r="C51" s="6" t="inlineStr">
        <is>
          <t>95134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0.83%</t>
        </is>
      </c>
      <c r="C52" s="6" t="inlineStr">
        <is>
          <t>95138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1.65%</t>
        </is>
      </c>
      <c r="C53" s="6" t="inlineStr">
        <is>
          <t>95307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121</v>
      </c>
      <c r="B54" s="10" t="inlineStr">
        <is>
          <t>100.04%</t>
        </is>
      </c>
      <c r="C54" s="10" t="inlineStr">
        <is>
          <t>Total</t>
        </is>
      </c>
      <c r="D54" s="10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98</v>
      </c>
      <c r="B55" s="6" t="inlineStr">
        <is>
          <t>80.99%</t>
        </is>
      </c>
      <c r="C55" s="6" t="inlineStr">
        <is>
          <t>GARDEN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0.83%</t>
        </is>
      </c>
      <c r="C56" s="6" t="inlineStr">
        <is>
          <t>HIGHRISE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17</v>
      </c>
      <c r="B57" s="6" t="inlineStr">
        <is>
          <t>14.05%</t>
        </is>
      </c>
      <c r="C57" s="6" t="inlineStr">
        <is>
          <t>MIDRISE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4.13%</t>
        </is>
      </c>
      <c r="C58" s="6" t="inlineStr">
        <is>
          <t>SENIOR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121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2.48%</t>
        </is>
      </c>
      <c r="C60" s="6" t="inlineStr">
        <is>
          <t>Less than 5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27</v>
      </c>
      <c r="B61" s="6" t="inlineStr">
        <is>
          <t>22.31%</t>
        </is>
      </c>
      <c r="C61" s="6" t="inlineStr">
        <is>
          <t>5-9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27</v>
      </c>
      <c r="B62" s="6" t="inlineStr">
        <is>
          <t>22.31%</t>
        </is>
      </c>
      <c r="C62" s="6" t="inlineStr">
        <is>
          <t>10-19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64</v>
      </c>
      <c r="B63" s="6" t="inlineStr">
        <is>
          <t>52.89%</t>
        </is>
      </c>
      <c r="C63" s="6" t="inlineStr">
        <is>
          <t>20+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121</v>
      </c>
      <c r="B64" s="10" t="inlineStr">
        <is>
          <t>99.99%</t>
        </is>
      </c>
      <c r="C64" s="10" t="inlineStr">
        <is>
          <t>Total</t>
        </is>
      </c>
      <c r="D64" s="10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81</v>
      </c>
      <c r="B65" s="6" t="inlineStr">
        <is>
          <t>66.94%</t>
        </is>
      </c>
      <c r="C65" s="6" t="inlineStr">
        <is>
          <t>Less than 100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16</v>
      </c>
      <c r="B66" s="6" t="inlineStr">
        <is>
          <t>13.22%</t>
        </is>
      </c>
      <c r="C66" s="6" t="inlineStr">
        <is>
          <t>100-199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11</v>
      </c>
      <c r="B67" s="6" t="inlineStr">
        <is>
          <t>9.09%</t>
        </is>
      </c>
      <c r="C67" s="6" t="inlineStr">
        <is>
          <t>200-299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4.96%</t>
        </is>
      </c>
      <c r="C68" s="6" t="inlineStr">
        <is>
          <t>300-399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2.48%</t>
        </is>
      </c>
      <c r="C69" s="6" t="inlineStr">
        <is>
          <t>400-499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3.31%</t>
        </is>
      </c>
      <c r="C70" s="6" t="inlineStr">
        <is>
          <t>500+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121</v>
      </c>
      <c r="B71" s="10" t="inlineStr">
        <is>
          <t>100.00%</t>
        </is>
      </c>
      <c r="C71" s="10" t="inlineStr">
        <is>
          <t>Total</t>
        </is>
      </c>
      <c r="D71" s="10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61</v>
      </c>
      <c r="B72" s="6" t="inlineStr">
        <is>
          <t>50.41%</t>
        </is>
      </c>
      <c r="C72" s="6" t="inlineStr">
        <is>
          <t>Affordable</t>
        </is>
      </c>
      <c r="D72" s="6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60</v>
      </c>
      <c r="B73" s="6" t="inlineStr">
        <is>
          <t>49.59%</t>
        </is>
      </c>
      <c r="C73" s="6" t="inlineStr">
        <is>
          <t>MarketRate</t>
        </is>
      </c>
      <c r="D73" s="6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121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Rent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8.xml><?xml version="1.0" encoding="utf-8"?>
<worksheet xmlns="http://schemas.openxmlformats.org/spreadsheetml/2006/main">
  <sheetPr>
    <outlinePr summaryBelow="1" summaryRight="1"/>
    <pageSetUpPr/>
  </sheetPr>
  <dimension ref="A1:AD56"/>
  <sheetViews>
    <sheetView workbookViewId="0">
      <selection activeCell="A1" sqref="A1"/>
    </sheetView>
  </sheetViews>
  <sheetFormatPr baseColWidth="8" defaultRowHeight="15"/>
  <cols>
    <col width="62" customWidth="1" min="1" max="1"/>
    <col width="3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Santa Barbara,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Santa Barbara,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1622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2352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313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11714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6155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22154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2911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Santa Barbara,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6.9%</t>
        </is>
      </c>
      <c r="C22" s="6" t="inlineStr">
        <is>
          <t>93013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6.9%</t>
        </is>
      </c>
      <c r="C23" s="6" t="inlineStr">
        <is>
          <t>93101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6.9%</t>
        </is>
      </c>
      <c r="C24" s="6" t="inlineStr">
        <is>
          <t>93103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3.45%</t>
        </is>
      </c>
      <c r="C25" s="6" t="inlineStr">
        <is>
          <t>93105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3.45%</t>
        </is>
      </c>
      <c r="C26" s="6" t="inlineStr">
        <is>
          <t>93109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6.9%</t>
        </is>
      </c>
      <c r="C27" s="6" t="inlineStr">
        <is>
          <t>93110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6.9%</t>
        </is>
      </c>
      <c r="C28" s="6" t="inlineStr">
        <is>
          <t>93111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3.45%</t>
        </is>
      </c>
      <c r="C29" s="6" t="inlineStr">
        <is>
          <t>93117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3.45%</t>
        </is>
      </c>
      <c r="C30" s="6" t="inlineStr">
        <is>
          <t>93434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17.24%</t>
        </is>
      </c>
      <c r="C31" s="6" t="inlineStr">
        <is>
          <t>93436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3.45%</t>
        </is>
      </c>
      <c r="C32" s="6" t="inlineStr">
        <is>
          <t>93454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6.9%</t>
        </is>
      </c>
      <c r="C33" s="6" t="inlineStr">
        <is>
          <t>93455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13.79%</t>
        </is>
      </c>
      <c r="C34" s="6" t="inlineStr">
        <is>
          <t>93458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6.9%</t>
        </is>
      </c>
      <c r="C35" s="6" t="inlineStr">
        <is>
          <t>93460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3.45%</t>
        </is>
      </c>
      <c r="C36" s="6" t="inlineStr">
        <is>
          <t>93463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29</v>
      </c>
      <c r="B37" s="10" t="inlineStr">
        <is>
          <t>100.03%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26</v>
      </c>
      <c r="B38" s="6" t="inlineStr">
        <is>
          <t>89.66%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3.45%</t>
        </is>
      </c>
      <c r="C39" s="6" t="inlineStr">
        <is>
          <t>SENIOR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6.9%</t>
        </is>
      </c>
      <c r="C40" s="6" t="inlineStr">
        <is>
          <t>STUDENT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29</v>
      </c>
      <c r="B41" s="10" t="inlineStr">
        <is>
          <t>100.01%</t>
        </is>
      </c>
      <c r="C41" s="10" t="inlineStr">
        <is>
          <t>Total</t>
        </is>
      </c>
      <c r="D41" s="10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Less than 5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19</v>
      </c>
      <c r="B43" s="6" t="inlineStr">
        <is>
          <t>65.52%</t>
        </is>
      </c>
      <c r="C43" s="6" t="inlineStr">
        <is>
          <t>5-9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24.14%</t>
        </is>
      </c>
      <c r="C44" s="6" t="inlineStr">
        <is>
          <t>10-19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10.34%</t>
        </is>
      </c>
      <c r="C45" s="6" t="inlineStr">
        <is>
          <t>20+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29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16</v>
      </c>
      <c r="B47" s="6" t="inlineStr">
        <is>
          <t>55.17%</t>
        </is>
      </c>
      <c r="C47" s="6" t="inlineStr">
        <is>
          <t>Less than 100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27.59%</t>
        </is>
      </c>
      <c r="C48" s="6" t="inlineStr">
        <is>
          <t>100-199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3.45%</t>
        </is>
      </c>
      <c r="C49" s="6" t="inlineStr">
        <is>
          <t>200-299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6.9%</t>
        </is>
      </c>
      <c r="C50" s="6" t="inlineStr">
        <is>
          <t>300-399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6.9%</t>
        </is>
      </c>
      <c r="C51" s="6" t="inlineStr">
        <is>
          <t>400-499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500+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29</v>
      </c>
      <c r="B53" s="10" t="inlineStr">
        <is>
          <t>100.01%</t>
        </is>
      </c>
      <c r="C53" s="10" t="inlineStr">
        <is>
          <t>Total</t>
        </is>
      </c>
      <c r="D53" s="10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27.59%</t>
        </is>
      </c>
      <c r="C54" s="6" t="inlineStr">
        <is>
          <t>Affordable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21</v>
      </c>
      <c r="B55" s="6" t="inlineStr">
        <is>
          <t>72.41%</t>
        </is>
      </c>
      <c r="C55" s="6" t="inlineStr">
        <is>
          <t>MarketRate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29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9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Santa Rosa,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Santa Rosa,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2039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339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7108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6007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16409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1677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Santa Rosa,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17.39%</t>
        </is>
      </c>
      <c r="C22" s="6" t="inlineStr">
        <is>
          <t>94928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4.35%</t>
        </is>
      </c>
      <c r="C23" s="6" t="inlineStr">
        <is>
          <t>94931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8.7%</t>
        </is>
      </c>
      <c r="C24" s="6" t="inlineStr">
        <is>
          <t>94952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4.35%</t>
        </is>
      </c>
      <c r="C25" s="6" t="inlineStr">
        <is>
          <t>95401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95403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21.74%</t>
        </is>
      </c>
      <c r="C27" s="6" t="inlineStr">
        <is>
          <t>95404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13.04%</t>
        </is>
      </c>
      <c r="C28" s="6" t="inlineStr">
        <is>
          <t>95407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8.7%</t>
        </is>
      </c>
      <c r="C29" s="6" t="inlineStr">
        <is>
          <t>95448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13.04%</t>
        </is>
      </c>
      <c r="C30" s="6" t="inlineStr">
        <is>
          <t>95476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4.35%</t>
        </is>
      </c>
      <c r="C31" s="6" t="inlineStr">
        <is>
          <t>95492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23</v>
      </c>
      <c r="B32" s="10" t="inlineStr">
        <is>
          <t>100.01%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19</v>
      </c>
      <c r="B33" s="6" t="inlineStr">
        <is>
          <t>82.61%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8.7%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8.7%</t>
        </is>
      </c>
      <c r="C35" s="6" t="inlineStr">
        <is>
          <t>MIDRISE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23</v>
      </c>
      <c r="B36" s="10" t="inlineStr">
        <is>
          <t>100.01%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4.35%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34.78%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8</v>
      </c>
      <c r="B39" s="6" t="inlineStr">
        <is>
          <t>34.78%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26.09%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23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73.91%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21.74%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4.35%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23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12</v>
      </c>
      <c r="B49" s="6" t="inlineStr">
        <is>
          <t>52.17%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11</v>
      </c>
      <c r="B50" s="6" t="inlineStr">
        <is>
          <t>47.83%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6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Birmingham, Ala.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Birmingham, Ala.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1367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5172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4175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12083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1284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Birmingham, Ala.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1.49%</t>
        </is>
      </c>
      <c r="C22" s="6" t="inlineStr">
        <is>
          <t>35004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8.96%</t>
        </is>
      </c>
      <c r="C23" s="6" t="inlineStr">
        <is>
          <t>35023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1.49%</t>
        </is>
      </c>
      <c r="C24" s="6" t="inlineStr">
        <is>
          <t>35071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2.99%</t>
        </is>
      </c>
      <c r="C25" s="6" t="inlineStr">
        <is>
          <t>35115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1.49%</t>
        </is>
      </c>
      <c r="C26" s="6" t="inlineStr">
        <is>
          <t>35125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1.49%</t>
        </is>
      </c>
      <c r="C27" s="6" t="inlineStr">
        <is>
          <t>35203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6</v>
      </c>
      <c r="B28" s="6" t="inlineStr">
        <is>
          <t>8.96%</t>
        </is>
      </c>
      <c r="C28" s="6" t="inlineStr">
        <is>
          <t>35205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4.48%</t>
        </is>
      </c>
      <c r="C29" s="6" t="inlineStr">
        <is>
          <t>35206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9</v>
      </c>
      <c r="B30" s="6" t="inlineStr">
        <is>
          <t>13.43%</t>
        </is>
      </c>
      <c r="C30" s="6" t="inlineStr">
        <is>
          <t>35209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4.48%</t>
        </is>
      </c>
      <c r="C31" s="6" t="inlineStr">
        <is>
          <t>35210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7.46%</t>
        </is>
      </c>
      <c r="C32" s="6" t="inlineStr">
        <is>
          <t>35211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2.99%</t>
        </is>
      </c>
      <c r="C33" s="6" t="inlineStr">
        <is>
          <t>35213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2.99%</t>
        </is>
      </c>
      <c r="C34" s="6" t="inlineStr">
        <is>
          <t>35215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10.45%</t>
        </is>
      </c>
      <c r="C35" s="6" t="inlineStr">
        <is>
          <t>35216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1.49%</t>
        </is>
      </c>
      <c r="C36" s="6" t="inlineStr">
        <is>
          <t>35221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2.99%</t>
        </is>
      </c>
      <c r="C37" s="6" t="inlineStr">
        <is>
          <t>35222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1.49%</t>
        </is>
      </c>
      <c r="C38" s="6" t="inlineStr">
        <is>
          <t>35223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1.49%</t>
        </is>
      </c>
      <c r="C39" s="6" t="inlineStr">
        <is>
          <t>35233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2.99%</t>
        </is>
      </c>
      <c r="C40" s="6" t="inlineStr">
        <is>
          <t>35235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8.96%</t>
        </is>
      </c>
      <c r="C41" s="6" t="inlineStr">
        <is>
          <t>35242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2.99%</t>
        </is>
      </c>
      <c r="C42" s="6" t="inlineStr">
        <is>
          <t>35243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4.48%</t>
        </is>
      </c>
      <c r="C43" s="6" t="inlineStr">
        <is>
          <t>35244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67</v>
      </c>
      <c r="B44" s="10" t="inlineStr">
        <is>
          <t>100.03%</t>
        </is>
      </c>
      <c r="C44" s="10" t="inlineStr">
        <is>
          <t>Total</t>
        </is>
      </c>
      <c r="D44" s="10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63</v>
      </c>
      <c r="B45" s="6" t="inlineStr">
        <is>
          <t>94.03%</t>
        </is>
      </c>
      <c r="C45" s="6" t="inlineStr">
        <is>
          <t>GARDEN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1.49%</t>
        </is>
      </c>
      <c r="C46" s="6" t="inlineStr">
        <is>
          <t>HIGHRISE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2.99%</t>
        </is>
      </c>
      <c r="C47" s="6" t="inlineStr">
        <is>
          <t>MANUFACTURED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1.49%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67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7.46%</t>
        </is>
      </c>
      <c r="C50" s="6" t="inlineStr">
        <is>
          <t>Less than 5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16</v>
      </c>
      <c r="B51" s="6" t="inlineStr">
        <is>
          <t>23.88%</t>
        </is>
      </c>
      <c r="C51" s="6" t="inlineStr">
        <is>
          <t>5-9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17</v>
      </c>
      <c r="B52" s="6" t="inlineStr">
        <is>
          <t>25.37%</t>
        </is>
      </c>
      <c r="C52" s="6" t="inlineStr">
        <is>
          <t>10-19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29</v>
      </c>
      <c r="B53" s="6" t="inlineStr">
        <is>
          <t>43.28%</t>
        </is>
      </c>
      <c r="C53" s="6" t="inlineStr">
        <is>
          <t>20+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67</v>
      </c>
      <c r="B54" s="10" t="inlineStr">
        <is>
          <t>99.99%</t>
        </is>
      </c>
      <c r="C54" s="10" t="inlineStr">
        <is>
          <t>Total</t>
        </is>
      </c>
      <c r="D54" s="10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32</v>
      </c>
      <c r="B55" s="6" t="inlineStr">
        <is>
          <t>47.76%</t>
        </is>
      </c>
      <c r="C55" s="6" t="inlineStr">
        <is>
          <t>Less than 100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16</v>
      </c>
      <c r="B56" s="6" t="inlineStr">
        <is>
          <t>23.88%</t>
        </is>
      </c>
      <c r="C56" s="6" t="inlineStr">
        <is>
          <t>100-199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10</v>
      </c>
      <c r="B57" s="6" t="inlineStr">
        <is>
          <t>14.93%</t>
        </is>
      </c>
      <c r="C57" s="6" t="inlineStr">
        <is>
          <t>200-299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5.97%</t>
        </is>
      </c>
      <c r="C58" s="6" t="inlineStr">
        <is>
          <t>300-399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4</v>
      </c>
      <c r="B59" s="6" t="inlineStr">
        <is>
          <t>5.97%</t>
        </is>
      </c>
      <c r="C59" s="6" t="inlineStr">
        <is>
          <t>400-499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1.49%</t>
        </is>
      </c>
      <c r="C60" s="6" t="inlineStr">
        <is>
          <t>500+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67</v>
      </c>
      <c r="B61" s="10" t="inlineStr">
        <is>
          <t>100.00%</t>
        </is>
      </c>
      <c r="C61" s="10" t="inlineStr">
        <is>
          <t>Total</t>
        </is>
      </c>
      <c r="D61" s="10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43</v>
      </c>
      <c r="B62" s="6" t="inlineStr">
        <is>
          <t>64.18%</t>
        </is>
      </c>
      <c r="C62" s="6" t="inlineStr">
        <is>
          <t>Affordable</t>
        </is>
      </c>
      <c r="D62" s="6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24</v>
      </c>
      <c r="B63" s="6" t="inlineStr">
        <is>
          <t>35.82%</t>
        </is>
      </c>
      <c r="C63" s="6" t="inlineStr">
        <is>
          <t>MarketRate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67</v>
      </c>
      <c r="B64" s="10" t="inlineStr">
        <is>
          <t>100.00%</t>
        </is>
      </c>
      <c r="C64" s="10" t="inlineStr">
        <is>
          <t>Total</t>
        </is>
      </c>
      <c r="D64" s="10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0.xml><?xml version="1.0" encoding="utf-8"?>
<worksheet xmlns="http://schemas.openxmlformats.org/spreadsheetml/2006/main">
  <sheetPr>
    <outlinePr summaryBelow="1" summaryRight="1"/>
    <pageSetUpPr/>
  </sheetPr>
  <dimension ref="A1:AD4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Stockton,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Stockton,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1171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1760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283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8388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4634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16236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2097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Stockton,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4.76%</t>
        </is>
      </c>
      <c r="C22" s="6" t="inlineStr">
        <is>
          <t>95204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14.29%</t>
        </is>
      </c>
      <c r="C23" s="6" t="inlineStr">
        <is>
          <t>95207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4.76%</t>
        </is>
      </c>
      <c r="C24" s="6" t="inlineStr">
        <is>
          <t>95209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14.29%</t>
        </is>
      </c>
      <c r="C25" s="6" t="inlineStr">
        <is>
          <t>95210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14.29%</t>
        </is>
      </c>
      <c r="C26" s="6" t="inlineStr">
        <is>
          <t>95219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14.29%</t>
        </is>
      </c>
      <c r="C27" s="6" t="inlineStr">
        <is>
          <t>95240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95304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14.29%</t>
        </is>
      </c>
      <c r="C29" s="6" t="inlineStr">
        <is>
          <t>95336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14.29%</t>
        </is>
      </c>
      <c r="C30" s="6" t="inlineStr">
        <is>
          <t>95376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21</v>
      </c>
      <c r="B31" s="10" t="inlineStr">
        <is>
          <t>100.02%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21</v>
      </c>
      <c r="B32" s="6" t="inlineStr">
        <is>
          <t>100.0%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21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0</v>
      </c>
      <c r="B34" s="6" t="inlineStr">
        <is>
          <t>0.0%</t>
        </is>
      </c>
      <c r="C34" s="6" t="inlineStr">
        <is>
          <t>Less than 5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33.33%</t>
        </is>
      </c>
      <c r="C35" s="6" t="inlineStr">
        <is>
          <t>5-9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19.05%</t>
        </is>
      </c>
      <c r="C36" s="6" t="inlineStr">
        <is>
          <t>10-19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10</v>
      </c>
      <c r="B37" s="6" t="inlineStr">
        <is>
          <t>47.62%</t>
        </is>
      </c>
      <c r="C37" s="6" t="inlineStr">
        <is>
          <t>20+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21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61.9%</t>
        </is>
      </c>
      <c r="C39" s="6" t="inlineStr">
        <is>
          <t>Less than 100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14.29%</t>
        </is>
      </c>
      <c r="C40" s="6" t="inlineStr">
        <is>
          <t>100-199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4.76%</t>
        </is>
      </c>
      <c r="C41" s="6" t="inlineStr">
        <is>
          <t>200-299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19.05%</t>
        </is>
      </c>
      <c r="C42" s="6" t="inlineStr">
        <is>
          <t>300-399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400-499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500+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21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33.33%</t>
        </is>
      </c>
      <c r="C46" s="6" t="inlineStr">
        <is>
          <t>Affordable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14</v>
      </c>
      <c r="B47" s="6" t="inlineStr">
        <is>
          <t>66.67%</t>
        </is>
      </c>
      <c r="C47" s="6" t="inlineStr">
        <is>
          <t>MarketRate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21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>
  <sheetPr>
    <outlinePr summaryBelow="1" summaryRight="1"/>
    <pageSetUpPr/>
  </sheetPr>
  <dimension ref="A1:AD48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Vallejo,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Vallejo,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1803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9495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5470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19184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Vallejo,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11.11%</t>
        </is>
      </c>
      <c r="C22" s="6" t="inlineStr">
        <is>
          <t>94510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14</v>
      </c>
      <c r="B23" s="6" t="inlineStr">
        <is>
          <t>51.85%</t>
        </is>
      </c>
      <c r="C23" s="6" t="inlineStr">
        <is>
          <t>94533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3.7%</t>
        </is>
      </c>
      <c r="C24" s="6" t="inlineStr">
        <is>
          <t>94534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7.41%</t>
        </is>
      </c>
      <c r="C25" s="6" t="inlineStr">
        <is>
          <t>94585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3.7%</t>
        </is>
      </c>
      <c r="C26" s="6" t="inlineStr">
        <is>
          <t>94589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3.7%</t>
        </is>
      </c>
      <c r="C27" s="6" t="inlineStr">
        <is>
          <t>94590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3.7%</t>
        </is>
      </c>
      <c r="C28" s="6" t="inlineStr">
        <is>
          <t>94591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7.41%</t>
        </is>
      </c>
      <c r="C29" s="6" t="inlineStr">
        <is>
          <t>95687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7.41%</t>
        </is>
      </c>
      <c r="C30" s="6" t="inlineStr">
        <is>
          <t>95688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27</v>
      </c>
      <c r="B31" s="10" t="inlineStr">
        <is>
          <t>99.99%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27</v>
      </c>
      <c r="B32" s="6" t="inlineStr">
        <is>
          <t>100.0%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27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0</v>
      </c>
      <c r="B34" s="6" t="inlineStr">
        <is>
          <t>0.0%</t>
        </is>
      </c>
      <c r="C34" s="6" t="inlineStr">
        <is>
          <t>Less than 5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13</v>
      </c>
      <c r="B35" s="6" t="inlineStr">
        <is>
          <t>48.15%</t>
        </is>
      </c>
      <c r="C35" s="6" t="inlineStr">
        <is>
          <t>5-9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7.41%</t>
        </is>
      </c>
      <c r="C36" s="6" t="inlineStr">
        <is>
          <t>10-19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44.44%</t>
        </is>
      </c>
      <c r="C37" s="6" t="inlineStr">
        <is>
          <t>20+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37.04%</t>
        </is>
      </c>
      <c r="C39" s="6" t="inlineStr">
        <is>
          <t>Less than 100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44.44%</t>
        </is>
      </c>
      <c r="C40" s="6" t="inlineStr">
        <is>
          <t>100-199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7.41%</t>
        </is>
      </c>
      <c r="C41" s="6" t="inlineStr">
        <is>
          <t>200-299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7.41%</t>
        </is>
      </c>
      <c r="C42" s="6" t="inlineStr">
        <is>
          <t>300-399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400-499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3.7%</t>
        </is>
      </c>
      <c r="C44" s="6" t="inlineStr">
        <is>
          <t>500+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27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22.22%</t>
        </is>
      </c>
      <c r="C46" s="6" t="inlineStr">
        <is>
          <t>Affordable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21</v>
      </c>
      <c r="B47" s="6" t="inlineStr">
        <is>
          <t>77.78%</t>
        </is>
      </c>
      <c r="C47" s="6" t="inlineStr">
        <is>
          <t>MarketRate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27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Boulder,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Boulder,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1265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10074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5332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18602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2491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Boulder,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10.71%</t>
        </is>
      </c>
      <c r="C22" s="6" t="inlineStr">
        <is>
          <t>80026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7.14%</t>
        </is>
      </c>
      <c r="C23" s="6" t="inlineStr">
        <is>
          <t>80027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10.71%</t>
        </is>
      </c>
      <c r="C24" s="6" t="inlineStr">
        <is>
          <t>80301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7.14%</t>
        </is>
      </c>
      <c r="C25" s="6" t="inlineStr">
        <is>
          <t>80302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7.14%</t>
        </is>
      </c>
      <c r="C26" s="6" t="inlineStr">
        <is>
          <t>80303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3.57%</t>
        </is>
      </c>
      <c r="C27" s="6" t="inlineStr">
        <is>
          <t>80304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11</v>
      </c>
      <c r="B28" s="6" t="inlineStr">
        <is>
          <t>39.29%</t>
        </is>
      </c>
      <c r="C28" s="6" t="inlineStr">
        <is>
          <t>80501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14.29%</t>
        </is>
      </c>
      <c r="C29" s="6" t="inlineStr">
        <is>
          <t>80503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10" t="n">
        <v>28</v>
      </c>
      <c r="B30" s="10" t="inlineStr">
        <is>
          <t>99.99%</t>
        </is>
      </c>
      <c r="C30" s="10" t="inlineStr">
        <is>
          <t>Total</t>
        </is>
      </c>
      <c r="D30" s="10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24</v>
      </c>
      <c r="B31" s="6" t="inlineStr">
        <is>
          <t>85.71%</t>
        </is>
      </c>
      <c r="C31" s="6" t="inlineStr">
        <is>
          <t>GARDEN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7.14%</t>
        </is>
      </c>
      <c r="C32" s="6" t="inlineStr">
        <is>
          <t>MIDRISE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7.14%</t>
        </is>
      </c>
      <c r="C33" s="6" t="inlineStr">
        <is>
          <t>SENIOR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28</v>
      </c>
      <c r="B34" s="10" t="inlineStr">
        <is>
          <t>99.99%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3.57%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10</v>
      </c>
      <c r="B36" s="6" t="inlineStr">
        <is>
          <t>35.71%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14</v>
      </c>
      <c r="B37" s="6" t="inlineStr">
        <is>
          <t>50.0%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10.71%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28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20</v>
      </c>
      <c r="B40" s="6" t="inlineStr">
        <is>
          <t>71.43%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25.0%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3.57%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28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13</v>
      </c>
      <c r="B47" s="6" t="inlineStr">
        <is>
          <t>46.43%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15</v>
      </c>
      <c r="B48" s="6" t="inlineStr">
        <is>
          <t>53.57%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28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64" customWidth="1" min="1" max="1"/>
    <col width="3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Colorado Springs,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Colorado Springs,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408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3876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13026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Colorado Springs,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2.86%</t>
        </is>
      </c>
      <c r="C22" s="6" t="inlineStr">
        <is>
          <t>80817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7.14%</t>
        </is>
      </c>
      <c r="C23" s="6" t="inlineStr">
        <is>
          <t>80903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7.14%</t>
        </is>
      </c>
      <c r="C24" s="6" t="inlineStr">
        <is>
          <t>80904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2.86%</t>
        </is>
      </c>
      <c r="C25" s="6" t="inlineStr">
        <is>
          <t>80905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8.57%</t>
        </is>
      </c>
      <c r="C26" s="6" t="inlineStr">
        <is>
          <t>80906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9</v>
      </c>
      <c r="B27" s="6" t="inlineStr">
        <is>
          <t>12.86%</t>
        </is>
      </c>
      <c r="C27" s="6" t="inlineStr">
        <is>
          <t>80907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17.14%</t>
        </is>
      </c>
      <c r="C28" s="6" t="inlineStr">
        <is>
          <t>80909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7.14%</t>
        </is>
      </c>
      <c r="C29" s="6" t="inlineStr">
        <is>
          <t>80910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1.43%</t>
        </is>
      </c>
      <c r="C30" s="6" t="inlineStr">
        <is>
          <t>80915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10.0%</t>
        </is>
      </c>
      <c r="C31" s="6" t="inlineStr">
        <is>
          <t>80916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1.43%</t>
        </is>
      </c>
      <c r="C32" s="6" t="inlineStr">
        <is>
          <t>80917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10</v>
      </c>
      <c r="B33" s="6" t="inlineStr">
        <is>
          <t>14.29%</t>
        </is>
      </c>
      <c r="C33" s="6" t="inlineStr">
        <is>
          <t>80918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2.86%</t>
        </is>
      </c>
      <c r="C34" s="6" t="inlineStr">
        <is>
          <t>80919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2.86%</t>
        </is>
      </c>
      <c r="C35" s="6" t="inlineStr">
        <is>
          <t>80921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1.43%</t>
        </is>
      </c>
      <c r="C36" s="6" t="inlineStr">
        <is>
          <t>80922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70</v>
      </c>
      <c r="B37" s="10" t="inlineStr">
        <is>
          <t>100.01%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60</v>
      </c>
      <c r="B38" s="6" t="inlineStr">
        <is>
          <t>85.71%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10.0%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1.43%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2.86%</t>
        </is>
      </c>
      <c r="C41" s="6" t="inlineStr">
        <is>
          <t>MILITARY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70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1.43%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20</v>
      </c>
      <c r="B44" s="6" t="inlineStr">
        <is>
          <t>28.57%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18.57%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36</v>
      </c>
      <c r="B46" s="6" t="inlineStr">
        <is>
          <t>51.43%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70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34</v>
      </c>
      <c r="B48" s="6" t="inlineStr">
        <is>
          <t>48.57%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12.86%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23</v>
      </c>
      <c r="B50" s="6" t="inlineStr">
        <is>
          <t>32.86%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5.71%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70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35</v>
      </c>
      <c r="B55" s="6" t="inlineStr">
        <is>
          <t>50.0%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35</v>
      </c>
      <c r="B56" s="6" t="inlineStr">
        <is>
          <t>50.0%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70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>
  <sheetPr>
    <outlinePr summaryBelow="1" summaryRight="1"/>
    <pageSetUpPr/>
  </sheetPr>
  <dimension ref="A1:AD118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Denver,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Denver,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492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1213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8666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4850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16128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2264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Denver,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0.2%</t>
        </is>
      </c>
      <c r="C22" s="6" t="inlineStr">
        <is>
          <t>22060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0.61%</t>
        </is>
      </c>
      <c r="C23" s="6" t="inlineStr">
        <is>
          <t>80002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0.81%</t>
        </is>
      </c>
      <c r="C24" s="6" t="inlineStr">
        <is>
          <t>80003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1.22%</t>
        </is>
      </c>
      <c r="C25" s="6" t="inlineStr">
        <is>
          <t>80004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26</v>
      </c>
      <c r="B26" s="6" t="inlineStr">
        <is>
          <t>5.28%</t>
        </is>
      </c>
      <c r="C26" s="6" t="inlineStr">
        <is>
          <t>80010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19</v>
      </c>
      <c r="B27" s="6" t="inlineStr">
        <is>
          <t>3.86%</t>
        </is>
      </c>
      <c r="C27" s="6" t="inlineStr">
        <is>
          <t>80011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16</v>
      </c>
      <c r="B28" s="6" t="inlineStr">
        <is>
          <t>3.25%</t>
        </is>
      </c>
      <c r="C28" s="6" t="inlineStr">
        <is>
          <t>80012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0.2%</t>
        </is>
      </c>
      <c r="C29" s="6" t="inlineStr">
        <is>
          <t>80013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1.02%</t>
        </is>
      </c>
      <c r="C30" s="6" t="inlineStr">
        <is>
          <t>80014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0.2%</t>
        </is>
      </c>
      <c r="C31" s="6" t="inlineStr">
        <is>
          <t>80016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0.41%</t>
        </is>
      </c>
      <c r="C32" s="6" t="inlineStr">
        <is>
          <t>80017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1.22%</t>
        </is>
      </c>
      <c r="C33" s="6" t="inlineStr">
        <is>
          <t>80020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1.42%</t>
        </is>
      </c>
      <c r="C34" s="6" t="inlineStr">
        <is>
          <t>80021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0.2%</t>
        </is>
      </c>
      <c r="C35" s="6" t="inlineStr">
        <is>
          <t>80022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0.41%</t>
        </is>
      </c>
      <c r="C36" s="6" t="inlineStr">
        <is>
          <t>80023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1.42%</t>
        </is>
      </c>
      <c r="C37" s="6" t="inlineStr">
        <is>
          <t>80030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0.2%</t>
        </is>
      </c>
      <c r="C38" s="6" t="inlineStr">
        <is>
          <t>80031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15</v>
      </c>
      <c r="B39" s="6" t="inlineStr">
        <is>
          <t>3.05%</t>
        </is>
      </c>
      <c r="C39" s="6" t="inlineStr">
        <is>
          <t>80033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0.81%</t>
        </is>
      </c>
      <c r="C40" s="6" t="inlineStr">
        <is>
          <t>80104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0.2%</t>
        </is>
      </c>
      <c r="C41" s="6" t="inlineStr">
        <is>
          <t>80109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2.03%</t>
        </is>
      </c>
      <c r="C42" s="6" t="inlineStr">
        <is>
          <t>80110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0.41%</t>
        </is>
      </c>
      <c r="C43" s="6" t="inlineStr">
        <is>
          <t>80111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0.81%</t>
        </is>
      </c>
      <c r="C44" s="6" t="inlineStr">
        <is>
          <t>80112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2.64%</t>
        </is>
      </c>
      <c r="C45" s="6" t="inlineStr">
        <is>
          <t>80113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2.44%</t>
        </is>
      </c>
      <c r="C46" s="6" t="inlineStr">
        <is>
          <t>80120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0.2%</t>
        </is>
      </c>
      <c r="C47" s="6" t="inlineStr">
        <is>
          <t>80121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0.2%</t>
        </is>
      </c>
      <c r="C48" s="6" t="inlineStr">
        <is>
          <t>80122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0.61%</t>
        </is>
      </c>
      <c r="C49" s="6" t="inlineStr">
        <is>
          <t>80123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0.2%</t>
        </is>
      </c>
      <c r="C50" s="6" t="inlineStr">
        <is>
          <t>80124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0.61%</t>
        </is>
      </c>
      <c r="C51" s="6" t="inlineStr">
        <is>
          <t>80126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0.2%</t>
        </is>
      </c>
      <c r="C52" s="6" t="inlineStr">
        <is>
          <t>80127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0.2%</t>
        </is>
      </c>
      <c r="C53" s="6" t="inlineStr">
        <is>
          <t>80128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0.2%</t>
        </is>
      </c>
      <c r="C54" s="6" t="inlineStr">
        <is>
          <t>80134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0.2%</t>
        </is>
      </c>
      <c r="C55" s="6" t="inlineStr">
        <is>
          <t>80138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0.41%</t>
        </is>
      </c>
      <c r="C56" s="6" t="inlineStr">
        <is>
          <t>80201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16</v>
      </c>
      <c r="B57" s="6" t="inlineStr">
        <is>
          <t>3.25%</t>
        </is>
      </c>
      <c r="C57" s="6" t="inlineStr">
        <is>
          <t>80203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19</v>
      </c>
      <c r="B58" s="6" t="inlineStr">
        <is>
          <t>3.86%</t>
        </is>
      </c>
      <c r="C58" s="6" t="inlineStr">
        <is>
          <t>80204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9</v>
      </c>
      <c r="B59" s="6" t="inlineStr">
        <is>
          <t>1.83%</t>
        </is>
      </c>
      <c r="C59" s="6" t="inlineStr">
        <is>
          <t>80205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19</v>
      </c>
      <c r="B60" s="6" t="inlineStr">
        <is>
          <t>3.86%</t>
        </is>
      </c>
      <c r="C60" s="6" t="inlineStr">
        <is>
          <t>80206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11</v>
      </c>
      <c r="B61" s="6" t="inlineStr">
        <is>
          <t>2.24%</t>
        </is>
      </c>
      <c r="C61" s="6" t="inlineStr">
        <is>
          <t>80209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1.42%</t>
        </is>
      </c>
      <c r="C62" s="6" t="inlineStr">
        <is>
          <t>80210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1.42%</t>
        </is>
      </c>
      <c r="C63" s="6" t="inlineStr">
        <is>
          <t>80211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0.41%</t>
        </is>
      </c>
      <c r="C64" s="6" t="inlineStr">
        <is>
          <t>80212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21</v>
      </c>
      <c r="B65" s="6" t="inlineStr">
        <is>
          <t>4.27%</t>
        </is>
      </c>
      <c r="C65" s="6" t="inlineStr">
        <is>
          <t>80214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</v>
      </c>
      <c r="B66" s="6" t="inlineStr">
        <is>
          <t>1.22%</t>
        </is>
      </c>
      <c r="C66" s="6" t="inlineStr">
        <is>
          <t>80215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20</v>
      </c>
      <c r="B67" s="6" t="inlineStr">
        <is>
          <t>4.07%</t>
        </is>
      </c>
      <c r="C67" s="6" t="inlineStr">
        <is>
          <t>80218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1.22%</t>
        </is>
      </c>
      <c r="C68" s="6" t="inlineStr">
        <is>
          <t>80219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1.83%</t>
        </is>
      </c>
      <c r="C69" s="6" t="inlineStr">
        <is>
          <t>80220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1.22%</t>
        </is>
      </c>
      <c r="C70" s="6" t="inlineStr">
        <is>
          <t>80221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19</v>
      </c>
      <c r="B71" s="6" t="inlineStr">
        <is>
          <t>3.86%</t>
        </is>
      </c>
      <c r="C71" s="6" t="inlineStr">
        <is>
          <t>80222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0.41%</t>
        </is>
      </c>
      <c r="C72" s="6" t="inlineStr">
        <is>
          <t>80223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0.2%</t>
        </is>
      </c>
      <c r="C73" s="6" t="inlineStr">
        <is>
          <t>80224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15</v>
      </c>
      <c r="B74" s="6" t="inlineStr">
        <is>
          <t>3.05%</t>
        </is>
      </c>
      <c r="C74" s="6" t="inlineStr">
        <is>
          <t>80226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14</v>
      </c>
      <c r="B75" s="6" t="inlineStr">
        <is>
          <t>2.85%</t>
        </is>
      </c>
      <c r="C75" s="6" t="inlineStr">
        <is>
          <t>80227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0.2%</t>
        </is>
      </c>
      <c r="C76" s="6" t="inlineStr">
        <is>
          <t>80228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6</v>
      </c>
      <c r="B77" s="6" t="inlineStr">
        <is>
          <t>1.22%</t>
        </is>
      </c>
      <c r="C77" s="6" t="inlineStr">
        <is>
          <t>80229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11</v>
      </c>
      <c r="B78" s="6" t="inlineStr">
        <is>
          <t>2.24%</t>
        </is>
      </c>
      <c r="C78" s="6" t="inlineStr">
        <is>
          <t>80231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0.61%</t>
        </is>
      </c>
      <c r="C79" s="6" t="inlineStr">
        <is>
          <t>80232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7</v>
      </c>
      <c r="B80" s="6" t="inlineStr">
        <is>
          <t>1.42%</t>
        </is>
      </c>
      <c r="C80" s="6" t="inlineStr">
        <is>
          <t>80233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1.02%</t>
        </is>
      </c>
      <c r="C81" s="6" t="inlineStr">
        <is>
          <t>80234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0.2%</t>
        </is>
      </c>
      <c r="C82" s="6" t="inlineStr">
        <is>
          <t>80235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</v>
      </c>
      <c r="B83" s="6" t="inlineStr">
        <is>
          <t>1.22%</t>
        </is>
      </c>
      <c r="C83" s="6" t="inlineStr">
        <is>
          <t>80236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0.81%</t>
        </is>
      </c>
      <c r="C84" s="6" t="inlineStr">
        <is>
          <t>80237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6</v>
      </c>
      <c r="B85" s="6" t="inlineStr">
        <is>
          <t>1.22%</t>
        </is>
      </c>
      <c r="C85" s="6" t="inlineStr">
        <is>
          <t>80238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0.61%</t>
        </is>
      </c>
      <c r="C86" s="6" t="inlineStr">
        <is>
          <t>80239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0.61%</t>
        </is>
      </c>
      <c r="C87" s="6" t="inlineStr">
        <is>
          <t>80241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16</v>
      </c>
      <c r="B88" s="6" t="inlineStr">
        <is>
          <t>3.25%</t>
        </is>
      </c>
      <c r="C88" s="6" t="inlineStr">
        <is>
          <t>80246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0.81%</t>
        </is>
      </c>
      <c r="C89" s="6" t="inlineStr">
        <is>
          <t>80247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0.41%</t>
        </is>
      </c>
      <c r="C90" s="6" t="inlineStr">
        <is>
          <t>80249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6</v>
      </c>
      <c r="B91" s="6" t="inlineStr">
        <is>
          <t>1.22%</t>
        </is>
      </c>
      <c r="C91" s="6" t="inlineStr">
        <is>
          <t>80260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0.2%</t>
        </is>
      </c>
      <c r="C92" s="6" t="inlineStr">
        <is>
          <t>80303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6</v>
      </c>
      <c r="B93" s="6" t="inlineStr">
        <is>
          <t>1.22%</t>
        </is>
      </c>
      <c r="C93" s="6" t="inlineStr">
        <is>
          <t>80401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0.2%</t>
        </is>
      </c>
      <c r="C94" s="6" t="inlineStr">
        <is>
          <t>80452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5</v>
      </c>
      <c r="B95" s="6" t="inlineStr">
        <is>
          <t>1.02%</t>
        </is>
      </c>
      <c r="C95" s="6" t="inlineStr">
        <is>
          <t>80601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0.41%</t>
        </is>
      </c>
      <c r="C96" s="6" t="inlineStr">
        <is>
          <t>80640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10" t="n">
        <v>492</v>
      </c>
      <c r="B97" s="10" t="inlineStr">
        <is>
          <t>99.96%</t>
        </is>
      </c>
      <c r="C97" s="10" t="inlineStr">
        <is>
          <t>Total</t>
        </is>
      </c>
      <c r="D97" s="10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440</v>
      </c>
      <c r="B98" s="6" t="inlineStr">
        <is>
          <t>89.43%</t>
        </is>
      </c>
      <c r="C98" s="6" t="inlineStr">
        <is>
          <t>GARDEN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0.41%</t>
        </is>
      </c>
      <c r="C99" s="6" t="inlineStr">
        <is>
          <t>HIGHRISE</t>
        </is>
      </c>
      <c r="D99" s="6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5</v>
      </c>
      <c r="B100" s="6" t="inlineStr">
        <is>
          <t>1.02%</t>
        </is>
      </c>
      <c r="C100" s="6" t="inlineStr">
        <is>
          <t>MANUFACTURED</t>
        </is>
      </c>
      <c r="D100" s="6" t="inlineStr">
        <is>
          <t>Property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33</v>
      </c>
      <c r="B101" s="6" t="inlineStr">
        <is>
          <t>6.71%</t>
        </is>
      </c>
      <c r="C101" s="6" t="inlineStr">
        <is>
          <t>MIDRISE</t>
        </is>
      </c>
      <c r="D101" s="6" t="inlineStr">
        <is>
          <t>Property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12</v>
      </c>
      <c r="B102" s="6" t="inlineStr">
        <is>
          <t>2.44%</t>
        </is>
      </c>
      <c r="C102" s="6" t="inlineStr">
        <is>
          <t>SENIOR</t>
        </is>
      </c>
      <c r="D102" s="6" t="inlineStr">
        <is>
          <t>Property Type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10" t="n">
        <v>492</v>
      </c>
      <c r="B103" s="10" t="inlineStr">
        <is>
          <t>100.01%</t>
        </is>
      </c>
      <c r="C103" s="10" t="inlineStr">
        <is>
          <t>Total</t>
        </is>
      </c>
      <c r="D103" s="10" t="inlineStr">
        <is>
          <t>Property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18</v>
      </c>
      <c r="B104" s="6" t="inlineStr">
        <is>
          <t>3.66%</t>
        </is>
      </c>
      <c r="C104" s="6" t="inlineStr">
        <is>
          <t>Less than 5 years</t>
        </is>
      </c>
      <c r="D104" s="6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200</v>
      </c>
      <c r="B105" s="6" t="inlineStr">
        <is>
          <t>40.65%</t>
        </is>
      </c>
      <c r="C105" s="6" t="inlineStr">
        <is>
          <t>5-9 years</t>
        </is>
      </c>
      <c r="D105" s="6" t="inlineStr">
        <is>
          <t>Age of Property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128</v>
      </c>
      <c r="B106" s="6" t="inlineStr">
        <is>
          <t>26.02%</t>
        </is>
      </c>
      <c r="C106" s="6" t="inlineStr">
        <is>
          <t>10-19 years</t>
        </is>
      </c>
      <c r="D106" s="6" t="inlineStr">
        <is>
          <t>Age of Property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146</v>
      </c>
      <c r="B107" s="6" t="inlineStr">
        <is>
          <t>29.67%</t>
        </is>
      </c>
      <c r="C107" s="6" t="inlineStr">
        <is>
          <t>20+ years</t>
        </is>
      </c>
      <c r="D107" s="6" t="inlineStr">
        <is>
          <t>Age of Property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10" t="n">
        <v>492</v>
      </c>
      <c r="B108" s="10" t="inlineStr">
        <is>
          <t>100.00%</t>
        </is>
      </c>
      <c r="C108" s="10" t="inlineStr">
        <is>
          <t>Total</t>
        </is>
      </c>
      <c r="D108" s="10" t="inlineStr">
        <is>
          <t>Age of Property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302</v>
      </c>
      <c r="B109" s="6" t="inlineStr">
        <is>
          <t>61.38%</t>
        </is>
      </c>
      <c r="C109" s="6" t="inlineStr">
        <is>
          <t>Less than 100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52</v>
      </c>
      <c r="B110" s="6" t="inlineStr">
        <is>
          <t>10.57%</t>
        </is>
      </c>
      <c r="C110" s="6" t="inlineStr">
        <is>
          <t>100-199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64</v>
      </c>
      <c r="B111" s="6" t="inlineStr">
        <is>
          <t>13.01%</t>
        </is>
      </c>
      <c r="C111" s="6" t="inlineStr">
        <is>
          <t>200-299</t>
        </is>
      </c>
      <c r="D111" s="6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32</v>
      </c>
      <c r="B112" s="6" t="inlineStr">
        <is>
          <t>6.5%</t>
        </is>
      </c>
      <c r="C112" s="6" t="inlineStr">
        <is>
          <t>300-399</t>
        </is>
      </c>
      <c r="D112" s="6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24</v>
      </c>
      <c r="B113" s="6" t="inlineStr">
        <is>
          <t>4.88%</t>
        </is>
      </c>
      <c r="C113" s="6" t="inlineStr">
        <is>
          <t>400-499</t>
        </is>
      </c>
      <c r="D113" s="6" t="inlineStr">
        <is>
          <t>Property Size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18</v>
      </c>
      <c r="B114" s="6" t="inlineStr">
        <is>
          <t>3.66%</t>
        </is>
      </c>
      <c r="C114" s="6" t="inlineStr">
        <is>
          <t>500+</t>
        </is>
      </c>
      <c r="D114" s="6" t="inlineStr">
        <is>
          <t>Property Size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10" t="n">
        <v>492</v>
      </c>
      <c r="B115" s="10" t="inlineStr">
        <is>
          <t>100.00%</t>
        </is>
      </c>
      <c r="C115" s="10" t="inlineStr">
        <is>
          <t>Total</t>
        </is>
      </c>
      <c r="D115" s="10" t="inlineStr">
        <is>
          <t>Property Size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270</v>
      </c>
      <c r="B116" s="6" t="inlineStr">
        <is>
          <t>54.88%</t>
        </is>
      </c>
      <c r="C116" s="6" t="inlineStr">
        <is>
          <t>Affordable</t>
        </is>
      </c>
      <c r="D116" s="6" t="inlineStr">
        <is>
          <t>Rent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222</v>
      </c>
      <c r="B117" s="6" t="inlineStr">
        <is>
          <t>45.12%</t>
        </is>
      </c>
      <c r="C117" s="6" t="inlineStr">
        <is>
          <t>MarketRate</t>
        </is>
      </c>
      <c r="D117" s="6" t="inlineStr">
        <is>
          <t>Rent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10" t="n">
        <v>492</v>
      </c>
      <c r="B118" s="10" t="inlineStr">
        <is>
          <t>100.00%</t>
        </is>
      </c>
      <c r="C118" s="10" t="inlineStr">
        <is>
          <t>Total</t>
        </is>
      </c>
      <c r="D118" s="10" t="inlineStr">
        <is>
          <t>Rent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5.xml><?xml version="1.0" encoding="utf-8"?>
<worksheet xmlns="http://schemas.openxmlformats.org/spreadsheetml/2006/main">
  <sheetPr>
    <outlinePr summaryBelow="1" summaryRight="1"/>
    <pageSetUpPr/>
  </sheetPr>
  <dimension ref="A1:AD50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Fort Collins,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Fort Collins,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1127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9611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4500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16963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2435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Fort Collins,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4.17%</t>
        </is>
      </c>
      <c r="C22" s="6" t="inlineStr">
        <is>
          <t>80517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4.17%</t>
        </is>
      </c>
      <c r="C23" s="6" t="inlineStr">
        <is>
          <t>80521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4.17%</t>
        </is>
      </c>
      <c r="C24" s="6" t="inlineStr">
        <is>
          <t>80524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12.5%</t>
        </is>
      </c>
      <c r="C25" s="6" t="inlineStr">
        <is>
          <t>80525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20.83%</t>
        </is>
      </c>
      <c r="C26" s="6" t="inlineStr">
        <is>
          <t>80526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9</v>
      </c>
      <c r="B27" s="6" t="inlineStr">
        <is>
          <t>37.5%</t>
        </is>
      </c>
      <c r="C27" s="6" t="inlineStr">
        <is>
          <t>80537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16.67%</t>
        </is>
      </c>
      <c r="C28" s="6" t="inlineStr">
        <is>
          <t>80538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10" t="n">
        <v>24</v>
      </c>
      <c r="B29" s="10" t="inlineStr">
        <is>
          <t>100.01%</t>
        </is>
      </c>
      <c r="C29" s="10" t="inlineStr">
        <is>
          <t>Total</t>
        </is>
      </c>
      <c r="D29" s="10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18</v>
      </c>
      <c r="B30" s="6" t="inlineStr">
        <is>
          <t>75.0%</t>
        </is>
      </c>
      <c r="C30" s="6" t="inlineStr">
        <is>
          <t>GARDEN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4.17%</t>
        </is>
      </c>
      <c r="C31" s="6" t="inlineStr">
        <is>
          <t>MANUFACTURED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8.33%</t>
        </is>
      </c>
      <c r="C32" s="6" t="inlineStr">
        <is>
          <t>MIDRISE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SENIOR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8.33%</t>
        </is>
      </c>
      <c r="C34" s="6" t="inlineStr">
        <is>
          <t>STUDENT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24</v>
      </c>
      <c r="B35" s="10" t="inlineStr">
        <is>
          <t>100.00%</t>
        </is>
      </c>
      <c r="C35" s="10" t="inlineStr">
        <is>
          <t>Total</t>
        </is>
      </c>
      <c r="D35" s="10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0</v>
      </c>
      <c r="B36" s="6" t="inlineStr">
        <is>
          <t>0.0%</t>
        </is>
      </c>
      <c r="C36" s="6" t="inlineStr">
        <is>
          <t>Less than 5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50.0%</t>
        </is>
      </c>
      <c r="C37" s="6" t="inlineStr">
        <is>
          <t>5-9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20.83%</t>
        </is>
      </c>
      <c r="C38" s="6" t="inlineStr">
        <is>
          <t>10-19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29.17%</t>
        </is>
      </c>
      <c r="C39" s="6" t="inlineStr">
        <is>
          <t>20+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24</v>
      </c>
      <c r="B40" s="10" t="inlineStr">
        <is>
          <t>100.00%</t>
        </is>
      </c>
      <c r="C40" s="10" t="inlineStr">
        <is>
          <t>Total</t>
        </is>
      </c>
      <c r="D40" s="10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25.0%</t>
        </is>
      </c>
      <c r="C41" s="6" t="inlineStr">
        <is>
          <t>Less than 100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25.0%</t>
        </is>
      </c>
      <c r="C42" s="6" t="inlineStr">
        <is>
          <t>100-199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33.33%</t>
        </is>
      </c>
      <c r="C43" s="6" t="inlineStr">
        <is>
          <t>200-299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12.5%</t>
        </is>
      </c>
      <c r="C44" s="6" t="inlineStr">
        <is>
          <t>300-399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400-499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4.17%</t>
        </is>
      </c>
      <c r="C46" s="6" t="inlineStr">
        <is>
          <t>500+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24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33.33%</t>
        </is>
      </c>
      <c r="C48" s="6" t="inlineStr">
        <is>
          <t>Affordable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16</v>
      </c>
      <c r="B49" s="6" t="inlineStr">
        <is>
          <t>66.67%</t>
        </is>
      </c>
      <c r="C49" s="6" t="inlineStr">
        <is>
          <t>MarketRate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24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6.xml><?xml version="1.0" encoding="utf-8"?>
<worksheet xmlns="http://schemas.openxmlformats.org/spreadsheetml/2006/main">
  <sheetPr>
    <outlinePr summaryBelow="1" summaryRight="1"/>
    <pageSetUpPr/>
  </sheetPr>
  <dimension ref="A1:AD6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Bridgeport, Conn.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Bridgeport, Conn.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3135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942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10436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5136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19895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2486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Bridgeport, Conn.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1.79%</t>
        </is>
      </c>
      <c r="C22" s="6" t="inlineStr">
        <is>
          <t>6484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11</v>
      </c>
      <c r="B23" s="6" t="inlineStr">
        <is>
          <t>9.82%</t>
        </is>
      </c>
      <c r="C23" s="6" t="inlineStr">
        <is>
          <t>6604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5.36%</t>
        </is>
      </c>
      <c r="C24" s="6" t="inlineStr">
        <is>
          <t>6605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5.36%</t>
        </is>
      </c>
      <c r="C25" s="6" t="inlineStr">
        <is>
          <t>6606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1.79%</t>
        </is>
      </c>
      <c r="C26" s="6" t="inlineStr">
        <is>
          <t>6607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7.14%</t>
        </is>
      </c>
      <c r="C27" s="6" t="inlineStr">
        <is>
          <t>6608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0.89%</t>
        </is>
      </c>
      <c r="C28" s="6" t="inlineStr">
        <is>
          <t>6611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0.89%</t>
        </is>
      </c>
      <c r="C29" s="6" t="inlineStr">
        <is>
          <t>6614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2.68%</t>
        </is>
      </c>
      <c r="C30" s="6" t="inlineStr">
        <is>
          <t>6615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0.89%</t>
        </is>
      </c>
      <c r="C31" s="6" t="inlineStr">
        <is>
          <t>6804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3.57%</t>
        </is>
      </c>
      <c r="C32" s="6" t="inlineStr">
        <is>
          <t>6810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0.89%</t>
        </is>
      </c>
      <c r="C33" s="6" t="inlineStr">
        <is>
          <t>6811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5.36%</t>
        </is>
      </c>
      <c r="C34" s="6" t="inlineStr">
        <is>
          <t>6850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4.46%</t>
        </is>
      </c>
      <c r="C35" s="6" t="inlineStr">
        <is>
          <t>6851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9</v>
      </c>
      <c r="B36" s="6" t="inlineStr">
        <is>
          <t>8.04%</t>
        </is>
      </c>
      <c r="C36" s="6" t="inlineStr">
        <is>
          <t>6854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3.57%</t>
        </is>
      </c>
      <c r="C37" s="6" t="inlineStr">
        <is>
          <t>6855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1.79%</t>
        </is>
      </c>
      <c r="C38" s="6" t="inlineStr">
        <is>
          <t>6877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1.79%</t>
        </is>
      </c>
      <c r="C39" s="6" t="inlineStr">
        <is>
          <t>6901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33</v>
      </c>
      <c r="B40" s="6" t="inlineStr">
        <is>
          <t>29.46%</t>
        </is>
      </c>
      <c r="C40" s="6" t="inlineStr">
        <is>
          <t>6902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2.68%</t>
        </is>
      </c>
      <c r="C41" s="6" t="inlineStr">
        <is>
          <t>6905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0.89%</t>
        </is>
      </c>
      <c r="C42" s="6" t="inlineStr">
        <is>
          <t>6906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0.89%</t>
        </is>
      </c>
      <c r="C43" s="6" t="inlineStr">
        <is>
          <t>94954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112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93</v>
      </c>
      <c r="B45" s="6" t="inlineStr">
        <is>
          <t>83.04%</t>
        </is>
      </c>
      <c r="C45" s="6" t="inlineStr">
        <is>
          <t>GARDEN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4.46%</t>
        </is>
      </c>
      <c r="C46" s="6" t="inlineStr">
        <is>
          <t>HIGHRISE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13</v>
      </c>
      <c r="B47" s="6" t="inlineStr">
        <is>
          <t>11.61%</t>
        </is>
      </c>
      <c r="C47" s="6" t="inlineStr">
        <is>
          <t>MIDRISE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0.89%</t>
        </is>
      </c>
      <c r="C48" s="6" t="inlineStr">
        <is>
          <t>SENIOR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112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2.68%</t>
        </is>
      </c>
      <c r="C50" s="6" t="inlineStr">
        <is>
          <t>Less than 5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35</v>
      </c>
      <c r="B51" s="6" t="inlineStr">
        <is>
          <t>31.25%</t>
        </is>
      </c>
      <c r="C51" s="6" t="inlineStr">
        <is>
          <t>5-9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36</v>
      </c>
      <c r="B52" s="6" t="inlineStr">
        <is>
          <t>32.14%</t>
        </is>
      </c>
      <c r="C52" s="6" t="inlineStr">
        <is>
          <t>10-19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38</v>
      </c>
      <c r="B53" s="6" t="inlineStr">
        <is>
          <t>33.93%</t>
        </is>
      </c>
      <c r="C53" s="6" t="inlineStr">
        <is>
          <t>20+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112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84</v>
      </c>
      <c r="B55" s="6" t="inlineStr">
        <is>
          <t>75.0%</t>
        </is>
      </c>
      <c r="C55" s="6" t="inlineStr">
        <is>
          <t>Less than 100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14</v>
      </c>
      <c r="B56" s="6" t="inlineStr">
        <is>
          <t>12.5%</t>
        </is>
      </c>
      <c r="C56" s="6" t="inlineStr">
        <is>
          <t>100-199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9</v>
      </c>
      <c r="B57" s="6" t="inlineStr">
        <is>
          <t>8.04%</t>
        </is>
      </c>
      <c r="C57" s="6" t="inlineStr">
        <is>
          <t>200-299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2.68%</t>
        </is>
      </c>
      <c r="C58" s="6" t="inlineStr">
        <is>
          <t>300-399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1.79%</t>
        </is>
      </c>
      <c r="C59" s="6" t="inlineStr">
        <is>
          <t>400-499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500+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112</v>
      </c>
      <c r="B61" s="10" t="inlineStr">
        <is>
          <t>100.01%</t>
        </is>
      </c>
      <c r="C61" s="10" t="inlineStr">
        <is>
          <t>Total</t>
        </is>
      </c>
      <c r="D61" s="10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59</v>
      </c>
      <c r="B62" s="6" t="inlineStr">
        <is>
          <t>52.68%</t>
        </is>
      </c>
      <c r="C62" s="6" t="inlineStr">
        <is>
          <t>Affordable</t>
        </is>
      </c>
      <c r="D62" s="6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53</v>
      </c>
      <c r="B63" s="6" t="inlineStr">
        <is>
          <t>47.32%</t>
        </is>
      </c>
      <c r="C63" s="6" t="inlineStr">
        <is>
          <t>MarketRate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112</v>
      </c>
      <c r="B64" s="10" t="inlineStr">
        <is>
          <t>100.00%</t>
        </is>
      </c>
      <c r="C64" s="10" t="inlineStr">
        <is>
          <t>Total</t>
        </is>
      </c>
      <c r="D64" s="10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7.xml><?xml version="1.0" encoding="utf-8"?>
<worksheet xmlns="http://schemas.openxmlformats.org/spreadsheetml/2006/main">
  <sheetPr>
    <outlinePr summaryBelow="1" summaryRight="1"/>
    <pageSetUpPr/>
  </sheetPr>
  <dimension ref="A1:AD80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Hartford, Conn.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Hartford, Conn.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2208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1025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5911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4150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13558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Hartford, Conn.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0.66%</t>
        </is>
      </c>
      <c r="C22" s="6" t="inlineStr">
        <is>
          <t>27455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1.32%</t>
        </is>
      </c>
      <c r="C23" s="6" t="inlineStr">
        <is>
          <t>6002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9</v>
      </c>
      <c r="B24" s="6" t="inlineStr">
        <is>
          <t>5.96%</t>
        </is>
      </c>
      <c r="C24" s="6" t="inlineStr">
        <is>
          <t>6010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0.66%</t>
        </is>
      </c>
      <c r="C25" s="6" t="inlineStr">
        <is>
          <t>6029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1.99%</t>
        </is>
      </c>
      <c r="C26" s="6" t="inlineStr">
        <is>
          <t>6032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0.66%</t>
        </is>
      </c>
      <c r="C27" s="6" t="inlineStr">
        <is>
          <t>6035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7</v>
      </c>
      <c r="B28" s="6" t="inlineStr">
        <is>
          <t>4.64%</t>
        </is>
      </c>
      <c r="C28" s="6" t="inlineStr">
        <is>
          <t>6040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1.32%</t>
        </is>
      </c>
      <c r="C29" s="6" t="inlineStr">
        <is>
          <t>6042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11</v>
      </c>
      <c r="B30" s="6" t="inlineStr">
        <is>
          <t>7.28%</t>
        </is>
      </c>
      <c r="C30" s="6" t="inlineStr">
        <is>
          <t>6051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3.97%</t>
        </is>
      </c>
      <c r="C31" s="6" t="inlineStr">
        <is>
          <t>6053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1.99%</t>
        </is>
      </c>
      <c r="C32" s="6" t="inlineStr">
        <is>
          <t>6062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2.65%</t>
        </is>
      </c>
      <c r="C33" s="6" t="inlineStr">
        <is>
          <t>6066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0.66%</t>
        </is>
      </c>
      <c r="C34" s="6" t="inlineStr">
        <is>
          <t>6070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0.66%</t>
        </is>
      </c>
      <c r="C35" s="6" t="inlineStr">
        <is>
          <t>6076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1.99%</t>
        </is>
      </c>
      <c r="C36" s="6" t="inlineStr">
        <is>
          <t>6082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0.66%</t>
        </is>
      </c>
      <c r="C37" s="6" t="inlineStr">
        <is>
          <t>6095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0.66%</t>
        </is>
      </c>
      <c r="C38" s="6" t="inlineStr">
        <is>
          <t>6096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2.65%</t>
        </is>
      </c>
      <c r="C39" s="6" t="inlineStr">
        <is>
          <t>6103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7.28%</t>
        </is>
      </c>
      <c r="C40" s="6" t="inlineStr">
        <is>
          <t>6105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25</v>
      </c>
      <c r="B41" s="6" t="inlineStr">
        <is>
          <t>16.56%</t>
        </is>
      </c>
      <c r="C41" s="6" t="inlineStr">
        <is>
          <t>6106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1.32%</t>
        </is>
      </c>
      <c r="C42" s="6" t="inlineStr">
        <is>
          <t>6107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13</v>
      </c>
      <c r="B43" s="6" t="inlineStr">
        <is>
          <t>8.61%</t>
        </is>
      </c>
      <c r="C43" s="6" t="inlineStr">
        <is>
          <t>6108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1.32%</t>
        </is>
      </c>
      <c r="C44" s="6" t="inlineStr">
        <is>
          <t>6109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1.32%</t>
        </is>
      </c>
      <c r="C45" s="6" t="inlineStr">
        <is>
          <t>6110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1.32%</t>
        </is>
      </c>
      <c r="C46" s="6" t="inlineStr">
        <is>
          <t>6111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0.66%</t>
        </is>
      </c>
      <c r="C47" s="6" t="inlineStr">
        <is>
          <t>6112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2.65%</t>
        </is>
      </c>
      <c r="C48" s="6" t="inlineStr">
        <is>
          <t>6114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2.65%</t>
        </is>
      </c>
      <c r="C49" s="6" t="inlineStr">
        <is>
          <t>6118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5.3%</t>
        </is>
      </c>
      <c r="C50" s="6" t="inlineStr">
        <is>
          <t>6119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2.65%</t>
        </is>
      </c>
      <c r="C51" s="6" t="inlineStr">
        <is>
          <t>6120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0.66%</t>
        </is>
      </c>
      <c r="C52" s="6" t="inlineStr">
        <is>
          <t>6279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0.66%</t>
        </is>
      </c>
      <c r="C53" s="6" t="inlineStr">
        <is>
          <t>6424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3.97%</t>
        </is>
      </c>
      <c r="C54" s="6" t="inlineStr">
        <is>
          <t>6457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0.66%</t>
        </is>
      </c>
      <c r="C55" s="6" t="inlineStr">
        <is>
          <t>6475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0.66%</t>
        </is>
      </c>
      <c r="C56" s="6" t="inlineStr">
        <is>
          <t>6479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0.66%</t>
        </is>
      </c>
      <c r="C57" s="6" t="inlineStr">
        <is>
          <t>6489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0.66%</t>
        </is>
      </c>
      <c r="C58" s="6" t="inlineStr">
        <is>
          <t>98683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151</v>
      </c>
      <c r="B59" s="10" t="inlineStr">
        <is>
          <t>99.95%</t>
        </is>
      </c>
      <c r="C59" s="10" t="inlineStr">
        <is>
          <t>Total</t>
        </is>
      </c>
      <c r="D59" s="10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134</v>
      </c>
      <c r="B60" s="6" t="inlineStr">
        <is>
          <t>88.74%</t>
        </is>
      </c>
      <c r="C60" s="6" t="inlineStr">
        <is>
          <t>GARDEN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1.99%</t>
        </is>
      </c>
      <c r="C61" s="6" t="inlineStr">
        <is>
          <t>HIGHRISE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10</v>
      </c>
      <c r="B62" s="6" t="inlineStr">
        <is>
          <t>6.62%</t>
        </is>
      </c>
      <c r="C62" s="6" t="inlineStr">
        <is>
          <t>MIDRISE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1.99%</t>
        </is>
      </c>
      <c r="C63" s="6" t="inlineStr">
        <is>
          <t>SENIOR</t>
        </is>
      </c>
      <c r="D63" s="6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0.66%</t>
        </is>
      </c>
      <c r="C64" s="6" t="inlineStr">
        <is>
          <t>STUDENT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151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1.99%</t>
        </is>
      </c>
      <c r="C66" s="6" t="inlineStr">
        <is>
          <t>Less than 5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29</v>
      </c>
      <c r="B67" s="6" t="inlineStr">
        <is>
          <t>19.21%</t>
        </is>
      </c>
      <c r="C67" s="6" t="inlineStr">
        <is>
          <t>5-9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29</v>
      </c>
      <c r="B68" s="6" t="inlineStr">
        <is>
          <t>19.21%</t>
        </is>
      </c>
      <c r="C68" s="6" t="inlineStr">
        <is>
          <t>10-19 years</t>
        </is>
      </c>
      <c r="D68" s="6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90</v>
      </c>
      <c r="B69" s="6" t="inlineStr">
        <is>
          <t>59.6%</t>
        </is>
      </c>
      <c r="C69" s="6" t="inlineStr">
        <is>
          <t>20+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151</v>
      </c>
      <c r="B70" s="10" t="inlineStr">
        <is>
          <t>100.01%</t>
        </is>
      </c>
      <c r="C70" s="10" t="inlineStr">
        <is>
          <t>Total</t>
        </is>
      </c>
      <c r="D70" s="10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112</v>
      </c>
      <c r="B71" s="6" t="inlineStr">
        <is>
          <t>74.17%</t>
        </is>
      </c>
      <c r="C71" s="6" t="inlineStr">
        <is>
          <t>Less than 100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20</v>
      </c>
      <c r="B72" s="6" t="inlineStr">
        <is>
          <t>13.25%</t>
        </is>
      </c>
      <c r="C72" s="6" t="inlineStr">
        <is>
          <t>100-199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11</v>
      </c>
      <c r="B73" s="6" t="inlineStr">
        <is>
          <t>7.28%</t>
        </is>
      </c>
      <c r="C73" s="6" t="inlineStr">
        <is>
          <t>200-299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3</v>
      </c>
      <c r="B74" s="6" t="inlineStr">
        <is>
          <t>1.99%</t>
        </is>
      </c>
      <c r="C74" s="6" t="inlineStr">
        <is>
          <t>300-399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1.32%</t>
        </is>
      </c>
      <c r="C75" s="6" t="inlineStr">
        <is>
          <t>400-499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1.99%</t>
        </is>
      </c>
      <c r="C76" s="6" t="inlineStr">
        <is>
          <t>500+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151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98</v>
      </c>
      <c r="B78" s="6" t="inlineStr">
        <is>
          <t>64.9%</t>
        </is>
      </c>
      <c r="C78" s="6" t="inlineStr">
        <is>
          <t>Affordable</t>
        </is>
      </c>
      <c r="D78" s="6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53</v>
      </c>
      <c r="B79" s="6" t="inlineStr">
        <is>
          <t>35.1%</t>
        </is>
      </c>
      <c r="C79" s="6" t="inlineStr">
        <is>
          <t>MarketRate</t>
        </is>
      </c>
      <c r="D79" s="6" t="inlineStr">
        <is>
          <t>Rent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151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Rent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8.xml><?xml version="1.0" encoding="utf-8"?>
<worksheet xmlns="http://schemas.openxmlformats.org/spreadsheetml/2006/main">
  <sheetPr>
    <outlinePr summaryBelow="1" summaryRight="1"/>
    <pageSetUpPr/>
  </sheetPr>
  <dimension ref="A1:AD71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Haven, Conn.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Haven, Conn.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2616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817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402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7191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4556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15582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Haven, Conn.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2.83%</t>
        </is>
      </c>
      <c r="C22" s="6" t="inlineStr">
        <is>
          <t>6401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1.89%</t>
        </is>
      </c>
      <c r="C23" s="6" t="inlineStr">
        <is>
          <t>6403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2.83%</t>
        </is>
      </c>
      <c r="C24" s="6" t="inlineStr">
        <is>
          <t>6405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0.94%</t>
        </is>
      </c>
      <c r="C25" s="6" t="inlineStr">
        <is>
          <t>6410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1.89%</t>
        </is>
      </c>
      <c r="C26" s="6" t="inlineStr">
        <is>
          <t>6450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3.77%</t>
        </is>
      </c>
      <c r="C27" s="6" t="inlineStr">
        <is>
          <t>6451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2.83%</t>
        </is>
      </c>
      <c r="C28" s="6" t="inlineStr">
        <is>
          <t>6460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0.94%</t>
        </is>
      </c>
      <c r="C29" s="6" t="inlineStr">
        <is>
          <t>6461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1.89%</t>
        </is>
      </c>
      <c r="C30" s="6" t="inlineStr">
        <is>
          <t>6471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0.94%</t>
        </is>
      </c>
      <c r="C31" s="6" t="inlineStr">
        <is>
          <t>6473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0.94%</t>
        </is>
      </c>
      <c r="C32" s="6" t="inlineStr">
        <is>
          <t>6477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1.89%</t>
        </is>
      </c>
      <c r="C33" s="6" t="inlineStr">
        <is>
          <t>6483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2.83%</t>
        </is>
      </c>
      <c r="C34" s="6" t="inlineStr">
        <is>
          <t>6510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20</v>
      </c>
      <c r="B35" s="6" t="inlineStr">
        <is>
          <t>18.87%</t>
        </is>
      </c>
      <c r="C35" s="6" t="inlineStr">
        <is>
          <t>6511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4.72%</t>
        </is>
      </c>
      <c r="C36" s="6" t="inlineStr">
        <is>
          <t>6512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2.83%</t>
        </is>
      </c>
      <c r="C37" s="6" t="inlineStr">
        <is>
          <t>6513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3.77%</t>
        </is>
      </c>
      <c r="C38" s="6" t="inlineStr">
        <is>
          <t>6514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3.77%</t>
        </is>
      </c>
      <c r="C39" s="6" t="inlineStr">
        <is>
          <t>6515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10.38%</t>
        </is>
      </c>
      <c r="C40" s="6" t="inlineStr">
        <is>
          <t>6516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2.83%</t>
        </is>
      </c>
      <c r="C41" s="6" t="inlineStr">
        <is>
          <t>6517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1.89%</t>
        </is>
      </c>
      <c r="C42" s="6" t="inlineStr">
        <is>
          <t>6518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0.94%</t>
        </is>
      </c>
      <c r="C43" s="6" t="inlineStr">
        <is>
          <t>6701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5.66%</t>
        </is>
      </c>
      <c r="C44" s="6" t="inlineStr">
        <is>
          <t>6702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2.83%</t>
        </is>
      </c>
      <c r="C45" s="6" t="inlineStr">
        <is>
          <t>6704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8.49%</t>
        </is>
      </c>
      <c r="C46" s="6" t="inlineStr">
        <is>
          <t>6705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2.83%</t>
        </is>
      </c>
      <c r="C47" s="6" t="inlineStr">
        <is>
          <t>6706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0.94%</t>
        </is>
      </c>
      <c r="C48" s="6" t="inlineStr">
        <is>
          <t>6708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0.94%</t>
        </is>
      </c>
      <c r="C49" s="6" t="inlineStr">
        <is>
          <t>6716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1.89%</t>
        </is>
      </c>
      <c r="C50" s="6" t="inlineStr">
        <is>
          <t>6770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106</v>
      </c>
      <c r="B51" s="10" t="inlineStr">
        <is>
          <t>99.99%</t>
        </is>
      </c>
      <c r="C51" s="10" t="inlineStr">
        <is>
          <t>Total</t>
        </is>
      </c>
      <c r="D51" s="10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90</v>
      </c>
      <c r="B52" s="6" t="inlineStr">
        <is>
          <t>84.91%</t>
        </is>
      </c>
      <c r="C52" s="6" t="inlineStr">
        <is>
          <t>GARDEN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2.83%</t>
        </is>
      </c>
      <c r="C53" s="6" t="inlineStr">
        <is>
          <t>HIGHRISE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12</v>
      </c>
      <c r="B54" s="6" t="inlineStr">
        <is>
          <t>11.32%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0.94%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106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7</v>
      </c>
      <c r="B57" s="6" t="inlineStr">
        <is>
          <t>6.6%</t>
        </is>
      </c>
      <c r="C57" s="6" t="inlineStr">
        <is>
          <t>Less than 5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20</v>
      </c>
      <c r="B58" s="6" t="inlineStr">
        <is>
          <t>18.87%</t>
        </is>
      </c>
      <c r="C58" s="6" t="inlineStr">
        <is>
          <t>5-9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14</v>
      </c>
      <c r="B59" s="6" t="inlineStr">
        <is>
          <t>13.21%</t>
        </is>
      </c>
      <c r="C59" s="6" t="inlineStr">
        <is>
          <t>10-19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65</v>
      </c>
      <c r="B60" s="6" t="inlineStr">
        <is>
          <t>61.32%</t>
        </is>
      </c>
      <c r="C60" s="6" t="inlineStr">
        <is>
          <t>20+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106</v>
      </c>
      <c r="B61" s="10" t="inlineStr">
        <is>
          <t>100.00%</t>
        </is>
      </c>
      <c r="C61" s="10" t="inlineStr">
        <is>
          <t>Total</t>
        </is>
      </c>
      <c r="D61" s="10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79</v>
      </c>
      <c r="B62" s="6" t="inlineStr">
        <is>
          <t>74.53%</t>
        </is>
      </c>
      <c r="C62" s="6" t="inlineStr">
        <is>
          <t>Less than 100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19</v>
      </c>
      <c r="B63" s="6" t="inlineStr">
        <is>
          <t>17.92%</t>
        </is>
      </c>
      <c r="C63" s="6" t="inlineStr">
        <is>
          <t>100-199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5.66%</t>
        </is>
      </c>
      <c r="C64" s="6" t="inlineStr">
        <is>
          <t>200-299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0</v>
      </c>
      <c r="B65" s="6" t="inlineStr">
        <is>
          <t>0.0%</t>
        </is>
      </c>
      <c r="C65" s="6" t="inlineStr">
        <is>
          <t>300-399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1.89%</t>
        </is>
      </c>
      <c r="C66" s="6" t="inlineStr">
        <is>
          <t>400-499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0</v>
      </c>
      <c r="B67" s="6" t="inlineStr">
        <is>
          <t>0.0%</t>
        </is>
      </c>
      <c r="C67" s="6" t="inlineStr">
        <is>
          <t>500+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106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74</v>
      </c>
      <c r="B69" s="6" t="inlineStr">
        <is>
          <t>69.81%</t>
        </is>
      </c>
      <c r="C69" s="6" t="inlineStr">
        <is>
          <t>Affordable</t>
        </is>
      </c>
      <c r="D69" s="6" t="inlineStr">
        <is>
          <t>Rent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32</v>
      </c>
      <c r="B70" s="6" t="inlineStr">
        <is>
          <t>30.19%</t>
        </is>
      </c>
      <c r="C70" s="6" t="inlineStr">
        <is>
          <t>MarketRate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106</v>
      </c>
      <c r="B71" s="10" t="inlineStr">
        <is>
          <t>100.00%</t>
        </is>
      </c>
      <c r="C71" s="10" t="inlineStr">
        <is>
          <t>Total</t>
        </is>
      </c>
      <c r="D71" s="10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9.xml><?xml version="1.0" encoding="utf-8"?>
<worksheet xmlns="http://schemas.openxmlformats.org/spreadsheetml/2006/main">
  <sheetPr>
    <outlinePr summaryBelow="1" summaryRight="1"/>
    <pageSetUpPr/>
  </sheetPr>
  <dimension ref="A1:AD15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Washington, D.C.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Washington, D.C.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378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1492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8621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5458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17687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2235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Washington, D.C.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1.06%</t>
        </is>
      </c>
      <c r="C22" s="6" t="inlineStr">
        <is>
          <t>20001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1.32%</t>
        </is>
      </c>
      <c r="C23" s="6" t="inlineStr">
        <is>
          <t>20002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0.79%</t>
        </is>
      </c>
      <c r="C24" s="6" t="inlineStr">
        <is>
          <t>20003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0.26%</t>
        </is>
      </c>
      <c r="C25" s="6" t="inlineStr">
        <is>
          <t>20005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0.53%</t>
        </is>
      </c>
      <c r="C26" s="6" t="inlineStr">
        <is>
          <t>20007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0.26%</t>
        </is>
      </c>
      <c r="C27" s="6" t="inlineStr">
        <is>
          <t>20008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9</v>
      </c>
      <c r="B28" s="6" t="inlineStr">
        <is>
          <t>2.38%</t>
        </is>
      </c>
      <c r="C28" s="6" t="inlineStr">
        <is>
          <t>20009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1.59%</t>
        </is>
      </c>
      <c r="C29" s="6" t="inlineStr">
        <is>
          <t>20010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10</v>
      </c>
      <c r="B30" s="6" t="inlineStr">
        <is>
          <t>2.65%</t>
        </is>
      </c>
      <c r="C30" s="6" t="inlineStr">
        <is>
          <t>20011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0.79%</t>
        </is>
      </c>
      <c r="C31" s="6" t="inlineStr">
        <is>
          <t>20012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0.53%</t>
        </is>
      </c>
      <c r="C32" s="6" t="inlineStr">
        <is>
          <t>20015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0.26%</t>
        </is>
      </c>
      <c r="C33" s="6" t="inlineStr">
        <is>
          <t>20016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1.32%</t>
        </is>
      </c>
      <c r="C34" s="6" t="inlineStr">
        <is>
          <t>20018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19</v>
      </c>
      <c r="B35" s="6" t="inlineStr">
        <is>
          <t>5.03%</t>
        </is>
      </c>
      <c r="C35" s="6" t="inlineStr">
        <is>
          <t>20019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20</v>
      </c>
      <c r="B36" s="6" t="inlineStr">
        <is>
          <t>5.29%</t>
        </is>
      </c>
      <c r="C36" s="6" t="inlineStr">
        <is>
          <t>20020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0.26%</t>
        </is>
      </c>
      <c r="C37" s="6" t="inlineStr">
        <is>
          <t>20024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18</v>
      </c>
      <c r="B38" s="6" t="inlineStr">
        <is>
          <t>4.76%</t>
        </is>
      </c>
      <c r="C38" s="6" t="inlineStr">
        <is>
          <t>20032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1.06%</t>
        </is>
      </c>
      <c r="C39" s="6" t="inlineStr">
        <is>
          <t>20109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0.53%</t>
        </is>
      </c>
      <c r="C40" s="6" t="inlineStr">
        <is>
          <t>20110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0.53%</t>
        </is>
      </c>
      <c r="C41" s="6" t="inlineStr">
        <is>
          <t>20120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0.53%</t>
        </is>
      </c>
      <c r="C42" s="6" t="inlineStr">
        <is>
          <t>20147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0.53%</t>
        </is>
      </c>
      <c r="C43" s="6" t="inlineStr">
        <is>
          <t>20148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0.26%</t>
        </is>
      </c>
      <c r="C44" s="6" t="inlineStr">
        <is>
          <t>20151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0.26%</t>
        </is>
      </c>
      <c r="C45" s="6" t="inlineStr">
        <is>
          <t>20155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0.53%</t>
        </is>
      </c>
      <c r="C46" s="6" t="inlineStr">
        <is>
          <t>20164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0.26%</t>
        </is>
      </c>
      <c r="C47" s="6" t="inlineStr">
        <is>
          <t>20165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0.26%</t>
        </is>
      </c>
      <c r="C48" s="6" t="inlineStr">
        <is>
          <t>20166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0.26%</t>
        </is>
      </c>
      <c r="C49" s="6" t="inlineStr">
        <is>
          <t>20170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1.32%</t>
        </is>
      </c>
      <c r="C50" s="6" t="inlineStr">
        <is>
          <t>20171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0.53%</t>
        </is>
      </c>
      <c r="C51" s="6" t="inlineStr">
        <is>
          <t>20176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1.06%</t>
        </is>
      </c>
      <c r="C52" s="6" t="inlineStr">
        <is>
          <t>20186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1.06%</t>
        </is>
      </c>
      <c r="C53" s="6" t="inlineStr">
        <is>
          <t>20190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0.26%</t>
        </is>
      </c>
      <c r="C54" s="6" t="inlineStr">
        <is>
          <t>20191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0.79%</t>
        </is>
      </c>
      <c r="C55" s="6" t="inlineStr">
        <is>
          <t>20601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0.53%</t>
        </is>
      </c>
      <c r="C56" s="6" t="inlineStr">
        <is>
          <t>20603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0.26%</t>
        </is>
      </c>
      <c r="C57" s="6" t="inlineStr">
        <is>
          <t>20640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0.53%</t>
        </is>
      </c>
      <c r="C58" s="6" t="inlineStr">
        <is>
          <t>20646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0.79%</t>
        </is>
      </c>
      <c r="C59" s="6" t="inlineStr">
        <is>
          <t>20705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1.32%</t>
        </is>
      </c>
      <c r="C60" s="6" t="inlineStr">
        <is>
          <t>20707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6</v>
      </c>
      <c r="B61" s="6" t="inlineStr">
        <is>
          <t>1.59%</t>
        </is>
      </c>
      <c r="C61" s="6" t="inlineStr">
        <is>
          <t>20708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0.26%</t>
        </is>
      </c>
      <c r="C62" s="6" t="inlineStr">
        <is>
          <t>20710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0.26%</t>
        </is>
      </c>
      <c r="C63" s="6" t="inlineStr">
        <is>
          <t>20712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0.79%</t>
        </is>
      </c>
      <c r="C64" s="6" t="inlineStr">
        <is>
          <t>20716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0.26%</t>
        </is>
      </c>
      <c r="C65" s="6" t="inlineStr">
        <is>
          <t>20722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0.53%</t>
        </is>
      </c>
      <c r="C66" s="6" t="inlineStr">
        <is>
          <t>20737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0.79%</t>
        </is>
      </c>
      <c r="C67" s="6" t="inlineStr">
        <is>
          <t>20740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0.53%</t>
        </is>
      </c>
      <c r="C68" s="6" t="inlineStr">
        <is>
          <t>20743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0.26%</t>
        </is>
      </c>
      <c r="C69" s="6" t="inlineStr">
        <is>
          <t>20744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0.53%</t>
        </is>
      </c>
      <c r="C70" s="6" t="inlineStr">
        <is>
          <t>20745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2.65%</t>
        </is>
      </c>
      <c r="C71" s="6" t="inlineStr">
        <is>
          <t>20746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4</v>
      </c>
      <c r="B72" s="6" t="inlineStr">
        <is>
          <t>1.06%</t>
        </is>
      </c>
      <c r="C72" s="6" t="inlineStr">
        <is>
          <t>20747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5</v>
      </c>
      <c r="B73" s="6" t="inlineStr">
        <is>
          <t>1.32%</t>
        </is>
      </c>
      <c r="C73" s="6" t="inlineStr">
        <is>
          <t>20748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7</v>
      </c>
      <c r="B74" s="6" t="inlineStr">
        <is>
          <t>1.85%</t>
        </is>
      </c>
      <c r="C74" s="6" t="inlineStr">
        <is>
          <t>20770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1.06%</t>
        </is>
      </c>
      <c r="C75" s="6" t="inlineStr">
        <is>
          <t>20774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0.53%</t>
        </is>
      </c>
      <c r="C76" s="6" t="inlineStr">
        <is>
          <t>20781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</v>
      </c>
      <c r="B77" s="6" t="inlineStr">
        <is>
          <t>1.06%</t>
        </is>
      </c>
      <c r="C77" s="6" t="inlineStr">
        <is>
          <t>20782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0.26%</t>
        </is>
      </c>
      <c r="C78" s="6" t="inlineStr">
        <is>
          <t>20784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0.26%</t>
        </is>
      </c>
      <c r="C79" s="6" t="inlineStr">
        <is>
          <t>20785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0.53%</t>
        </is>
      </c>
      <c r="C80" s="6" t="inlineStr">
        <is>
          <t>20815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6</v>
      </c>
      <c r="B81" s="6" t="inlineStr">
        <is>
          <t>1.59%</t>
        </is>
      </c>
      <c r="C81" s="6" t="inlineStr">
        <is>
          <t>20850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0.26%</t>
        </is>
      </c>
      <c r="C82" s="6" t="inlineStr">
        <is>
          <t>20851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0.53%</t>
        </is>
      </c>
      <c r="C83" s="6" t="inlineStr">
        <is>
          <t>20852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0.53%</t>
        </is>
      </c>
      <c r="C84" s="6" t="inlineStr">
        <is>
          <t>20855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0.26%</t>
        </is>
      </c>
      <c r="C85" s="6" t="inlineStr">
        <is>
          <t>20871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0.26%</t>
        </is>
      </c>
      <c r="C86" s="6" t="inlineStr">
        <is>
          <t>20872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1.32%</t>
        </is>
      </c>
      <c r="C87" s="6" t="inlineStr">
        <is>
          <t>20874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0.53%</t>
        </is>
      </c>
      <c r="C88" s="6" t="inlineStr">
        <is>
          <t>20876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0.53%</t>
        </is>
      </c>
      <c r="C89" s="6" t="inlineStr">
        <is>
          <t>20877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0.26%</t>
        </is>
      </c>
      <c r="C90" s="6" t="inlineStr">
        <is>
          <t>20878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0.26%</t>
        </is>
      </c>
      <c r="C91" s="6" t="inlineStr">
        <is>
          <t>20879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0.26%</t>
        </is>
      </c>
      <c r="C92" s="6" t="inlineStr">
        <is>
          <t>20886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0.53%</t>
        </is>
      </c>
      <c r="C93" s="6" t="inlineStr">
        <is>
          <t>20895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0.53%</t>
        </is>
      </c>
      <c r="C94" s="6" t="inlineStr">
        <is>
          <t>20902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1.06%</t>
        </is>
      </c>
      <c r="C95" s="6" t="inlineStr">
        <is>
          <t>20903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8</v>
      </c>
      <c r="B96" s="6" t="inlineStr">
        <is>
          <t>2.12%</t>
        </is>
      </c>
      <c r="C96" s="6" t="inlineStr">
        <is>
          <t>20904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1.06%</t>
        </is>
      </c>
      <c r="C97" s="6" t="inlineStr">
        <is>
          <t>20906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1.59%</t>
        </is>
      </c>
      <c r="C98" s="6" t="inlineStr">
        <is>
          <t>20910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8</v>
      </c>
      <c r="B99" s="6" t="inlineStr">
        <is>
          <t>2.12%</t>
        </is>
      </c>
      <c r="C99" s="6" t="inlineStr">
        <is>
          <t>20912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0.53%</t>
        </is>
      </c>
      <c r="C100" s="6" t="inlineStr">
        <is>
          <t>21701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0.79%</t>
        </is>
      </c>
      <c r="C101" s="6" t="inlineStr">
        <is>
          <t>21702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1.06%</t>
        </is>
      </c>
      <c r="C102" s="6" t="inlineStr">
        <is>
          <t>21703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0.26%</t>
        </is>
      </c>
      <c r="C103" s="6" t="inlineStr">
        <is>
          <t>21771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0.26%</t>
        </is>
      </c>
      <c r="C104" s="6" t="inlineStr">
        <is>
          <t>22003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0.53%</t>
        </is>
      </c>
      <c r="C105" s="6" t="inlineStr">
        <is>
          <t>22030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0.26%</t>
        </is>
      </c>
      <c r="C106" s="6" t="inlineStr">
        <is>
          <t>22042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0.26%</t>
        </is>
      </c>
      <c r="C107" s="6" t="inlineStr">
        <is>
          <t>22043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0.26%</t>
        </is>
      </c>
      <c r="C108" s="6" t="inlineStr">
        <is>
          <t>22044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</v>
      </c>
      <c r="B109" s="6" t="inlineStr">
        <is>
          <t>0.79%</t>
        </is>
      </c>
      <c r="C109" s="6" t="inlineStr">
        <is>
          <t>22079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2</v>
      </c>
      <c r="B110" s="6" t="inlineStr">
        <is>
          <t>0.53%</t>
        </is>
      </c>
      <c r="C110" s="6" t="inlineStr">
        <is>
          <t>22172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0.26%</t>
        </is>
      </c>
      <c r="C111" s="6" t="inlineStr">
        <is>
          <t>22180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6</v>
      </c>
      <c r="B112" s="6" t="inlineStr">
        <is>
          <t>1.59%</t>
        </is>
      </c>
      <c r="C112" s="6" t="inlineStr">
        <is>
          <t>22191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4</v>
      </c>
      <c r="B113" s="6" t="inlineStr">
        <is>
          <t>1.06%</t>
        </is>
      </c>
      <c r="C113" s="6" t="inlineStr">
        <is>
          <t>22192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4</v>
      </c>
      <c r="B114" s="6" t="inlineStr">
        <is>
          <t>1.06%</t>
        </is>
      </c>
      <c r="C114" s="6" t="inlineStr">
        <is>
          <t>22201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6</v>
      </c>
      <c r="B115" s="6" t="inlineStr">
        <is>
          <t>1.59%</t>
        </is>
      </c>
      <c r="C115" s="6" t="inlineStr">
        <is>
          <t>22202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0.53%</t>
        </is>
      </c>
      <c r="C116" s="6" t="inlineStr">
        <is>
          <t>22203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0.26%</t>
        </is>
      </c>
      <c r="C117" s="6" t="inlineStr">
        <is>
          <t>22204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0.79%</t>
        </is>
      </c>
      <c r="C118" s="6" t="inlineStr">
        <is>
          <t>22206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0.26%</t>
        </is>
      </c>
      <c r="C119" s="6" t="inlineStr">
        <is>
          <t>22207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0.26%</t>
        </is>
      </c>
      <c r="C120" s="6" t="inlineStr">
        <is>
          <t>22209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</v>
      </c>
      <c r="B121" s="6" t="inlineStr">
        <is>
          <t>0.79%</t>
        </is>
      </c>
      <c r="C121" s="6" t="inlineStr">
        <is>
          <t>22302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5</v>
      </c>
      <c r="B122" s="6" t="inlineStr">
        <is>
          <t>1.32%</t>
        </is>
      </c>
      <c r="C122" s="6" t="inlineStr">
        <is>
          <t>22304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0.26%</t>
        </is>
      </c>
      <c r="C123" s="6" t="inlineStr">
        <is>
          <t>22305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0.26%</t>
        </is>
      </c>
      <c r="C124" s="6" t="inlineStr">
        <is>
          <t>22306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0.26%</t>
        </is>
      </c>
      <c r="C125" s="6" t="inlineStr">
        <is>
          <t>22309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13</v>
      </c>
      <c r="B126" s="6" t="inlineStr">
        <is>
          <t>3.44%</t>
        </is>
      </c>
      <c r="C126" s="6" t="inlineStr">
        <is>
          <t>22311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</v>
      </c>
      <c r="B127" s="6" t="inlineStr">
        <is>
          <t>0.79%</t>
        </is>
      </c>
      <c r="C127" s="6" t="inlineStr">
        <is>
          <t>22312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0.79%</t>
        </is>
      </c>
      <c r="C128" s="6" t="inlineStr">
        <is>
          <t>22314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0.26%</t>
        </is>
      </c>
      <c r="C129" s="6" t="inlineStr">
        <is>
          <t>22315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0.79%</t>
        </is>
      </c>
      <c r="C130" s="6" t="inlineStr">
        <is>
          <t>22401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0.26%</t>
        </is>
      </c>
      <c r="C131" s="6" t="inlineStr">
        <is>
          <t>22405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4</v>
      </c>
      <c r="B132" s="6" t="inlineStr">
        <is>
          <t>1.06%</t>
        </is>
      </c>
      <c r="C132" s="6" t="inlineStr">
        <is>
          <t>22407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0.53%</t>
        </is>
      </c>
      <c r="C133" s="6" t="inlineStr">
        <is>
          <t>22408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</v>
      </c>
      <c r="B134" s="6" t="inlineStr">
        <is>
          <t>0.79%</t>
        </is>
      </c>
      <c r="C134" s="6" t="inlineStr">
        <is>
          <t>22554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0.53%</t>
        </is>
      </c>
      <c r="C135" s="6" t="inlineStr">
        <is>
          <t>98104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10" t="n">
        <v>378</v>
      </c>
      <c r="B136" s="10" t="inlineStr">
        <is>
          <t>99.84%</t>
        </is>
      </c>
      <c r="C136" s="10" t="inlineStr">
        <is>
          <t>Total</t>
        </is>
      </c>
      <c r="D136" s="10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272</v>
      </c>
      <c r="B137" s="6" t="inlineStr">
        <is>
          <t>71.96%</t>
        </is>
      </c>
      <c r="C137" s="6" t="inlineStr">
        <is>
          <t>GARDEN</t>
        </is>
      </c>
      <c r="D137" s="6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38</v>
      </c>
      <c r="B138" s="6" t="inlineStr">
        <is>
          <t>10.05%</t>
        </is>
      </c>
      <c r="C138" s="6" t="inlineStr">
        <is>
          <t>HIGHRISE</t>
        </is>
      </c>
      <c r="D138" s="6" t="inlineStr">
        <is>
          <t>Property Type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</v>
      </c>
      <c r="B139" s="6" t="inlineStr">
        <is>
          <t>0.53%</t>
        </is>
      </c>
      <c r="C139" s="6" t="inlineStr">
        <is>
          <t>MANUFACTURED</t>
        </is>
      </c>
      <c r="D139" s="6" t="inlineStr">
        <is>
          <t>Property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55</v>
      </c>
      <c r="B140" s="6" t="inlineStr">
        <is>
          <t>14.55%</t>
        </is>
      </c>
      <c r="C140" s="6" t="inlineStr">
        <is>
          <t>MIDRISE</t>
        </is>
      </c>
      <c r="D140" s="6" t="inlineStr">
        <is>
          <t>Property Type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10</v>
      </c>
      <c r="B141" s="6" t="inlineStr">
        <is>
          <t>2.65%</t>
        </is>
      </c>
      <c r="C141" s="6" t="inlineStr">
        <is>
          <t>SENIOR</t>
        </is>
      </c>
      <c r="D141" s="6" t="inlineStr">
        <is>
          <t>Property Type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0.26%</t>
        </is>
      </c>
      <c r="C142" s="6" t="inlineStr">
        <is>
          <t>STUDENT</t>
        </is>
      </c>
      <c r="D142" s="6" t="inlineStr">
        <is>
          <t>Property Type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10" t="n">
        <v>378</v>
      </c>
      <c r="B143" s="10" t="inlineStr">
        <is>
          <t>100.00%</t>
        </is>
      </c>
      <c r="C143" s="10" t="inlineStr">
        <is>
          <t>Total</t>
        </is>
      </c>
      <c r="D143" s="10" t="inlineStr">
        <is>
          <t>Property Type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9</v>
      </c>
      <c r="B144" s="6" t="inlineStr">
        <is>
          <t>2.38%</t>
        </is>
      </c>
      <c r="C144" s="6" t="inlineStr">
        <is>
          <t>Less than 5 years</t>
        </is>
      </c>
      <c r="D144" s="6" t="inlineStr">
        <is>
          <t>Age of Property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107</v>
      </c>
      <c r="B145" s="6" t="inlineStr">
        <is>
          <t>28.31%</t>
        </is>
      </c>
      <c r="C145" s="6" t="inlineStr">
        <is>
          <t>5-9 years</t>
        </is>
      </c>
      <c r="D145" s="6" t="inlineStr">
        <is>
          <t>Age of Property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104</v>
      </c>
      <c r="B146" s="6" t="inlineStr">
        <is>
          <t>27.51%</t>
        </is>
      </c>
      <c r="C146" s="6" t="inlineStr">
        <is>
          <t>10-19 years</t>
        </is>
      </c>
      <c r="D146" s="6" t="inlineStr">
        <is>
          <t>Age of Property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158</v>
      </c>
      <c r="B147" s="6" t="inlineStr">
        <is>
          <t>41.8%</t>
        </is>
      </c>
      <c r="C147" s="6" t="inlineStr">
        <is>
          <t>20+ years</t>
        </is>
      </c>
      <c r="D147" s="6" t="inlineStr">
        <is>
          <t>Age of Property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10" t="n">
        <v>378</v>
      </c>
      <c r="B148" s="10" t="inlineStr">
        <is>
          <t>100.00%</t>
        </is>
      </c>
      <c r="C148" s="10" t="inlineStr">
        <is>
          <t>Total</t>
        </is>
      </c>
      <c r="D148" s="10" t="inlineStr">
        <is>
          <t>Age of Property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138</v>
      </c>
      <c r="B149" s="6" t="inlineStr">
        <is>
          <t>36.51%</t>
        </is>
      </c>
      <c r="C149" s="6" t="inlineStr">
        <is>
          <t>Less than 100</t>
        </is>
      </c>
      <c r="D149" s="6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72</v>
      </c>
      <c r="B150" s="6" t="inlineStr">
        <is>
          <t>19.05%</t>
        </is>
      </c>
      <c r="C150" s="6" t="inlineStr">
        <is>
          <t>100-199</t>
        </is>
      </c>
      <c r="D150" s="6" t="inlineStr">
        <is>
          <t>Property Size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60</v>
      </c>
      <c r="B151" s="6" t="inlineStr">
        <is>
          <t>15.87%</t>
        </is>
      </c>
      <c r="C151" s="6" t="inlineStr">
        <is>
          <t>200-299</t>
        </is>
      </c>
      <c r="D151" s="6" t="inlineStr">
        <is>
          <t>Property Size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36</v>
      </c>
      <c r="B152" s="6" t="inlineStr">
        <is>
          <t>9.52%</t>
        </is>
      </c>
      <c r="C152" s="6" t="inlineStr">
        <is>
          <t>300-399</t>
        </is>
      </c>
      <c r="D152" s="6" t="inlineStr">
        <is>
          <t>Property Size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34</v>
      </c>
      <c r="B153" s="6" t="inlineStr">
        <is>
          <t>8.99%</t>
        </is>
      </c>
      <c r="C153" s="6" t="inlineStr">
        <is>
          <t>400-499</t>
        </is>
      </c>
      <c r="D153" s="6" t="inlineStr">
        <is>
          <t>Property Size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38</v>
      </c>
      <c r="B154" s="6" t="inlineStr">
        <is>
          <t>10.05%</t>
        </is>
      </c>
      <c r="C154" s="6" t="inlineStr">
        <is>
          <t>500+</t>
        </is>
      </c>
      <c r="D154" s="6" t="inlineStr">
        <is>
          <t>Property Size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10" t="n">
        <v>378</v>
      </c>
      <c r="B155" s="10" t="inlineStr">
        <is>
          <t>99.99%</t>
        </is>
      </c>
      <c r="C155" s="10" t="inlineStr">
        <is>
          <t>Total</t>
        </is>
      </c>
      <c r="D155" s="10" t="inlineStr">
        <is>
          <t>Property Size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244</v>
      </c>
      <c r="B156" s="6" t="inlineStr">
        <is>
          <t>64.55%</t>
        </is>
      </c>
      <c r="C156" s="6" t="inlineStr">
        <is>
          <t>Affordable</t>
        </is>
      </c>
      <c r="D156" s="6" t="inlineStr">
        <is>
          <t>Rent Type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134</v>
      </c>
      <c r="B157" s="6" t="inlineStr">
        <is>
          <t>35.45%</t>
        </is>
      </c>
      <c r="C157" s="6" t="inlineStr">
        <is>
          <t>MarketRate</t>
        </is>
      </c>
      <c r="D157" s="6" t="inlineStr">
        <is>
          <t>Rent Type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10" t="n">
        <v>378</v>
      </c>
      <c r="B158" s="10" t="inlineStr">
        <is>
          <t>100.00%</t>
        </is>
      </c>
      <c r="C158" s="10" t="inlineStr">
        <is>
          <t>Total</t>
        </is>
      </c>
      <c r="D158" s="10" t="inlineStr">
        <is>
          <t>Rent Type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Huntsville, Ala.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Huntsville, Ala.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965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1433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4577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3548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10777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1137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Huntsville, Ala.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4.17%</t>
        </is>
      </c>
      <c r="C22" s="6" t="inlineStr">
        <is>
          <t>35611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16.67%</t>
        </is>
      </c>
      <c r="C23" s="6" t="inlineStr">
        <is>
          <t>35758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8.33%</t>
        </is>
      </c>
      <c r="C24" s="6" t="inlineStr">
        <is>
          <t>35801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8.33%</t>
        </is>
      </c>
      <c r="C25" s="6" t="inlineStr">
        <is>
          <t>35802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8.33%</t>
        </is>
      </c>
      <c r="C26" s="6" t="inlineStr">
        <is>
          <t>35803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12.5%</t>
        </is>
      </c>
      <c r="C27" s="6" t="inlineStr">
        <is>
          <t>35805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6</v>
      </c>
      <c r="B28" s="6" t="inlineStr">
        <is>
          <t>25.0%</t>
        </is>
      </c>
      <c r="C28" s="6" t="inlineStr">
        <is>
          <t>35806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4.17%</t>
        </is>
      </c>
      <c r="C29" s="6" t="inlineStr">
        <is>
          <t>35811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12.5%</t>
        </is>
      </c>
      <c r="C30" s="6" t="inlineStr">
        <is>
          <t>35816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24</v>
      </c>
      <c r="B31" s="10" t="inlineStr">
        <is>
          <t>100.00%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23</v>
      </c>
      <c r="B32" s="6" t="inlineStr">
        <is>
          <t>95.83%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MIDRISE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24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8.33%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8.33%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50.0%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33.33%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24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8</v>
      </c>
      <c r="B40" s="6" t="inlineStr">
        <is>
          <t>33.33%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16.67%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25.0%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16.67%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4.17%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4.17%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24</v>
      </c>
      <c r="B46" s="10" t="inlineStr">
        <is>
          <t>100.01%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15</v>
      </c>
      <c r="B47" s="6" t="inlineStr">
        <is>
          <t>62.5%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9</v>
      </c>
      <c r="B48" s="6" t="inlineStr">
        <is>
          <t>37.5%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24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0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Cape Coral,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Cape Coral,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2052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8594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17609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2240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Cape Coral,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14.29%</t>
        </is>
      </c>
      <c r="C22" s="6" t="inlineStr">
        <is>
          <t>33901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4.76%</t>
        </is>
      </c>
      <c r="C23" s="6" t="inlineStr">
        <is>
          <t>33903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9.52%</t>
        </is>
      </c>
      <c r="C24" s="6" t="inlineStr">
        <is>
          <t>33905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14.29%</t>
        </is>
      </c>
      <c r="C25" s="6" t="inlineStr">
        <is>
          <t>33907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9.52%</t>
        </is>
      </c>
      <c r="C26" s="6" t="inlineStr">
        <is>
          <t>33908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9.52%</t>
        </is>
      </c>
      <c r="C27" s="6" t="inlineStr">
        <is>
          <t>33909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33912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4.76%</t>
        </is>
      </c>
      <c r="C29" s="6" t="inlineStr">
        <is>
          <t>33914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9.52%</t>
        </is>
      </c>
      <c r="C30" s="6" t="inlineStr">
        <is>
          <t>33916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4.76%</t>
        </is>
      </c>
      <c r="C31" s="6" t="inlineStr">
        <is>
          <t>33919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4.76%</t>
        </is>
      </c>
      <c r="C32" s="6" t="inlineStr">
        <is>
          <t>33928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4.76%</t>
        </is>
      </c>
      <c r="C33" s="6" t="inlineStr">
        <is>
          <t>33990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4.76%</t>
        </is>
      </c>
      <c r="C34" s="6" t="inlineStr">
        <is>
          <t>33991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21</v>
      </c>
      <c r="B35" s="10" t="inlineStr">
        <is>
          <t>99.98%</t>
        </is>
      </c>
      <c r="C35" s="10" t="inlineStr">
        <is>
          <t>Total</t>
        </is>
      </c>
      <c r="D35" s="10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20</v>
      </c>
      <c r="B36" s="6" t="inlineStr">
        <is>
          <t>95.24%</t>
        </is>
      </c>
      <c r="C36" s="6" t="inlineStr">
        <is>
          <t>GARDEN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4.76%</t>
        </is>
      </c>
      <c r="C37" s="6" t="inlineStr">
        <is>
          <t>MANUFACTURED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21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52.38%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19.05%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28.57%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21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28.57%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4.76%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23.81%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38.1%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4.76%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21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23.81%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76.19%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21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1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Deltona,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Deltona,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1313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1588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6173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4667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13999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1580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Deltona,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8</v>
      </c>
      <c r="B22" s="6" t="inlineStr">
        <is>
          <t>29.63%</t>
        </is>
      </c>
      <c r="C22" s="6" t="inlineStr">
        <is>
          <t>32114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32117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7.41%</t>
        </is>
      </c>
      <c r="C24" s="6" t="inlineStr">
        <is>
          <t>32118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11.11%</t>
        </is>
      </c>
      <c r="C25" s="6" t="inlineStr">
        <is>
          <t>32119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32129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11.11%</t>
        </is>
      </c>
      <c r="C27" s="6" t="inlineStr">
        <is>
          <t>32168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7.41%</t>
        </is>
      </c>
      <c r="C28" s="6" t="inlineStr">
        <is>
          <t>32174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11.11%</t>
        </is>
      </c>
      <c r="C29" s="6" t="inlineStr">
        <is>
          <t>32720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11.11%</t>
        </is>
      </c>
      <c r="C30" s="6" t="inlineStr">
        <is>
          <t>32724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27</v>
      </c>
      <c r="B31" s="10" t="inlineStr">
        <is>
          <t>100.00%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23</v>
      </c>
      <c r="B32" s="6" t="inlineStr">
        <is>
          <t>85.19%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3.7%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7.41%</t>
        </is>
      </c>
      <c r="C34" s="6" t="inlineStr">
        <is>
          <t>MIDRISE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3.7%</t>
        </is>
      </c>
      <c r="C35" s="6" t="inlineStr">
        <is>
          <t>STUDENT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27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0</v>
      </c>
      <c r="B37" s="6" t="inlineStr">
        <is>
          <t>0.0%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29.63%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22.22%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13</v>
      </c>
      <c r="B40" s="6" t="inlineStr">
        <is>
          <t>48.15%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27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29.63%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29.63%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8</v>
      </c>
      <c r="B44" s="6" t="inlineStr">
        <is>
          <t>29.63%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7.41%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3.7%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27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8</v>
      </c>
      <c r="B49" s="6" t="inlineStr">
        <is>
          <t>29.63%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19</v>
      </c>
      <c r="B50" s="6" t="inlineStr">
        <is>
          <t>70.37%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27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2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Gainesville,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Gainesville,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1350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4965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3612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11364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1578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Gainesville,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16.0%</t>
        </is>
      </c>
      <c r="C22" s="6" t="inlineStr">
        <is>
          <t>32601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12.0%</t>
        </is>
      </c>
      <c r="C23" s="6" t="inlineStr">
        <is>
          <t>32605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12.0%</t>
        </is>
      </c>
      <c r="C24" s="6" t="inlineStr">
        <is>
          <t>32606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20.0%</t>
        </is>
      </c>
      <c r="C25" s="6" t="inlineStr">
        <is>
          <t>32607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12.0%</t>
        </is>
      </c>
      <c r="C26" s="6" t="inlineStr">
        <is>
          <t>32608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4.0%</t>
        </is>
      </c>
      <c r="C27" s="6" t="inlineStr">
        <is>
          <t>32609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4.0%</t>
        </is>
      </c>
      <c r="C28" s="6" t="inlineStr">
        <is>
          <t>32614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8.0%</t>
        </is>
      </c>
      <c r="C29" s="6" t="inlineStr">
        <is>
          <t>32641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4.0%</t>
        </is>
      </c>
      <c r="C30" s="6" t="inlineStr">
        <is>
          <t>32643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8.0%</t>
        </is>
      </c>
      <c r="C31" s="6" t="inlineStr">
        <is>
          <t>32669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25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19</v>
      </c>
      <c r="B33" s="6" t="inlineStr">
        <is>
          <t>76.0%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4.0%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20.0%</t>
        </is>
      </c>
      <c r="C35" s="6" t="inlineStr">
        <is>
          <t>STUDENT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25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16.0%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24.0%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24.0%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9</v>
      </c>
      <c r="B40" s="6" t="inlineStr">
        <is>
          <t>36.0%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25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32.0%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32.0%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4.0%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8.0%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12.0%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12.0%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25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12</v>
      </c>
      <c r="B49" s="6" t="inlineStr">
        <is>
          <t>48.0%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13</v>
      </c>
      <c r="B50" s="6" t="inlineStr">
        <is>
          <t>52.0%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25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3.xml><?xml version="1.0" encoding="utf-8"?>
<worksheet xmlns="http://schemas.openxmlformats.org/spreadsheetml/2006/main">
  <sheetPr>
    <outlinePr summaryBelow="1" summaryRight="1"/>
    <pageSetUpPr/>
  </sheetPr>
  <dimension ref="A1:AD74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Jacksonville,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Jacksonville,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1922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1464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6840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4284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14760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1700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Jacksonville,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0.91%</t>
        </is>
      </c>
      <c r="C22" s="6" t="inlineStr">
        <is>
          <t>32003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3.64%</t>
        </is>
      </c>
      <c r="C23" s="6" t="inlineStr">
        <is>
          <t>32065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0.91%</t>
        </is>
      </c>
      <c r="C24" s="6" t="inlineStr">
        <is>
          <t>32068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1.82%</t>
        </is>
      </c>
      <c r="C25" s="6" t="inlineStr">
        <is>
          <t>32073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0.91%</t>
        </is>
      </c>
      <c r="C26" s="6" t="inlineStr">
        <is>
          <t>32080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0.91%</t>
        </is>
      </c>
      <c r="C27" s="6" t="inlineStr">
        <is>
          <t>32081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1.82%</t>
        </is>
      </c>
      <c r="C28" s="6" t="inlineStr">
        <is>
          <t>32084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0.91%</t>
        </is>
      </c>
      <c r="C29" s="6" t="inlineStr">
        <is>
          <t>32086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2.73%</t>
        </is>
      </c>
      <c r="C30" s="6" t="inlineStr">
        <is>
          <t>32097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0.91%</t>
        </is>
      </c>
      <c r="C31" s="6" t="inlineStr">
        <is>
          <t>32204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3.64%</t>
        </is>
      </c>
      <c r="C32" s="6" t="inlineStr">
        <is>
          <t>32205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3.64%</t>
        </is>
      </c>
      <c r="C33" s="6" t="inlineStr">
        <is>
          <t>32207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0.91%</t>
        </is>
      </c>
      <c r="C34" s="6" t="inlineStr">
        <is>
          <t>32208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1.82%</t>
        </is>
      </c>
      <c r="C35" s="6" t="inlineStr">
        <is>
          <t>32209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12</v>
      </c>
      <c r="B36" s="6" t="inlineStr">
        <is>
          <t>10.91%</t>
        </is>
      </c>
      <c r="C36" s="6" t="inlineStr">
        <is>
          <t>32210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2.73%</t>
        </is>
      </c>
      <c r="C37" s="6" t="inlineStr">
        <is>
          <t>32211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1.82%</t>
        </is>
      </c>
      <c r="C38" s="6" t="inlineStr">
        <is>
          <t>32216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1.82%</t>
        </is>
      </c>
      <c r="C39" s="6" t="inlineStr">
        <is>
          <t>32217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2.73%</t>
        </is>
      </c>
      <c r="C40" s="6" t="inlineStr">
        <is>
          <t>32218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0.91%</t>
        </is>
      </c>
      <c r="C41" s="6" t="inlineStr">
        <is>
          <t>32219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0.91%</t>
        </is>
      </c>
      <c r="C42" s="6" t="inlineStr">
        <is>
          <t>32222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8.18%</t>
        </is>
      </c>
      <c r="C43" s="6" t="inlineStr">
        <is>
          <t>32224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4.55%</t>
        </is>
      </c>
      <c r="C44" s="6" t="inlineStr">
        <is>
          <t>32225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1.82%</t>
        </is>
      </c>
      <c r="C45" s="6" t="inlineStr">
        <is>
          <t>32233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7.27%</t>
        </is>
      </c>
      <c r="C46" s="6" t="inlineStr">
        <is>
          <t>32244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6.36%</t>
        </is>
      </c>
      <c r="C47" s="6" t="inlineStr">
        <is>
          <t>32246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0.91%</t>
        </is>
      </c>
      <c r="C48" s="6" t="inlineStr">
        <is>
          <t>32254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11</v>
      </c>
      <c r="B49" s="6" t="inlineStr">
        <is>
          <t>10.0%</t>
        </is>
      </c>
      <c r="C49" s="6" t="inlineStr">
        <is>
          <t>32256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5.45%</t>
        </is>
      </c>
      <c r="C50" s="6" t="inlineStr">
        <is>
          <t>32257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2.73%</t>
        </is>
      </c>
      <c r="C51" s="6" t="inlineStr">
        <is>
          <t>32258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0.91%</t>
        </is>
      </c>
      <c r="C52" s="6" t="inlineStr">
        <is>
          <t>32259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3.64%</t>
        </is>
      </c>
      <c r="C53" s="6" t="inlineStr">
        <is>
          <t>32277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0.91%</t>
        </is>
      </c>
      <c r="C54" s="6" t="inlineStr">
        <is>
          <t>78723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110</v>
      </c>
      <c r="B55" s="10" t="inlineStr">
        <is>
          <t>100.04%</t>
        </is>
      </c>
      <c r="C55" s="10" t="inlineStr">
        <is>
          <t>Total</t>
        </is>
      </c>
      <c r="D55" s="10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108</v>
      </c>
      <c r="B56" s="6" t="inlineStr">
        <is>
          <t>98.18%</t>
        </is>
      </c>
      <c r="C56" s="6" t="inlineStr">
        <is>
          <t>GARDEN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0.91%</t>
        </is>
      </c>
      <c r="C57" s="6" t="inlineStr">
        <is>
          <t>MANUFACTURED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0.91%</t>
        </is>
      </c>
      <c r="C58" s="6" t="inlineStr">
        <is>
          <t>SENIOR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110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Less than 5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49</v>
      </c>
      <c r="B61" s="6" t="inlineStr">
        <is>
          <t>44.55%</t>
        </is>
      </c>
      <c r="C61" s="6" t="inlineStr">
        <is>
          <t>5-9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26</v>
      </c>
      <c r="B62" s="6" t="inlineStr">
        <is>
          <t>23.64%</t>
        </is>
      </c>
      <c r="C62" s="6" t="inlineStr">
        <is>
          <t>10-19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35</v>
      </c>
      <c r="B63" s="6" t="inlineStr">
        <is>
          <t>31.82%</t>
        </is>
      </c>
      <c r="C63" s="6" t="inlineStr">
        <is>
          <t>20+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110</v>
      </c>
      <c r="B64" s="10" t="inlineStr">
        <is>
          <t>100.01%</t>
        </is>
      </c>
      <c r="C64" s="10" t="inlineStr">
        <is>
          <t>Total</t>
        </is>
      </c>
      <c r="D64" s="10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29</v>
      </c>
      <c r="B65" s="6" t="inlineStr">
        <is>
          <t>26.36%</t>
        </is>
      </c>
      <c r="C65" s="6" t="inlineStr">
        <is>
          <t>Less than 100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20</v>
      </c>
      <c r="B66" s="6" t="inlineStr">
        <is>
          <t>18.18%</t>
        </is>
      </c>
      <c r="C66" s="6" t="inlineStr">
        <is>
          <t>100-199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34</v>
      </c>
      <c r="B67" s="6" t="inlineStr">
        <is>
          <t>30.91%</t>
        </is>
      </c>
      <c r="C67" s="6" t="inlineStr">
        <is>
          <t>200-299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17</v>
      </c>
      <c r="B68" s="6" t="inlineStr">
        <is>
          <t>15.45%</t>
        </is>
      </c>
      <c r="C68" s="6" t="inlineStr">
        <is>
          <t>300-399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7</v>
      </c>
      <c r="B69" s="6" t="inlineStr">
        <is>
          <t>6.36%</t>
        </is>
      </c>
      <c r="C69" s="6" t="inlineStr">
        <is>
          <t>400-499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2.73%</t>
        </is>
      </c>
      <c r="C70" s="6" t="inlineStr">
        <is>
          <t>500+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110</v>
      </c>
      <c r="B71" s="10" t="inlineStr">
        <is>
          <t>99.99%</t>
        </is>
      </c>
      <c r="C71" s="10" t="inlineStr">
        <is>
          <t>Total</t>
        </is>
      </c>
      <c r="D71" s="10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51</v>
      </c>
      <c r="B72" s="6" t="inlineStr">
        <is>
          <t>46.36%</t>
        </is>
      </c>
      <c r="C72" s="6" t="inlineStr">
        <is>
          <t>Affordable</t>
        </is>
      </c>
      <c r="D72" s="6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59</v>
      </c>
      <c r="B73" s="6" t="inlineStr">
        <is>
          <t>53.64%</t>
        </is>
      </c>
      <c r="C73" s="6" t="inlineStr">
        <is>
          <t>MarketRate</t>
        </is>
      </c>
      <c r="D73" s="6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110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Rent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4.xml><?xml version="1.0" encoding="utf-8"?>
<worksheet xmlns="http://schemas.openxmlformats.org/spreadsheetml/2006/main">
  <sheetPr>
    <outlinePr summaryBelow="1" summaryRight="1"/>
    <pageSetUpPr/>
  </sheetPr>
  <dimension ref="A1:AD56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Lakeland,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Lakeland,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209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5620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3456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11639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Lakeland,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2.63%</t>
        </is>
      </c>
      <c r="C22" s="6" t="inlineStr">
        <is>
          <t>33801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10.53%</t>
        </is>
      </c>
      <c r="C23" s="6" t="inlineStr">
        <is>
          <t>33803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2.63%</t>
        </is>
      </c>
      <c r="C24" s="6" t="inlineStr">
        <is>
          <t>33805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10.53%</t>
        </is>
      </c>
      <c r="C25" s="6" t="inlineStr">
        <is>
          <t>33809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5.26%</t>
        </is>
      </c>
      <c r="C26" s="6" t="inlineStr">
        <is>
          <t>33810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5.26%</t>
        </is>
      </c>
      <c r="C27" s="6" t="inlineStr">
        <is>
          <t>33811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7.89%</t>
        </is>
      </c>
      <c r="C28" s="6" t="inlineStr">
        <is>
          <t>33813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18.42%</t>
        </is>
      </c>
      <c r="C29" s="6" t="inlineStr">
        <is>
          <t>33815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2.63%</t>
        </is>
      </c>
      <c r="C30" s="6" t="inlineStr">
        <is>
          <t>33830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2.63%</t>
        </is>
      </c>
      <c r="C31" s="6" t="inlineStr">
        <is>
          <t>33844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2.63%</t>
        </is>
      </c>
      <c r="C32" s="6" t="inlineStr">
        <is>
          <t>33850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5.26%</t>
        </is>
      </c>
      <c r="C33" s="6" t="inlineStr">
        <is>
          <t>33853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13.16%</t>
        </is>
      </c>
      <c r="C34" s="6" t="inlineStr">
        <is>
          <t>33880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7.89%</t>
        </is>
      </c>
      <c r="C35" s="6" t="inlineStr">
        <is>
          <t>33881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2.63%</t>
        </is>
      </c>
      <c r="C36" s="6" t="inlineStr">
        <is>
          <t>33897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38</v>
      </c>
      <c r="B37" s="10" t="inlineStr">
        <is>
          <t>99.98%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21</v>
      </c>
      <c r="B38" s="6" t="inlineStr">
        <is>
          <t>55.26%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34.21%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10.53%</t>
        </is>
      </c>
      <c r="C40" s="6" t="inlineStr">
        <is>
          <t>SENIOR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38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13.16%</t>
        </is>
      </c>
      <c r="C42" s="6" t="inlineStr">
        <is>
          <t>Less than 5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26.32%</t>
        </is>
      </c>
      <c r="C43" s="6" t="inlineStr">
        <is>
          <t>5-9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18.42%</t>
        </is>
      </c>
      <c r="C44" s="6" t="inlineStr">
        <is>
          <t>10-19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16</v>
      </c>
      <c r="B45" s="6" t="inlineStr">
        <is>
          <t>42.11%</t>
        </is>
      </c>
      <c r="C45" s="6" t="inlineStr">
        <is>
          <t>20+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38</v>
      </c>
      <c r="B46" s="10" t="inlineStr">
        <is>
          <t>100.01%</t>
        </is>
      </c>
      <c r="C46" s="10" t="inlineStr">
        <is>
          <t>Total</t>
        </is>
      </c>
      <c r="D46" s="10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21.05%</t>
        </is>
      </c>
      <c r="C47" s="6" t="inlineStr">
        <is>
          <t>Less than 100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16</v>
      </c>
      <c r="B48" s="6" t="inlineStr">
        <is>
          <t>42.11%</t>
        </is>
      </c>
      <c r="C48" s="6" t="inlineStr">
        <is>
          <t>100-199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8</v>
      </c>
      <c r="B49" s="6" t="inlineStr">
        <is>
          <t>21.05%</t>
        </is>
      </c>
      <c r="C49" s="6" t="inlineStr">
        <is>
          <t>200-299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10.53%</t>
        </is>
      </c>
      <c r="C50" s="6" t="inlineStr">
        <is>
          <t>300-399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5.26%</t>
        </is>
      </c>
      <c r="C51" s="6" t="inlineStr">
        <is>
          <t>400-499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500+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38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18</v>
      </c>
      <c r="B54" s="6" t="inlineStr">
        <is>
          <t>47.37%</t>
        </is>
      </c>
      <c r="C54" s="6" t="inlineStr">
        <is>
          <t>Affordable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20</v>
      </c>
      <c r="B55" s="6" t="inlineStr">
        <is>
          <t>52.63%</t>
        </is>
      </c>
      <c r="C55" s="6" t="inlineStr">
        <is>
          <t>MarketRate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38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5.xml><?xml version="1.0" encoding="utf-8"?>
<worksheet xmlns="http://schemas.openxmlformats.org/spreadsheetml/2006/main">
  <sheetPr>
    <outlinePr summaryBelow="1" summaryRight="1"/>
    <pageSetUpPr/>
  </sheetPr>
  <dimension ref="A1:AD154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Miami,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Miami,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465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2538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874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8444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5742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17841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2189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Miami,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0.22%</t>
        </is>
      </c>
      <c r="C22" s="6" t="inlineStr">
        <is>
          <t>11385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0.43%</t>
        </is>
      </c>
      <c r="C23" s="6" t="inlineStr">
        <is>
          <t>33004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2.37%</t>
        </is>
      </c>
      <c r="C24" s="6" t="inlineStr">
        <is>
          <t>33009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1.08%</t>
        </is>
      </c>
      <c r="C25" s="6" t="inlineStr">
        <is>
          <t>33010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0.65%</t>
        </is>
      </c>
      <c r="C26" s="6" t="inlineStr">
        <is>
          <t>33014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0.22%</t>
        </is>
      </c>
      <c r="C27" s="6" t="inlineStr">
        <is>
          <t>33015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0.43%</t>
        </is>
      </c>
      <c r="C28" s="6" t="inlineStr">
        <is>
          <t>33016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18</v>
      </c>
      <c r="B29" s="6" t="inlineStr">
        <is>
          <t>3.87%</t>
        </is>
      </c>
      <c r="C29" s="6" t="inlineStr">
        <is>
          <t>33020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0.65%</t>
        </is>
      </c>
      <c r="C30" s="6" t="inlineStr">
        <is>
          <t>33021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1.51%</t>
        </is>
      </c>
      <c r="C31" s="6" t="inlineStr">
        <is>
          <t>33023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0.43%</t>
        </is>
      </c>
      <c r="C32" s="6" t="inlineStr">
        <is>
          <t>33024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1.08%</t>
        </is>
      </c>
      <c r="C33" s="6" t="inlineStr">
        <is>
          <t>33025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0.43%</t>
        </is>
      </c>
      <c r="C34" s="6" t="inlineStr">
        <is>
          <t>33028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1.29%</t>
        </is>
      </c>
      <c r="C35" s="6" t="inlineStr">
        <is>
          <t>33030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0.86%</t>
        </is>
      </c>
      <c r="C36" s="6" t="inlineStr">
        <is>
          <t>33032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0.43%</t>
        </is>
      </c>
      <c r="C37" s="6" t="inlineStr">
        <is>
          <t>33033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0.22%</t>
        </is>
      </c>
      <c r="C38" s="6" t="inlineStr">
        <is>
          <t>33034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0.86%</t>
        </is>
      </c>
      <c r="C39" s="6" t="inlineStr">
        <is>
          <t>33054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1.29%</t>
        </is>
      </c>
      <c r="C40" s="6" t="inlineStr">
        <is>
          <t>33056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1.08%</t>
        </is>
      </c>
      <c r="C41" s="6" t="inlineStr">
        <is>
          <t>33060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0.43%</t>
        </is>
      </c>
      <c r="C42" s="6" t="inlineStr">
        <is>
          <t>33062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0.43%</t>
        </is>
      </c>
      <c r="C43" s="6" t="inlineStr">
        <is>
          <t>33063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8</v>
      </c>
      <c r="B44" s="6" t="inlineStr">
        <is>
          <t>1.72%</t>
        </is>
      </c>
      <c r="C44" s="6" t="inlineStr">
        <is>
          <t>33064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1.72%</t>
        </is>
      </c>
      <c r="C45" s="6" t="inlineStr">
        <is>
          <t>33065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0.43%</t>
        </is>
      </c>
      <c r="C46" s="6" t="inlineStr">
        <is>
          <t>33068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0.22%</t>
        </is>
      </c>
      <c r="C47" s="6" t="inlineStr">
        <is>
          <t>33069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0.43%</t>
        </is>
      </c>
      <c r="C48" s="6" t="inlineStr">
        <is>
          <t>33071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0.86%</t>
        </is>
      </c>
      <c r="C49" s="6" t="inlineStr">
        <is>
          <t>33073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11</v>
      </c>
      <c r="B50" s="6" t="inlineStr">
        <is>
          <t>2.37%</t>
        </is>
      </c>
      <c r="C50" s="6" t="inlineStr">
        <is>
          <t>33125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1.51%</t>
        </is>
      </c>
      <c r="C51" s="6" t="inlineStr">
        <is>
          <t>33127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0.43%</t>
        </is>
      </c>
      <c r="C52" s="6" t="inlineStr">
        <is>
          <t>33128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13</v>
      </c>
      <c r="B53" s="6" t="inlineStr">
        <is>
          <t>2.8%</t>
        </is>
      </c>
      <c r="C53" s="6" t="inlineStr">
        <is>
          <t>33130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0.86%</t>
        </is>
      </c>
      <c r="C54" s="6" t="inlineStr">
        <is>
          <t>33132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0.65%</t>
        </is>
      </c>
      <c r="C55" s="6" t="inlineStr">
        <is>
          <t>33133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0.86%</t>
        </is>
      </c>
      <c r="C56" s="6" t="inlineStr">
        <is>
          <t>33134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2.58%</t>
        </is>
      </c>
      <c r="C57" s="6" t="inlineStr">
        <is>
          <t>33135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1.08%</t>
        </is>
      </c>
      <c r="C58" s="6" t="inlineStr">
        <is>
          <t>33136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1.51%</t>
        </is>
      </c>
      <c r="C59" s="6" t="inlineStr">
        <is>
          <t>33137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8</v>
      </c>
      <c r="B60" s="6" t="inlineStr">
        <is>
          <t>1.72%</t>
        </is>
      </c>
      <c r="C60" s="6" t="inlineStr">
        <is>
          <t>33138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0.86%</t>
        </is>
      </c>
      <c r="C61" s="6" t="inlineStr">
        <is>
          <t>33139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9</v>
      </c>
      <c r="B62" s="6" t="inlineStr">
        <is>
          <t>1.94%</t>
        </is>
      </c>
      <c r="C62" s="6" t="inlineStr">
        <is>
          <t>33141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0.65%</t>
        </is>
      </c>
      <c r="C63" s="6" t="inlineStr">
        <is>
          <t>33142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0.22%</t>
        </is>
      </c>
      <c r="C64" s="6" t="inlineStr">
        <is>
          <t>33143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0.65%</t>
        </is>
      </c>
      <c r="C65" s="6" t="inlineStr">
        <is>
          <t>33145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0.22%</t>
        </is>
      </c>
      <c r="C66" s="6" t="inlineStr">
        <is>
          <t>33147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0.65%</t>
        </is>
      </c>
      <c r="C67" s="6" t="inlineStr">
        <is>
          <t>33150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5</v>
      </c>
      <c r="B68" s="6" t="inlineStr">
        <is>
          <t>1.08%</t>
        </is>
      </c>
      <c r="C68" s="6" t="inlineStr">
        <is>
          <t>33157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0.86%</t>
        </is>
      </c>
      <c r="C69" s="6" t="inlineStr">
        <is>
          <t>33160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21</v>
      </c>
      <c r="B70" s="6" t="inlineStr">
        <is>
          <t>4.52%</t>
        </is>
      </c>
      <c r="C70" s="6" t="inlineStr">
        <is>
          <t>33161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1.08%</t>
        </is>
      </c>
      <c r="C71" s="6" t="inlineStr">
        <is>
          <t>33162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0.22%</t>
        </is>
      </c>
      <c r="C72" s="6" t="inlineStr">
        <is>
          <t>33165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0.22%</t>
        </is>
      </c>
      <c r="C73" s="6" t="inlineStr">
        <is>
          <t>33166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1.08%</t>
        </is>
      </c>
      <c r="C74" s="6" t="inlineStr">
        <is>
          <t>33169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0.65%</t>
        </is>
      </c>
      <c r="C75" s="6" t="inlineStr">
        <is>
          <t>33174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0.65%</t>
        </is>
      </c>
      <c r="C76" s="6" t="inlineStr">
        <is>
          <t>33176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0.65%</t>
        </is>
      </c>
      <c r="C77" s="6" t="inlineStr">
        <is>
          <t>33178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0.43%</t>
        </is>
      </c>
      <c r="C78" s="6" t="inlineStr">
        <is>
          <t>33179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0.22%</t>
        </is>
      </c>
      <c r="C79" s="6" t="inlineStr">
        <is>
          <t>33181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0.65%</t>
        </is>
      </c>
      <c r="C80" s="6" t="inlineStr">
        <is>
          <t>33186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0.22%</t>
        </is>
      </c>
      <c r="C81" s="6" t="inlineStr">
        <is>
          <t>33189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0.65%</t>
        </is>
      </c>
      <c r="C82" s="6" t="inlineStr">
        <is>
          <t>33196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</v>
      </c>
      <c r="B83" s="6" t="inlineStr">
        <is>
          <t>1.29%</t>
        </is>
      </c>
      <c r="C83" s="6" t="inlineStr">
        <is>
          <t>33304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0.86%</t>
        </is>
      </c>
      <c r="C84" s="6" t="inlineStr">
        <is>
          <t>33305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0.65%</t>
        </is>
      </c>
      <c r="C85" s="6" t="inlineStr">
        <is>
          <t>33306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6</v>
      </c>
      <c r="B86" s="6" t="inlineStr">
        <is>
          <t>1.29%</t>
        </is>
      </c>
      <c r="C86" s="6" t="inlineStr">
        <is>
          <t>33308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1.08%</t>
        </is>
      </c>
      <c r="C87" s="6" t="inlineStr">
        <is>
          <t>33309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6</v>
      </c>
      <c r="B88" s="6" t="inlineStr">
        <is>
          <t>1.29%</t>
        </is>
      </c>
      <c r="C88" s="6" t="inlineStr">
        <is>
          <t>33311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6</v>
      </c>
      <c r="B89" s="6" t="inlineStr">
        <is>
          <t>1.29%</t>
        </is>
      </c>
      <c r="C89" s="6" t="inlineStr">
        <is>
          <t>33312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5</v>
      </c>
      <c r="B90" s="6" t="inlineStr">
        <is>
          <t>1.08%</t>
        </is>
      </c>
      <c r="C90" s="6" t="inlineStr">
        <is>
          <t>33313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8</v>
      </c>
      <c r="B91" s="6" t="inlineStr">
        <is>
          <t>1.72%</t>
        </is>
      </c>
      <c r="C91" s="6" t="inlineStr">
        <is>
          <t>33314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0.22%</t>
        </is>
      </c>
      <c r="C92" s="6" t="inlineStr">
        <is>
          <t>33315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0.65%</t>
        </is>
      </c>
      <c r="C93" s="6" t="inlineStr">
        <is>
          <t>33316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0.65%</t>
        </is>
      </c>
      <c r="C94" s="6" t="inlineStr">
        <is>
          <t>33317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2</v>
      </c>
      <c r="B95" s="6" t="inlineStr">
        <is>
          <t>0.43%</t>
        </is>
      </c>
      <c r="C95" s="6" t="inlineStr">
        <is>
          <t>33319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4</v>
      </c>
      <c r="B96" s="6" t="inlineStr">
        <is>
          <t>0.86%</t>
        </is>
      </c>
      <c r="C96" s="6" t="inlineStr">
        <is>
          <t>33321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0.43%</t>
        </is>
      </c>
      <c r="C97" s="6" t="inlineStr">
        <is>
          <t>33322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0.22%</t>
        </is>
      </c>
      <c r="C98" s="6" t="inlineStr">
        <is>
          <t>33323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0.43%</t>
        </is>
      </c>
      <c r="C99" s="6" t="inlineStr">
        <is>
          <t>33324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0.22%</t>
        </is>
      </c>
      <c r="C100" s="6" t="inlineStr">
        <is>
          <t>33325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0.22%</t>
        </is>
      </c>
      <c r="C101" s="6" t="inlineStr">
        <is>
          <t>33334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0.86%</t>
        </is>
      </c>
      <c r="C102" s="6" t="inlineStr">
        <is>
          <t>33351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0.22%</t>
        </is>
      </c>
      <c r="C103" s="6" t="inlineStr">
        <is>
          <t>33401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0.22%</t>
        </is>
      </c>
      <c r="C104" s="6" t="inlineStr">
        <is>
          <t>33402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0.43%</t>
        </is>
      </c>
      <c r="C105" s="6" t="inlineStr">
        <is>
          <t>33403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4</v>
      </c>
      <c r="B106" s="6" t="inlineStr">
        <is>
          <t>0.86%</t>
        </is>
      </c>
      <c r="C106" s="6" t="inlineStr">
        <is>
          <t>33404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0.65%</t>
        </is>
      </c>
      <c r="C107" s="6" t="inlineStr">
        <is>
          <t>33405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10</v>
      </c>
      <c r="B108" s="6" t="inlineStr">
        <is>
          <t>2.15%</t>
        </is>
      </c>
      <c r="C108" s="6" t="inlineStr">
        <is>
          <t>33406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7</v>
      </c>
      <c r="B109" s="6" t="inlineStr">
        <is>
          <t>1.51%</t>
        </is>
      </c>
      <c r="C109" s="6" t="inlineStr">
        <is>
          <t>33407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0.22%</t>
        </is>
      </c>
      <c r="C110" s="6" t="inlineStr">
        <is>
          <t>33409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4</v>
      </c>
      <c r="B111" s="6" t="inlineStr">
        <is>
          <t>0.86%</t>
        </is>
      </c>
      <c r="C111" s="6" t="inlineStr">
        <is>
          <t>33410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0.65%</t>
        </is>
      </c>
      <c r="C112" s="6" t="inlineStr">
        <is>
          <t>33411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0.22%</t>
        </is>
      </c>
      <c r="C113" s="6" t="inlineStr">
        <is>
          <t>33414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8</v>
      </c>
      <c r="B114" s="6" t="inlineStr">
        <is>
          <t>1.72%</t>
        </is>
      </c>
      <c r="C114" s="6" t="inlineStr">
        <is>
          <t>33415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0.86%</t>
        </is>
      </c>
      <c r="C115" s="6" t="inlineStr">
        <is>
          <t>33417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0.22%</t>
        </is>
      </c>
      <c r="C116" s="6" t="inlineStr">
        <is>
          <t>33426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0.43%</t>
        </is>
      </c>
      <c r="C117" s="6" t="inlineStr">
        <is>
          <t>33428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1.08%</t>
        </is>
      </c>
      <c r="C118" s="6" t="inlineStr">
        <is>
          <t>33430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3</v>
      </c>
      <c r="B119" s="6" t="inlineStr">
        <is>
          <t>0.65%</t>
        </is>
      </c>
      <c r="C119" s="6" t="inlineStr">
        <is>
          <t>33431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</v>
      </c>
      <c r="B120" s="6" t="inlineStr">
        <is>
          <t>0.86%</t>
        </is>
      </c>
      <c r="C120" s="6" t="inlineStr">
        <is>
          <t>33432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4</v>
      </c>
      <c r="B121" s="6" t="inlineStr">
        <is>
          <t>0.86%</t>
        </is>
      </c>
      <c r="C121" s="6" t="inlineStr">
        <is>
          <t>33433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0.43%</t>
        </is>
      </c>
      <c r="C122" s="6" t="inlineStr">
        <is>
          <t>33435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4</v>
      </c>
      <c r="B123" s="6" t="inlineStr">
        <is>
          <t>0.86%</t>
        </is>
      </c>
      <c r="C123" s="6" t="inlineStr">
        <is>
          <t>33436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0.43%</t>
        </is>
      </c>
      <c r="C124" s="6" t="inlineStr">
        <is>
          <t>33441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0.43%</t>
        </is>
      </c>
      <c r="C125" s="6" t="inlineStr">
        <is>
          <t>33442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14</v>
      </c>
      <c r="B126" s="6" t="inlineStr">
        <is>
          <t>3.01%</t>
        </is>
      </c>
      <c r="C126" s="6" t="inlineStr">
        <is>
          <t>33460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5</v>
      </c>
      <c r="B127" s="6" t="inlineStr">
        <is>
          <t>1.08%</t>
        </is>
      </c>
      <c r="C127" s="6" t="inlineStr">
        <is>
          <t>33461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0.43%</t>
        </is>
      </c>
      <c r="C128" s="6" t="inlineStr">
        <is>
          <t>33462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7</v>
      </c>
      <c r="B129" s="6" t="inlineStr">
        <is>
          <t>1.51%</t>
        </is>
      </c>
      <c r="C129" s="6" t="inlineStr">
        <is>
          <t>33463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0.86%</t>
        </is>
      </c>
      <c r="C130" s="6" t="inlineStr">
        <is>
          <t>33486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0.22%</t>
        </is>
      </c>
      <c r="C131" s="6" t="inlineStr">
        <is>
          <t>37128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0.22%</t>
        </is>
      </c>
      <c r="C132" s="6" t="inlineStr">
        <is>
          <t>73134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10" t="n">
        <v>465</v>
      </c>
      <c r="B133" s="10" t="inlineStr">
        <is>
          <t>100.27%</t>
        </is>
      </c>
      <c r="C133" s="10" t="inlineStr">
        <is>
          <t>Total</t>
        </is>
      </c>
      <c r="D133" s="10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392</v>
      </c>
      <c r="B134" s="6" t="inlineStr">
        <is>
          <t>84.3%</t>
        </is>
      </c>
      <c r="C134" s="6" t="inlineStr">
        <is>
          <t>GARDEN</t>
        </is>
      </c>
      <c r="D134" s="6" t="inlineStr">
        <is>
          <t>Property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16</v>
      </c>
      <c r="B135" s="6" t="inlineStr">
        <is>
          <t>3.44%</t>
        </is>
      </c>
      <c r="C135" s="6" t="inlineStr">
        <is>
          <t>HIGHRISE</t>
        </is>
      </c>
      <c r="D135" s="6" t="inlineStr">
        <is>
          <t>Property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19</v>
      </c>
      <c r="B136" s="6" t="inlineStr">
        <is>
          <t>4.09%</t>
        </is>
      </c>
      <c r="C136" s="6" t="inlineStr">
        <is>
          <t>MANUFACTURED</t>
        </is>
      </c>
      <c r="D136" s="6" t="inlineStr">
        <is>
          <t>Property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25</v>
      </c>
      <c r="B137" s="6" t="inlineStr">
        <is>
          <t>5.38%</t>
        </is>
      </c>
      <c r="C137" s="6" t="inlineStr">
        <is>
          <t>MIDRISE</t>
        </is>
      </c>
      <c r="D137" s="6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13</v>
      </c>
      <c r="B138" s="6" t="inlineStr">
        <is>
          <t>2.8%</t>
        </is>
      </c>
      <c r="C138" s="6" t="inlineStr">
        <is>
          <t>SENIOR</t>
        </is>
      </c>
      <c r="D138" s="6" t="inlineStr">
        <is>
          <t>Property Type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10" t="n">
        <v>465</v>
      </c>
      <c r="B139" s="10" t="inlineStr">
        <is>
          <t>100.01%</t>
        </is>
      </c>
      <c r="C139" s="10" t="inlineStr">
        <is>
          <t>Total</t>
        </is>
      </c>
      <c r="D139" s="10" t="inlineStr">
        <is>
          <t>Property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28</v>
      </c>
      <c r="B140" s="6" t="inlineStr">
        <is>
          <t>6.02%</t>
        </is>
      </c>
      <c r="C140" s="6" t="inlineStr">
        <is>
          <t>Less than 5 years</t>
        </is>
      </c>
      <c r="D140" s="6" t="inlineStr">
        <is>
          <t>Age of Property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173</v>
      </c>
      <c r="B141" s="6" t="inlineStr">
        <is>
          <t>37.2%</t>
        </is>
      </c>
      <c r="C141" s="6" t="inlineStr">
        <is>
          <t>5-9 years</t>
        </is>
      </c>
      <c r="D141" s="6" t="inlineStr">
        <is>
          <t>Age of Property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81</v>
      </c>
      <c r="B142" s="6" t="inlineStr">
        <is>
          <t>17.42%</t>
        </is>
      </c>
      <c r="C142" s="6" t="inlineStr">
        <is>
          <t>10-19 years</t>
        </is>
      </c>
      <c r="D142" s="6" t="inlineStr">
        <is>
          <t>Age of Property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183</v>
      </c>
      <c r="B143" s="6" t="inlineStr">
        <is>
          <t>39.35%</t>
        </is>
      </c>
      <c r="C143" s="6" t="inlineStr">
        <is>
          <t>20+ years</t>
        </is>
      </c>
      <c r="D143" s="6" t="inlineStr">
        <is>
          <t>Age of Property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10" t="n">
        <v>465</v>
      </c>
      <c r="B144" s="10" t="inlineStr">
        <is>
          <t>99.99%</t>
        </is>
      </c>
      <c r="C144" s="10" t="inlineStr">
        <is>
          <t>Total</t>
        </is>
      </c>
      <c r="D144" s="10" t="inlineStr">
        <is>
          <t>Age of Property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285</v>
      </c>
      <c r="B145" s="6" t="inlineStr">
        <is>
          <t>61.29%</t>
        </is>
      </c>
      <c r="C145" s="6" t="inlineStr">
        <is>
          <t>Less than 100</t>
        </is>
      </c>
      <c r="D145" s="6" t="inlineStr">
        <is>
          <t>Property Size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74</v>
      </c>
      <c r="B146" s="6" t="inlineStr">
        <is>
          <t>15.91%</t>
        </is>
      </c>
      <c r="C146" s="6" t="inlineStr">
        <is>
          <t>100-199</t>
        </is>
      </c>
      <c r="D146" s="6" t="inlineStr">
        <is>
          <t>Property Size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47</v>
      </c>
      <c r="B147" s="6" t="inlineStr">
        <is>
          <t>10.11%</t>
        </is>
      </c>
      <c r="C147" s="6" t="inlineStr">
        <is>
          <t>200-299</t>
        </is>
      </c>
      <c r="D147" s="6" t="inlineStr">
        <is>
          <t>Property Size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35</v>
      </c>
      <c r="B148" s="6" t="inlineStr">
        <is>
          <t>7.53%</t>
        </is>
      </c>
      <c r="C148" s="6" t="inlineStr">
        <is>
          <t>300-399</t>
        </is>
      </c>
      <c r="D148" s="6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17</v>
      </c>
      <c r="B149" s="6" t="inlineStr">
        <is>
          <t>3.66%</t>
        </is>
      </c>
      <c r="C149" s="6" t="inlineStr">
        <is>
          <t>400-499</t>
        </is>
      </c>
      <c r="D149" s="6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</v>
      </c>
      <c r="B150" s="6" t="inlineStr">
        <is>
          <t>1.51%</t>
        </is>
      </c>
      <c r="C150" s="6" t="inlineStr">
        <is>
          <t>500+</t>
        </is>
      </c>
      <c r="D150" s="6" t="inlineStr">
        <is>
          <t>Property Size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10" t="n">
        <v>465</v>
      </c>
      <c r="B151" s="10" t="inlineStr">
        <is>
          <t>100.01%</t>
        </is>
      </c>
      <c r="C151" s="10" t="inlineStr">
        <is>
          <t>Total</t>
        </is>
      </c>
      <c r="D151" s="10" t="inlineStr">
        <is>
          <t>Property Size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144</v>
      </c>
      <c r="B152" s="6" t="inlineStr">
        <is>
          <t>30.97%</t>
        </is>
      </c>
      <c r="C152" s="6" t="inlineStr">
        <is>
          <t>Affordable</t>
        </is>
      </c>
      <c r="D152" s="6" t="inlineStr">
        <is>
          <t>Rent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321</v>
      </c>
      <c r="B153" s="6" t="inlineStr">
        <is>
          <t>69.03%</t>
        </is>
      </c>
      <c r="C153" s="6" t="inlineStr">
        <is>
          <t>MarketRate</t>
        </is>
      </c>
      <c r="D153" s="6" t="inlineStr">
        <is>
          <t>Rent Type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10" t="n">
        <v>465</v>
      </c>
      <c r="B154" s="10" t="inlineStr">
        <is>
          <t>100.00%</t>
        </is>
      </c>
      <c r="C154" s="10" t="inlineStr">
        <is>
          <t>Total</t>
        </is>
      </c>
      <c r="D154" s="10" t="inlineStr">
        <is>
          <t>Rent Type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6.xml><?xml version="1.0" encoding="utf-8"?>
<worksheet xmlns="http://schemas.openxmlformats.org/spreadsheetml/2006/main">
  <sheetPr>
    <outlinePr summaryBelow="1" summaryRight="1"/>
    <pageSetUpPr/>
  </sheetPr>
  <dimension ref="A1:AD93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Orlando,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Orlando,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175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1731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7542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4301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15304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1867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Orlando,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1.14%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1.71%</t>
        </is>
      </c>
      <c r="C23" s="6" t="inlineStr">
        <is>
          <t>32703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1.71%</t>
        </is>
      </c>
      <c r="C24" s="6" t="inlineStr">
        <is>
          <t>32707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1.14%</t>
        </is>
      </c>
      <c r="C25" s="6" t="inlineStr">
        <is>
          <t>32708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1.14%</t>
        </is>
      </c>
      <c r="C26" s="6" t="inlineStr">
        <is>
          <t>32712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4.57%</t>
        </is>
      </c>
      <c r="C27" s="6" t="inlineStr">
        <is>
          <t>32714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2.29%</t>
        </is>
      </c>
      <c r="C28" s="6" t="inlineStr">
        <is>
          <t>32726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1.71%</t>
        </is>
      </c>
      <c r="C29" s="6" t="inlineStr">
        <is>
          <t>32730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0.57%</t>
        </is>
      </c>
      <c r="C30" s="6" t="inlineStr">
        <is>
          <t>32746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0.57%</t>
        </is>
      </c>
      <c r="C31" s="6" t="inlineStr">
        <is>
          <t>32757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1.71%</t>
        </is>
      </c>
      <c r="C32" s="6" t="inlineStr">
        <is>
          <t>32765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2.29%</t>
        </is>
      </c>
      <c r="C33" s="6" t="inlineStr">
        <is>
          <t>32771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1.71%</t>
        </is>
      </c>
      <c r="C34" s="6" t="inlineStr">
        <is>
          <t>32773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0.57%</t>
        </is>
      </c>
      <c r="C35" s="6" t="inlineStr">
        <is>
          <t>32778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0.57%</t>
        </is>
      </c>
      <c r="C36" s="6" t="inlineStr">
        <is>
          <t>32779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1.14%</t>
        </is>
      </c>
      <c r="C37" s="6" t="inlineStr">
        <is>
          <t>32789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3.43%</t>
        </is>
      </c>
      <c r="C38" s="6" t="inlineStr">
        <is>
          <t>32792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2.86%</t>
        </is>
      </c>
      <c r="C39" s="6" t="inlineStr">
        <is>
          <t>32801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0.57%</t>
        </is>
      </c>
      <c r="C40" s="6" t="inlineStr">
        <is>
          <t>32803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1.71%</t>
        </is>
      </c>
      <c r="C41" s="6" t="inlineStr">
        <is>
          <t>32805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7</v>
      </c>
      <c r="B42" s="6" t="inlineStr">
        <is>
          <t>4.0%</t>
        </is>
      </c>
      <c r="C42" s="6" t="inlineStr">
        <is>
          <t>32807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4.0%</t>
        </is>
      </c>
      <c r="C43" s="6" t="inlineStr">
        <is>
          <t>32808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0.57%</t>
        </is>
      </c>
      <c r="C44" s="6" t="inlineStr">
        <is>
          <t>32809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2.86%</t>
        </is>
      </c>
      <c r="C45" s="6" t="inlineStr">
        <is>
          <t>32810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3.43%</t>
        </is>
      </c>
      <c r="C46" s="6" t="inlineStr">
        <is>
          <t>32811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1.14%</t>
        </is>
      </c>
      <c r="C47" s="6" t="inlineStr">
        <is>
          <t>32812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2.29%</t>
        </is>
      </c>
      <c r="C48" s="6" t="inlineStr">
        <is>
          <t>32817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5.14%</t>
        </is>
      </c>
      <c r="C49" s="6" t="inlineStr">
        <is>
          <t>32818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1.14%</t>
        </is>
      </c>
      <c r="C50" s="6" t="inlineStr">
        <is>
          <t>32819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2.86%</t>
        </is>
      </c>
      <c r="C51" s="6" t="inlineStr">
        <is>
          <t>32821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3.43%</t>
        </is>
      </c>
      <c r="C52" s="6" t="inlineStr">
        <is>
          <t>32822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1.14%</t>
        </is>
      </c>
      <c r="C53" s="6" t="inlineStr">
        <is>
          <t>32825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1.14%</t>
        </is>
      </c>
      <c r="C54" s="6" t="inlineStr">
        <is>
          <t>32826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4.0%</t>
        </is>
      </c>
      <c r="C55" s="6" t="inlineStr">
        <is>
          <t>32828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1.71%</t>
        </is>
      </c>
      <c r="C56" s="6" t="inlineStr">
        <is>
          <t>32835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2.29%</t>
        </is>
      </c>
      <c r="C57" s="6" t="inlineStr">
        <is>
          <t>32836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8</v>
      </c>
      <c r="B58" s="6" t="inlineStr">
        <is>
          <t>4.57%</t>
        </is>
      </c>
      <c r="C58" s="6" t="inlineStr">
        <is>
          <t>32837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10</v>
      </c>
      <c r="B59" s="6" t="inlineStr">
        <is>
          <t>5.71%</t>
        </is>
      </c>
      <c r="C59" s="6" t="inlineStr">
        <is>
          <t>32839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2.29%</t>
        </is>
      </c>
      <c r="C60" s="6" t="inlineStr">
        <is>
          <t>34711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0.57%</t>
        </is>
      </c>
      <c r="C61" s="6" t="inlineStr">
        <is>
          <t>34714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2.86%</t>
        </is>
      </c>
      <c r="C62" s="6" t="inlineStr">
        <is>
          <t>34741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0.57%</t>
        </is>
      </c>
      <c r="C63" s="6" t="inlineStr">
        <is>
          <t>34744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1.14%</t>
        </is>
      </c>
      <c r="C64" s="6" t="inlineStr">
        <is>
          <t>34746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0.57%</t>
        </is>
      </c>
      <c r="C65" s="6" t="inlineStr">
        <is>
          <t>34747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1.71%</t>
        </is>
      </c>
      <c r="C66" s="6" t="inlineStr">
        <is>
          <t>34748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1.71%</t>
        </is>
      </c>
      <c r="C67" s="6" t="inlineStr">
        <is>
          <t>34761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1.71%</t>
        </is>
      </c>
      <c r="C68" s="6" t="inlineStr">
        <is>
          <t>34786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1.71%</t>
        </is>
      </c>
      <c r="C69" s="6" t="inlineStr">
        <is>
          <t>34787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0.57%</t>
        </is>
      </c>
      <c r="C70" s="6" t="inlineStr">
        <is>
          <t>34788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175</v>
      </c>
      <c r="B71" s="10" t="inlineStr">
        <is>
          <t>99.94%</t>
        </is>
      </c>
      <c r="C71" s="10" t="inlineStr">
        <is>
          <t>Total</t>
        </is>
      </c>
      <c r="D71" s="10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149</v>
      </c>
      <c r="B72" s="6" t="inlineStr">
        <is>
          <t>85.14%</t>
        </is>
      </c>
      <c r="C72" s="6" t="inlineStr">
        <is>
          <t>GARDEN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1.71%</t>
        </is>
      </c>
      <c r="C73" s="6" t="inlineStr">
        <is>
          <t>HIGHRISE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10</v>
      </c>
      <c r="B74" s="6" t="inlineStr">
        <is>
          <t>5.71%</t>
        </is>
      </c>
      <c r="C74" s="6" t="inlineStr">
        <is>
          <t>MANUFACTURED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2.86%</t>
        </is>
      </c>
      <c r="C75" s="6" t="inlineStr">
        <is>
          <t>MIDRISE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3.43%</t>
        </is>
      </c>
      <c r="C76" s="6" t="inlineStr">
        <is>
          <t>SENIOR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1.14%</t>
        </is>
      </c>
      <c r="C77" s="6" t="inlineStr">
        <is>
          <t>STUDENT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10" t="n">
        <v>175</v>
      </c>
      <c r="B78" s="10" t="inlineStr">
        <is>
          <t>99.99%</t>
        </is>
      </c>
      <c r="C78" s="10" t="inlineStr">
        <is>
          <t>Total</t>
        </is>
      </c>
      <c r="D78" s="10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1.14%</t>
        </is>
      </c>
      <c r="C79" s="6" t="inlineStr">
        <is>
          <t>Less than 5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61</v>
      </c>
      <c r="B80" s="6" t="inlineStr">
        <is>
          <t>34.86%</t>
        </is>
      </c>
      <c r="C80" s="6" t="inlineStr">
        <is>
          <t>5-9 years</t>
        </is>
      </c>
      <c r="D80" s="6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32</v>
      </c>
      <c r="B81" s="6" t="inlineStr">
        <is>
          <t>18.29%</t>
        </is>
      </c>
      <c r="C81" s="6" t="inlineStr">
        <is>
          <t>10-19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80</v>
      </c>
      <c r="B82" s="6" t="inlineStr">
        <is>
          <t>45.71%</t>
        </is>
      </c>
      <c r="C82" s="6" t="inlineStr">
        <is>
          <t>20+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175</v>
      </c>
      <c r="B83" s="10" t="inlineStr">
        <is>
          <t>100.00%</t>
        </is>
      </c>
      <c r="C83" s="10" t="inlineStr">
        <is>
          <t>Total</t>
        </is>
      </c>
      <c r="D83" s="10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27</v>
      </c>
      <c r="B84" s="6" t="inlineStr">
        <is>
          <t>15.43%</t>
        </is>
      </c>
      <c r="C84" s="6" t="inlineStr">
        <is>
          <t>Less than 100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27</v>
      </c>
      <c r="B85" s="6" t="inlineStr">
        <is>
          <t>15.43%</t>
        </is>
      </c>
      <c r="C85" s="6" t="inlineStr">
        <is>
          <t>100-199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48</v>
      </c>
      <c r="B86" s="6" t="inlineStr">
        <is>
          <t>27.43%</t>
        </is>
      </c>
      <c r="C86" s="6" t="inlineStr">
        <is>
          <t>200-299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45</v>
      </c>
      <c r="B87" s="6" t="inlineStr">
        <is>
          <t>25.71%</t>
        </is>
      </c>
      <c r="C87" s="6" t="inlineStr">
        <is>
          <t>300-399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20</v>
      </c>
      <c r="B88" s="6" t="inlineStr">
        <is>
          <t>11.43%</t>
        </is>
      </c>
      <c r="C88" s="6" t="inlineStr">
        <is>
          <t>400-499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8</v>
      </c>
      <c r="B89" s="6" t="inlineStr">
        <is>
          <t>4.57%</t>
        </is>
      </c>
      <c r="C89" s="6" t="inlineStr">
        <is>
          <t>500+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175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58</v>
      </c>
      <c r="B91" s="6" t="inlineStr">
        <is>
          <t>33.14%</t>
        </is>
      </c>
      <c r="C91" s="6" t="inlineStr">
        <is>
          <t>Affordable</t>
        </is>
      </c>
      <c r="D91" s="6" t="inlineStr">
        <is>
          <t>Rent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117</v>
      </c>
      <c r="B92" s="6" t="inlineStr">
        <is>
          <t>66.86%</t>
        </is>
      </c>
      <c r="C92" s="6" t="inlineStr">
        <is>
          <t>MarketRate</t>
        </is>
      </c>
      <c r="D92" s="6" t="inlineStr">
        <is>
          <t>Rent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175</v>
      </c>
      <c r="B93" s="10" t="inlineStr">
        <is>
          <t>100.00%</t>
        </is>
      </c>
      <c r="C93" s="10" t="inlineStr">
        <is>
          <t>Total</t>
        </is>
      </c>
      <c r="D93" s="10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7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Palm Bay,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Palm Bay,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1231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7555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15265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1968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Palm Bay,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9.09%</t>
        </is>
      </c>
      <c r="C22" s="6" t="inlineStr">
        <is>
          <t>32780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4.55%</t>
        </is>
      </c>
      <c r="C23" s="6" t="inlineStr">
        <is>
          <t>32901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9.09%</t>
        </is>
      </c>
      <c r="C24" s="6" t="inlineStr">
        <is>
          <t>32903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4.55%</t>
        </is>
      </c>
      <c r="C25" s="6" t="inlineStr">
        <is>
          <t>32904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9.09%</t>
        </is>
      </c>
      <c r="C26" s="6" t="inlineStr">
        <is>
          <t>32905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13.64%</t>
        </is>
      </c>
      <c r="C27" s="6" t="inlineStr">
        <is>
          <t>32922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9.09%</t>
        </is>
      </c>
      <c r="C28" s="6" t="inlineStr">
        <is>
          <t>32934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31.82%</t>
        </is>
      </c>
      <c r="C29" s="6" t="inlineStr">
        <is>
          <t>32935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9.09%</t>
        </is>
      </c>
      <c r="C30" s="6" t="inlineStr">
        <is>
          <t>32940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22</v>
      </c>
      <c r="B31" s="10" t="inlineStr">
        <is>
          <t>100.01%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21</v>
      </c>
      <c r="B32" s="6" t="inlineStr">
        <is>
          <t>95.45%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4.55%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22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0</v>
      </c>
      <c r="B35" s="6" t="inlineStr">
        <is>
          <t>0.0%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22.73%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27.27%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50.0%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22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22.73%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36.36%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27.27%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13.64%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22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11</v>
      </c>
      <c r="B47" s="6" t="inlineStr">
        <is>
          <t>50.0%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50.0%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22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8.xml><?xml version="1.0" encoding="utf-8"?>
<worksheet xmlns="http://schemas.openxmlformats.org/spreadsheetml/2006/main">
  <sheetPr>
    <outlinePr summaryBelow="1" summaryRight="1"/>
    <pageSetUpPr/>
  </sheetPr>
  <dimension ref="A1:AD62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Sarasota,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Sarasota,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1673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1364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8013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4908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16189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2293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Sarasota,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2.86%</t>
        </is>
      </c>
      <c r="C22" s="6" t="inlineStr">
        <is>
          <t>34202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2.86%</t>
        </is>
      </c>
      <c r="C23" s="6" t="inlineStr">
        <is>
          <t>34203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5.71%</t>
        </is>
      </c>
      <c r="C24" s="6" t="inlineStr">
        <is>
          <t>34207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2.86%</t>
        </is>
      </c>
      <c r="C25" s="6" t="inlineStr">
        <is>
          <t>34208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5.71%</t>
        </is>
      </c>
      <c r="C26" s="6" t="inlineStr">
        <is>
          <t>34209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2.86%</t>
        </is>
      </c>
      <c r="C27" s="6" t="inlineStr">
        <is>
          <t>34210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2.86%</t>
        </is>
      </c>
      <c r="C28" s="6" t="inlineStr">
        <is>
          <t>34212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8.57%</t>
        </is>
      </c>
      <c r="C29" s="6" t="inlineStr">
        <is>
          <t>34221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2.86%</t>
        </is>
      </c>
      <c r="C30" s="6" t="inlineStr">
        <is>
          <t>34222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2.86%</t>
        </is>
      </c>
      <c r="C31" s="6" t="inlineStr">
        <is>
          <t>34229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5.71%</t>
        </is>
      </c>
      <c r="C32" s="6" t="inlineStr">
        <is>
          <t>34231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14.29%</t>
        </is>
      </c>
      <c r="C33" s="6" t="inlineStr">
        <is>
          <t>34232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2.86%</t>
        </is>
      </c>
      <c r="C34" s="6" t="inlineStr">
        <is>
          <t>34233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2.86%</t>
        </is>
      </c>
      <c r="C35" s="6" t="inlineStr">
        <is>
          <t>34234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2.86%</t>
        </is>
      </c>
      <c r="C36" s="6" t="inlineStr">
        <is>
          <t>34237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5.71%</t>
        </is>
      </c>
      <c r="C37" s="6" t="inlineStr">
        <is>
          <t>34238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5.71%</t>
        </is>
      </c>
      <c r="C38" s="6" t="inlineStr">
        <is>
          <t>34239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11.43%</t>
        </is>
      </c>
      <c r="C39" s="6" t="inlineStr">
        <is>
          <t>34243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2.86%</t>
        </is>
      </c>
      <c r="C40" s="6" t="inlineStr">
        <is>
          <t>34275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5.71%</t>
        </is>
      </c>
      <c r="C41" s="6" t="inlineStr">
        <is>
          <t>34287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35</v>
      </c>
      <c r="B42" s="10" t="inlineStr">
        <is>
          <t>100.01%</t>
        </is>
      </c>
      <c r="C42" s="10" t="inlineStr">
        <is>
          <t>Total</t>
        </is>
      </c>
      <c r="D42" s="10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27</v>
      </c>
      <c r="B43" s="6" t="inlineStr">
        <is>
          <t>77.14%</t>
        </is>
      </c>
      <c r="C43" s="6" t="inlineStr">
        <is>
          <t>GARDEN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14.29%</t>
        </is>
      </c>
      <c r="C44" s="6" t="inlineStr">
        <is>
          <t>MANUFACTURED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2.86%</t>
        </is>
      </c>
      <c r="C45" s="6" t="inlineStr">
        <is>
          <t>MIDRISE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5.71%</t>
        </is>
      </c>
      <c r="C46" s="6" t="inlineStr">
        <is>
          <t>SENIOR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35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Less than 5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25.71%</t>
        </is>
      </c>
      <c r="C49" s="6" t="inlineStr">
        <is>
          <t>5-9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22.86%</t>
        </is>
      </c>
      <c r="C50" s="6" t="inlineStr">
        <is>
          <t>10-19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18</v>
      </c>
      <c r="B51" s="6" t="inlineStr">
        <is>
          <t>51.43%</t>
        </is>
      </c>
      <c r="C51" s="6" t="inlineStr">
        <is>
          <t>20+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35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11</v>
      </c>
      <c r="B53" s="6" t="inlineStr">
        <is>
          <t>31.43%</t>
        </is>
      </c>
      <c r="C53" s="6" t="inlineStr">
        <is>
          <t>Less than 100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11</v>
      </c>
      <c r="B54" s="6" t="inlineStr">
        <is>
          <t>31.43%</t>
        </is>
      </c>
      <c r="C54" s="6" t="inlineStr">
        <is>
          <t>100-199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14.29%</t>
        </is>
      </c>
      <c r="C55" s="6" t="inlineStr">
        <is>
          <t>200-299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20.0%</t>
        </is>
      </c>
      <c r="C56" s="6" t="inlineStr">
        <is>
          <t>300-399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0</v>
      </c>
      <c r="B57" s="6" t="inlineStr">
        <is>
          <t>0.0%</t>
        </is>
      </c>
      <c r="C57" s="6" t="inlineStr">
        <is>
          <t>400-499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2.86%</t>
        </is>
      </c>
      <c r="C58" s="6" t="inlineStr">
        <is>
          <t>500+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35</v>
      </c>
      <c r="B59" s="10" t="inlineStr">
        <is>
          <t>100.01%</t>
        </is>
      </c>
      <c r="C59" s="10" t="inlineStr">
        <is>
          <t>Total</t>
        </is>
      </c>
      <c r="D59" s="10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21</v>
      </c>
      <c r="B60" s="6" t="inlineStr">
        <is>
          <t>60.0%</t>
        </is>
      </c>
      <c r="C60" s="6" t="inlineStr">
        <is>
          <t>Affordable</t>
        </is>
      </c>
      <c r="D60" s="6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14</v>
      </c>
      <c r="B61" s="6" t="inlineStr">
        <is>
          <t>40.0%</t>
        </is>
      </c>
      <c r="C61" s="6" t="inlineStr">
        <is>
          <t>MarketRate</t>
        </is>
      </c>
      <c r="D61" s="6" t="inlineStr">
        <is>
          <t>Rent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35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>
  <sheetPr>
    <outlinePr summaryBelow="1" summaryRight="1"/>
    <pageSetUpPr/>
  </sheetPr>
  <dimension ref="A1:AD47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Tallahassee,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Tallahassee,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987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3907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3440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9464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Tallahassee,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15.38%</t>
        </is>
      </c>
      <c r="C22" s="6" t="inlineStr">
        <is>
          <t>32301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3.85%</t>
        </is>
      </c>
      <c r="C23" s="6" t="inlineStr">
        <is>
          <t>32303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15</v>
      </c>
      <c r="B24" s="6" t="inlineStr">
        <is>
          <t>57.69%</t>
        </is>
      </c>
      <c r="C24" s="6" t="inlineStr">
        <is>
          <t>32304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11.54%</t>
        </is>
      </c>
      <c r="C25" s="6" t="inlineStr">
        <is>
          <t>32308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3.85%</t>
        </is>
      </c>
      <c r="C26" s="6" t="inlineStr">
        <is>
          <t>32310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7.69%</t>
        </is>
      </c>
      <c r="C27" s="6" t="inlineStr">
        <is>
          <t>32311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26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15</v>
      </c>
      <c r="B29" s="6" t="inlineStr">
        <is>
          <t>57.69%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3.85%</t>
        </is>
      </c>
      <c r="C30" s="6" t="inlineStr">
        <is>
          <t>SENIOR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10</v>
      </c>
      <c r="B31" s="6" t="inlineStr">
        <is>
          <t>38.46%</t>
        </is>
      </c>
      <c r="C31" s="6" t="inlineStr">
        <is>
          <t>STUDENT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26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0</v>
      </c>
      <c r="B33" s="6" t="inlineStr">
        <is>
          <t>0.0%</t>
        </is>
      </c>
      <c r="C33" s="6" t="inlineStr">
        <is>
          <t>Less than 5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9</v>
      </c>
      <c r="B34" s="6" t="inlineStr">
        <is>
          <t>34.62%</t>
        </is>
      </c>
      <c r="C34" s="6" t="inlineStr">
        <is>
          <t>5-9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11</v>
      </c>
      <c r="B35" s="6" t="inlineStr">
        <is>
          <t>42.31%</t>
        </is>
      </c>
      <c r="C35" s="6" t="inlineStr">
        <is>
          <t>10-19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23.08%</t>
        </is>
      </c>
      <c r="C36" s="6" t="inlineStr">
        <is>
          <t>20+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26</v>
      </c>
      <c r="B37" s="10" t="inlineStr">
        <is>
          <t>100.01%</t>
        </is>
      </c>
      <c r="C37" s="10" t="inlineStr">
        <is>
          <t>Total</t>
        </is>
      </c>
      <c r="D37" s="10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42.31%</t>
        </is>
      </c>
      <c r="C38" s="6" t="inlineStr">
        <is>
          <t>Less than 100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15.38%</t>
        </is>
      </c>
      <c r="C39" s="6" t="inlineStr">
        <is>
          <t>100-199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23.08%</t>
        </is>
      </c>
      <c r="C40" s="6" t="inlineStr">
        <is>
          <t>200-299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7.69%</t>
        </is>
      </c>
      <c r="C41" s="6" t="inlineStr">
        <is>
          <t>300-399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7.69%</t>
        </is>
      </c>
      <c r="C42" s="6" t="inlineStr">
        <is>
          <t>400-499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3.85%</t>
        </is>
      </c>
      <c r="C43" s="6" t="inlineStr">
        <is>
          <t>500+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26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50.0%</t>
        </is>
      </c>
      <c r="C45" s="6" t="inlineStr">
        <is>
          <t>Affordable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13</v>
      </c>
      <c r="B46" s="6" t="inlineStr">
        <is>
          <t>50.0%</t>
        </is>
      </c>
      <c r="C46" s="6" t="inlineStr">
        <is>
          <t>MarketRate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26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Little Rock, Ark.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Little Rock, Ark.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1019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1128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4201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3619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10226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1078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Little Rock, Ark.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4.65%</t>
        </is>
      </c>
      <c r="C22" s="6" t="inlineStr">
        <is>
          <t>32217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2.33%</t>
        </is>
      </c>
      <c r="C23" s="6" t="inlineStr">
        <is>
          <t>72034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6.98%</t>
        </is>
      </c>
      <c r="C24" s="6" t="inlineStr">
        <is>
          <t>72076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11.63%</t>
        </is>
      </c>
      <c r="C25" s="6" t="inlineStr">
        <is>
          <t>72113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11.63%</t>
        </is>
      </c>
      <c r="C26" s="6" t="inlineStr">
        <is>
          <t>72114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9.3%</t>
        </is>
      </c>
      <c r="C27" s="6" t="inlineStr">
        <is>
          <t>72120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4.65%</t>
        </is>
      </c>
      <c r="C28" s="6" t="inlineStr">
        <is>
          <t>72201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13.95%</t>
        </is>
      </c>
      <c r="C29" s="6" t="inlineStr">
        <is>
          <t>72202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11.63%</t>
        </is>
      </c>
      <c r="C30" s="6" t="inlineStr">
        <is>
          <t>72205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2.33%</t>
        </is>
      </c>
      <c r="C31" s="6" t="inlineStr">
        <is>
          <t>72206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6.98%</t>
        </is>
      </c>
      <c r="C32" s="6" t="inlineStr">
        <is>
          <t>72210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9.3%</t>
        </is>
      </c>
      <c r="C33" s="6" t="inlineStr">
        <is>
          <t>72223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4.65%</t>
        </is>
      </c>
      <c r="C34" s="6" t="inlineStr">
        <is>
          <t>72227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43</v>
      </c>
      <c r="B35" s="10" t="inlineStr">
        <is>
          <t>100.01%</t>
        </is>
      </c>
      <c r="C35" s="10" t="inlineStr">
        <is>
          <t>Total</t>
        </is>
      </c>
      <c r="D35" s="10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35</v>
      </c>
      <c r="B36" s="6" t="inlineStr">
        <is>
          <t>81.4%</t>
        </is>
      </c>
      <c r="C36" s="6" t="inlineStr">
        <is>
          <t>GARDEN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4.65%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13.95%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43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11.63%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15</v>
      </c>
      <c r="B41" s="6" t="inlineStr">
        <is>
          <t>34.88%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9</v>
      </c>
      <c r="B42" s="6" t="inlineStr">
        <is>
          <t>20.93%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32.56%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43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15</v>
      </c>
      <c r="B45" s="6" t="inlineStr">
        <is>
          <t>34.88%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16</v>
      </c>
      <c r="B46" s="6" t="inlineStr">
        <is>
          <t>37.21%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10</v>
      </c>
      <c r="B47" s="6" t="inlineStr">
        <is>
          <t>23.26%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4.65%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43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24</v>
      </c>
      <c r="B52" s="6" t="inlineStr">
        <is>
          <t>55.81%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19</v>
      </c>
      <c r="B53" s="6" t="inlineStr">
        <is>
          <t>44.19%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0.xml><?xml version="1.0" encoding="utf-8"?>
<worksheet xmlns="http://schemas.openxmlformats.org/spreadsheetml/2006/main">
  <sheetPr>
    <outlinePr summaryBelow="1" summaryRight="1"/>
    <pageSetUpPr/>
  </sheetPr>
  <dimension ref="A1:AD128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Tampa,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Tampa,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1875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6986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4942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15451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1758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Tampa,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5</v>
      </c>
      <c r="B22" s="6" t="inlineStr">
        <is>
          <t>1.95%</t>
        </is>
      </c>
      <c r="C22" s="6" t="inlineStr">
        <is>
          <t>33510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7</v>
      </c>
      <c r="B23" s="6" t="inlineStr">
        <is>
          <t>2.72%</t>
        </is>
      </c>
      <c r="C23" s="6" t="inlineStr">
        <is>
          <t>33511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0.78%</t>
        </is>
      </c>
      <c r="C24" s="6" t="inlineStr">
        <is>
          <t>33525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0.39%</t>
        </is>
      </c>
      <c r="C25" s="6" t="inlineStr">
        <is>
          <t>33534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0.39%</t>
        </is>
      </c>
      <c r="C26" s="6" t="inlineStr">
        <is>
          <t>33541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0.39%</t>
        </is>
      </c>
      <c r="C27" s="6" t="inlineStr">
        <is>
          <t>33542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0.39%</t>
        </is>
      </c>
      <c r="C28" s="6" t="inlineStr">
        <is>
          <t>33543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0.78%</t>
        </is>
      </c>
      <c r="C29" s="6" t="inlineStr">
        <is>
          <t>33544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0.78%</t>
        </is>
      </c>
      <c r="C30" s="6" t="inlineStr">
        <is>
          <t>33549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1.17%</t>
        </is>
      </c>
      <c r="C31" s="6" t="inlineStr">
        <is>
          <t>33556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0.39%</t>
        </is>
      </c>
      <c r="C32" s="6" t="inlineStr">
        <is>
          <t>33558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1.56%</t>
        </is>
      </c>
      <c r="C33" s="6" t="inlineStr">
        <is>
          <t>33559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1.17%</t>
        </is>
      </c>
      <c r="C34" s="6" t="inlineStr">
        <is>
          <t>33563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0.39%</t>
        </is>
      </c>
      <c r="C35" s="6" t="inlineStr">
        <is>
          <t>33566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0.78%</t>
        </is>
      </c>
      <c r="C36" s="6" t="inlineStr">
        <is>
          <t>33570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1.95%</t>
        </is>
      </c>
      <c r="C37" s="6" t="inlineStr">
        <is>
          <t>33578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0.39%</t>
        </is>
      </c>
      <c r="C38" s="6" t="inlineStr">
        <is>
          <t>33584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0.39%</t>
        </is>
      </c>
      <c r="C39" s="6" t="inlineStr">
        <is>
          <t>33596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0.78%</t>
        </is>
      </c>
      <c r="C40" s="6" t="inlineStr">
        <is>
          <t>33598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1.17%</t>
        </is>
      </c>
      <c r="C41" s="6" t="inlineStr">
        <is>
          <t>33602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0.39%</t>
        </is>
      </c>
      <c r="C42" s="6" t="inlineStr">
        <is>
          <t>33603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0.39%</t>
        </is>
      </c>
      <c r="C43" s="6" t="inlineStr">
        <is>
          <t>33604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0.78%</t>
        </is>
      </c>
      <c r="C44" s="6" t="inlineStr">
        <is>
          <t>33606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1.95%</t>
        </is>
      </c>
      <c r="C45" s="6" t="inlineStr">
        <is>
          <t>33607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1.95%</t>
        </is>
      </c>
      <c r="C46" s="6" t="inlineStr">
        <is>
          <t>33609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0.78%</t>
        </is>
      </c>
      <c r="C47" s="6" t="inlineStr">
        <is>
          <t>33610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13</v>
      </c>
      <c r="B48" s="6" t="inlineStr">
        <is>
          <t>5.06%</t>
        </is>
      </c>
      <c r="C48" s="6" t="inlineStr">
        <is>
          <t>33611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1.56%</t>
        </is>
      </c>
      <c r="C49" s="6" t="inlineStr">
        <is>
          <t>33612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12</v>
      </c>
      <c r="B50" s="6" t="inlineStr">
        <is>
          <t>4.67%</t>
        </is>
      </c>
      <c r="C50" s="6" t="inlineStr">
        <is>
          <t>33613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16</v>
      </c>
      <c r="B51" s="6" t="inlineStr">
        <is>
          <t>6.23%</t>
        </is>
      </c>
      <c r="C51" s="6" t="inlineStr">
        <is>
          <t>33614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1.56%</t>
        </is>
      </c>
      <c r="C52" s="6" t="inlineStr">
        <is>
          <t>33615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1.95%</t>
        </is>
      </c>
      <c r="C53" s="6" t="inlineStr">
        <is>
          <t>33617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1.95%</t>
        </is>
      </c>
      <c r="C54" s="6" t="inlineStr">
        <is>
          <t>33618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0.78%</t>
        </is>
      </c>
      <c r="C55" s="6" t="inlineStr">
        <is>
          <t>33619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0.78%</t>
        </is>
      </c>
      <c r="C56" s="6" t="inlineStr">
        <is>
          <t>33624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0.39%</t>
        </is>
      </c>
      <c r="C57" s="6" t="inlineStr">
        <is>
          <t>33625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0.39%</t>
        </is>
      </c>
      <c r="C58" s="6" t="inlineStr">
        <is>
          <t>33626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0.39%</t>
        </is>
      </c>
      <c r="C59" s="6" t="inlineStr">
        <is>
          <t>33634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0.39%</t>
        </is>
      </c>
      <c r="C60" s="6" t="inlineStr">
        <is>
          <t>33635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1.17%</t>
        </is>
      </c>
      <c r="C61" s="6" t="inlineStr">
        <is>
          <t>33637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</v>
      </c>
      <c r="B62" s="6" t="inlineStr">
        <is>
          <t>0.78%</t>
        </is>
      </c>
      <c r="C62" s="6" t="inlineStr">
        <is>
          <t>33647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10</v>
      </c>
      <c r="B63" s="6" t="inlineStr">
        <is>
          <t>3.89%</t>
        </is>
      </c>
      <c r="C63" s="6" t="inlineStr">
        <is>
          <t>33701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1.56%</t>
        </is>
      </c>
      <c r="C64" s="6" t="inlineStr">
        <is>
          <t>33702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0.39%</t>
        </is>
      </c>
      <c r="C65" s="6" t="inlineStr">
        <is>
          <t>33703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1.17%</t>
        </is>
      </c>
      <c r="C66" s="6" t="inlineStr">
        <is>
          <t>33704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1.95%</t>
        </is>
      </c>
      <c r="C67" s="6" t="inlineStr">
        <is>
          <t>33705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5</v>
      </c>
      <c r="B68" s="6" t="inlineStr">
        <is>
          <t>1.95%</t>
        </is>
      </c>
      <c r="C68" s="6" t="inlineStr">
        <is>
          <t>33707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0.39%</t>
        </is>
      </c>
      <c r="C69" s="6" t="inlineStr">
        <is>
          <t>33708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0.78%</t>
        </is>
      </c>
      <c r="C70" s="6" t="inlineStr">
        <is>
          <t>33709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1.56%</t>
        </is>
      </c>
      <c r="C71" s="6" t="inlineStr">
        <is>
          <t>33710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5</v>
      </c>
      <c r="B72" s="6" t="inlineStr">
        <is>
          <t>1.95%</t>
        </is>
      </c>
      <c r="C72" s="6" t="inlineStr">
        <is>
          <t>33712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0.78%</t>
        </is>
      </c>
      <c r="C73" s="6" t="inlineStr">
        <is>
          <t>33713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0.39%</t>
        </is>
      </c>
      <c r="C74" s="6" t="inlineStr">
        <is>
          <t>33714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7</v>
      </c>
      <c r="B75" s="6" t="inlineStr">
        <is>
          <t>2.72%</t>
        </is>
      </c>
      <c r="C75" s="6" t="inlineStr">
        <is>
          <t>33716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0.39%</t>
        </is>
      </c>
      <c r="C76" s="6" t="inlineStr">
        <is>
          <t>33755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6</v>
      </c>
      <c r="B77" s="6" t="inlineStr">
        <is>
          <t>2.33%</t>
        </is>
      </c>
      <c r="C77" s="6" t="inlineStr">
        <is>
          <t>33756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1.17%</t>
        </is>
      </c>
      <c r="C78" s="6" t="inlineStr">
        <is>
          <t>33759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1.56%</t>
        </is>
      </c>
      <c r="C79" s="6" t="inlineStr">
        <is>
          <t>33760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0.78%</t>
        </is>
      </c>
      <c r="C80" s="6" t="inlineStr">
        <is>
          <t>33761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0.78%</t>
        </is>
      </c>
      <c r="C81" s="6" t="inlineStr">
        <is>
          <t>33762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1.17%</t>
        </is>
      </c>
      <c r="C82" s="6" t="inlineStr">
        <is>
          <t>33764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</v>
      </c>
      <c r="B83" s="6" t="inlineStr">
        <is>
          <t>1.56%</t>
        </is>
      </c>
      <c r="C83" s="6" t="inlineStr">
        <is>
          <t>33765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7</v>
      </c>
      <c r="B84" s="6" t="inlineStr">
        <is>
          <t>2.72%</t>
        </is>
      </c>
      <c r="C84" s="6" t="inlineStr">
        <is>
          <t>33771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0.39%</t>
        </is>
      </c>
      <c r="C85" s="6" t="inlineStr">
        <is>
          <t>33772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0.39%</t>
        </is>
      </c>
      <c r="C86" s="6" t="inlineStr">
        <is>
          <t>33773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0.39%</t>
        </is>
      </c>
      <c r="C87" s="6" t="inlineStr">
        <is>
          <t>33777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0.39%</t>
        </is>
      </c>
      <c r="C88" s="6" t="inlineStr">
        <is>
          <t>33778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9</v>
      </c>
      <c r="B89" s="6" t="inlineStr">
        <is>
          <t>3.5%</t>
        </is>
      </c>
      <c r="C89" s="6" t="inlineStr">
        <is>
          <t>33781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1.17%</t>
        </is>
      </c>
      <c r="C90" s="6" t="inlineStr">
        <is>
          <t>33782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0.39%</t>
        </is>
      </c>
      <c r="C91" s="6" t="inlineStr">
        <is>
          <t>33813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0.78%</t>
        </is>
      </c>
      <c r="C92" s="6" t="inlineStr">
        <is>
          <t>34601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0.39%</t>
        </is>
      </c>
      <c r="C93" s="6" t="inlineStr">
        <is>
          <t>34606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0.39%</t>
        </is>
      </c>
      <c r="C94" s="6" t="inlineStr">
        <is>
          <t>34609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0.39%</t>
        </is>
      </c>
      <c r="C95" s="6" t="inlineStr">
        <is>
          <t>34639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1.17%</t>
        </is>
      </c>
      <c r="C96" s="6" t="inlineStr">
        <is>
          <t>34652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0.39%</t>
        </is>
      </c>
      <c r="C97" s="6" t="inlineStr">
        <is>
          <t>34653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0.39%</t>
        </is>
      </c>
      <c r="C98" s="6" t="inlineStr">
        <is>
          <t>34654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0.39%</t>
        </is>
      </c>
      <c r="C99" s="6" t="inlineStr">
        <is>
          <t>34655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1.17%</t>
        </is>
      </c>
      <c r="C100" s="6" t="inlineStr">
        <is>
          <t>34667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0.78%</t>
        </is>
      </c>
      <c r="C101" s="6" t="inlineStr">
        <is>
          <t>34684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0.39%</t>
        </is>
      </c>
      <c r="C102" s="6" t="inlineStr">
        <is>
          <t>34691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1.17%</t>
        </is>
      </c>
      <c r="C103" s="6" t="inlineStr">
        <is>
          <t>34698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0.39%</t>
        </is>
      </c>
      <c r="C104" s="6" t="inlineStr">
        <is>
          <t>89074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0.39%</t>
        </is>
      </c>
      <c r="C105" s="6" t="inlineStr">
        <is>
          <t>92562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10" t="n">
        <v>257</v>
      </c>
      <c r="B106" s="10" t="inlineStr">
        <is>
          <t>100.14%</t>
        </is>
      </c>
      <c r="C106" s="10" t="inlineStr">
        <is>
          <t>Total</t>
        </is>
      </c>
      <c r="D106" s="10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216</v>
      </c>
      <c r="B107" s="6" t="inlineStr">
        <is>
          <t>84.05%</t>
        </is>
      </c>
      <c r="C107" s="6" t="inlineStr">
        <is>
          <t>GARDEN</t>
        </is>
      </c>
      <c r="D107" s="6" t="inlineStr">
        <is>
          <t>Property Type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1.17%</t>
        </is>
      </c>
      <c r="C108" s="6" t="inlineStr">
        <is>
          <t>HIGHRISE</t>
        </is>
      </c>
      <c r="D108" s="6" t="inlineStr">
        <is>
          <t>Property Type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25</v>
      </c>
      <c r="B109" s="6" t="inlineStr">
        <is>
          <t>9.73%</t>
        </is>
      </c>
      <c r="C109" s="6" t="inlineStr">
        <is>
          <t>MANUFACTURED</t>
        </is>
      </c>
      <c r="D109" s="6" t="inlineStr">
        <is>
          <t>Property Type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6</v>
      </c>
      <c r="B110" s="6" t="inlineStr">
        <is>
          <t>2.33%</t>
        </is>
      </c>
      <c r="C110" s="6" t="inlineStr">
        <is>
          <t>MIDRISE</t>
        </is>
      </c>
      <c r="D110" s="6" t="inlineStr">
        <is>
          <t>Property Type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4</v>
      </c>
      <c r="B111" s="6" t="inlineStr">
        <is>
          <t>1.56%</t>
        </is>
      </c>
      <c r="C111" s="6" t="inlineStr">
        <is>
          <t>SENIOR</t>
        </is>
      </c>
      <c r="D111" s="6" t="inlineStr">
        <is>
          <t>Property Type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1.17%</t>
        </is>
      </c>
      <c r="C112" s="6" t="inlineStr">
        <is>
          <t>STUDENT</t>
        </is>
      </c>
      <c r="D112" s="6" t="inlineStr">
        <is>
          <t>Property Type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10" t="n">
        <v>257</v>
      </c>
      <c r="B113" s="10" t="inlineStr">
        <is>
          <t>100.01%</t>
        </is>
      </c>
      <c r="C113" s="10" t="inlineStr">
        <is>
          <t>Total</t>
        </is>
      </c>
      <c r="D113" s="10" t="inlineStr">
        <is>
          <t>Property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9</v>
      </c>
      <c r="B114" s="6" t="inlineStr">
        <is>
          <t>3.5%</t>
        </is>
      </c>
      <c r="C114" s="6" t="inlineStr">
        <is>
          <t>Less than 5 years</t>
        </is>
      </c>
      <c r="D114" s="6" t="inlineStr">
        <is>
          <t>Age of Property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80</v>
      </c>
      <c r="B115" s="6" t="inlineStr">
        <is>
          <t>31.13%</t>
        </is>
      </c>
      <c r="C115" s="6" t="inlineStr">
        <is>
          <t>5-9 years</t>
        </is>
      </c>
      <c r="D115" s="6" t="inlineStr">
        <is>
          <t>Age of Property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54</v>
      </c>
      <c r="B116" s="6" t="inlineStr">
        <is>
          <t>21.01%</t>
        </is>
      </c>
      <c r="C116" s="6" t="inlineStr">
        <is>
          <t>10-19 years</t>
        </is>
      </c>
      <c r="D116" s="6" t="inlineStr">
        <is>
          <t>Age of Property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114</v>
      </c>
      <c r="B117" s="6" t="inlineStr">
        <is>
          <t>44.36%</t>
        </is>
      </c>
      <c r="C117" s="6" t="inlineStr">
        <is>
          <t>20+ years</t>
        </is>
      </c>
      <c r="D117" s="6" t="inlineStr">
        <is>
          <t>Age of Property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10" t="n">
        <v>257</v>
      </c>
      <c r="B118" s="10" t="inlineStr">
        <is>
          <t>100.00%</t>
        </is>
      </c>
      <c r="C118" s="10" t="inlineStr">
        <is>
          <t>Total</t>
        </is>
      </c>
      <c r="D118" s="10" t="inlineStr">
        <is>
          <t>Age of Property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85</v>
      </c>
      <c r="B119" s="6" t="inlineStr">
        <is>
          <t>33.07%</t>
        </is>
      </c>
      <c r="C119" s="6" t="inlineStr">
        <is>
          <t>Less than 100</t>
        </is>
      </c>
      <c r="D119" s="6" t="inlineStr">
        <is>
          <t>Property Size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49</v>
      </c>
      <c r="B120" s="6" t="inlineStr">
        <is>
          <t>19.07%</t>
        </is>
      </c>
      <c r="C120" s="6" t="inlineStr">
        <is>
          <t>100-199</t>
        </is>
      </c>
      <c r="D120" s="6" t="inlineStr">
        <is>
          <t>Property Size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54</v>
      </c>
      <c r="B121" s="6" t="inlineStr">
        <is>
          <t>21.01%</t>
        </is>
      </c>
      <c r="C121" s="6" t="inlineStr">
        <is>
          <t>200-299</t>
        </is>
      </c>
      <c r="D121" s="6" t="inlineStr">
        <is>
          <t>Property Size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44</v>
      </c>
      <c r="B122" s="6" t="inlineStr">
        <is>
          <t>17.12%</t>
        </is>
      </c>
      <c r="C122" s="6" t="inlineStr">
        <is>
          <t>300-399</t>
        </is>
      </c>
      <c r="D122" s="6" t="inlineStr">
        <is>
          <t>Property Size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14</v>
      </c>
      <c r="B123" s="6" t="inlineStr">
        <is>
          <t>5.45%</t>
        </is>
      </c>
      <c r="C123" s="6" t="inlineStr">
        <is>
          <t>400-499</t>
        </is>
      </c>
      <c r="D123" s="6" t="inlineStr">
        <is>
          <t>Property Size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11</v>
      </c>
      <c r="B124" s="6" t="inlineStr">
        <is>
          <t>4.28%</t>
        </is>
      </c>
      <c r="C124" s="6" t="inlineStr">
        <is>
          <t>500+</t>
        </is>
      </c>
      <c r="D124" s="6" t="inlineStr">
        <is>
          <t>Property Size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10" t="n">
        <v>257</v>
      </c>
      <c r="B125" s="10" t="inlineStr">
        <is>
          <t>100.00%</t>
        </is>
      </c>
      <c r="C125" s="10" t="inlineStr">
        <is>
          <t>Total</t>
        </is>
      </c>
      <c r="D125" s="10" t="inlineStr">
        <is>
          <t>Property Size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88</v>
      </c>
      <c r="B126" s="6" t="inlineStr">
        <is>
          <t>34.24%</t>
        </is>
      </c>
      <c r="C126" s="6" t="inlineStr">
        <is>
          <t>Affordable</t>
        </is>
      </c>
      <c r="D126" s="6" t="inlineStr">
        <is>
          <t>Rent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169</v>
      </c>
      <c r="B127" s="6" t="inlineStr">
        <is>
          <t>65.76%</t>
        </is>
      </c>
      <c r="C127" s="6" t="inlineStr">
        <is>
          <t>MarketRate</t>
        </is>
      </c>
      <c r="D127" s="6" t="inlineStr">
        <is>
          <t>Rent Type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10" t="n">
        <v>257</v>
      </c>
      <c r="B128" s="10" t="inlineStr">
        <is>
          <t>100.00%</t>
        </is>
      </c>
      <c r="C128" s="10" t="inlineStr">
        <is>
          <t>Total</t>
        </is>
      </c>
      <c r="D128" s="10" t="inlineStr">
        <is>
          <t>Rent Type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1.xml><?xml version="1.0" encoding="utf-8"?>
<worksheet xmlns="http://schemas.openxmlformats.org/spreadsheetml/2006/main">
  <sheetPr>
    <outlinePr summaryBelow="1" summaryRight="1"/>
    <pageSetUpPr/>
  </sheetPr>
  <dimension ref="A1:AD169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Atlanta, Ga.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Atlanta, Ga.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556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1759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1464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6603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4425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14515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Atlanta, Ga.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0.18%</t>
        </is>
      </c>
      <c r="C22" s="6" t="inlineStr">
        <is>
          <t>19044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0.18%</t>
        </is>
      </c>
      <c r="C23" s="6" t="inlineStr">
        <is>
          <t>30002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0.36%</t>
        </is>
      </c>
      <c r="C24" s="6" t="inlineStr">
        <is>
          <t>30004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0.18%</t>
        </is>
      </c>
      <c r="C25" s="6" t="inlineStr">
        <is>
          <t>30005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9</v>
      </c>
      <c r="B26" s="6" t="inlineStr">
        <is>
          <t>1.62%</t>
        </is>
      </c>
      <c r="C26" s="6" t="inlineStr">
        <is>
          <t>30008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0.9%</t>
        </is>
      </c>
      <c r="C27" s="6" t="inlineStr">
        <is>
          <t>30013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0.18%</t>
        </is>
      </c>
      <c r="C28" s="6" t="inlineStr">
        <is>
          <t>30014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0.18%</t>
        </is>
      </c>
      <c r="C29" s="6" t="inlineStr">
        <is>
          <t>30019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12</v>
      </c>
      <c r="B30" s="6" t="inlineStr">
        <is>
          <t>2.16%</t>
        </is>
      </c>
      <c r="C30" s="6" t="inlineStr">
        <is>
          <t>30021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0.36%</t>
        </is>
      </c>
      <c r="C31" s="6" t="inlineStr">
        <is>
          <t>30022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0.18%</t>
        </is>
      </c>
      <c r="C32" s="6" t="inlineStr">
        <is>
          <t>30024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0.54%</t>
        </is>
      </c>
      <c r="C33" s="6" t="inlineStr">
        <is>
          <t>30030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0.72%</t>
        </is>
      </c>
      <c r="C34" s="6" t="inlineStr">
        <is>
          <t>30032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1.08%</t>
        </is>
      </c>
      <c r="C35" s="6" t="inlineStr">
        <is>
          <t>30033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0.72%</t>
        </is>
      </c>
      <c r="C36" s="6" t="inlineStr">
        <is>
          <t>30034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0.54%</t>
        </is>
      </c>
      <c r="C37" s="6" t="inlineStr">
        <is>
          <t>30035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0.18%</t>
        </is>
      </c>
      <c r="C38" s="6" t="inlineStr">
        <is>
          <t>30038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0.72%</t>
        </is>
      </c>
      <c r="C39" s="6" t="inlineStr">
        <is>
          <t>30040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0.54%</t>
        </is>
      </c>
      <c r="C40" s="6" t="inlineStr">
        <is>
          <t>30043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0.72%</t>
        </is>
      </c>
      <c r="C41" s="6" t="inlineStr">
        <is>
          <t>30044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0.18%</t>
        </is>
      </c>
      <c r="C42" s="6" t="inlineStr">
        <is>
          <t>30045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0.18%</t>
        </is>
      </c>
      <c r="C43" s="6" t="inlineStr">
        <is>
          <t>30046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0.18%</t>
        </is>
      </c>
      <c r="C44" s="6" t="inlineStr">
        <is>
          <t>30047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0.36%</t>
        </is>
      </c>
      <c r="C45" s="6" t="inlineStr">
        <is>
          <t>30054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1.44%</t>
        </is>
      </c>
      <c r="C46" s="6" t="inlineStr">
        <is>
          <t>30058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1.26%</t>
        </is>
      </c>
      <c r="C47" s="6" t="inlineStr">
        <is>
          <t>30060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0.72%</t>
        </is>
      </c>
      <c r="C48" s="6" t="inlineStr">
        <is>
          <t>30062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0.54%</t>
        </is>
      </c>
      <c r="C49" s="6" t="inlineStr">
        <is>
          <t>30064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0.36%</t>
        </is>
      </c>
      <c r="C50" s="6" t="inlineStr">
        <is>
          <t>30066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11</v>
      </c>
      <c r="B51" s="6" t="inlineStr">
        <is>
          <t>1.98%</t>
        </is>
      </c>
      <c r="C51" s="6" t="inlineStr">
        <is>
          <t>30067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0.18%</t>
        </is>
      </c>
      <c r="C52" s="6" t="inlineStr">
        <is>
          <t>30068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0.18%</t>
        </is>
      </c>
      <c r="C53" s="6" t="inlineStr">
        <is>
          <t>30071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0.54%</t>
        </is>
      </c>
      <c r="C54" s="6" t="inlineStr">
        <is>
          <t>30072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0.72%</t>
        </is>
      </c>
      <c r="C55" s="6" t="inlineStr">
        <is>
          <t>30075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8</v>
      </c>
      <c r="B56" s="6" t="inlineStr">
        <is>
          <t>1.44%</t>
        </is>
      </c>
      <c r="C56" s="6" t="inlineStr">
        <is>
          <t>30076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26</v>
      </c>
      <c r="B57" s="6" t="inlineStr">
        <is>
          <t>4.68%</t>
        </is>
      </c>
      <c r="C57" s="6" t="inlineStr">
        <is>
          <t>30080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0.18%</t>
        </is>
      </c>
      <c r="C58" s="6" t="inlineStr">
        <is>
          <t>30082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1.26%</t>
        </is>
      </c>
      <c r="C59" s="6" t="inlineStr">
        <is>
          <t>30083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0.9%</t>
        </is>
      </c>
      <c r="C60" s="6" t="inlineStr">
        <is>
          <t>30084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0.18%</t>
        </is>
      </c>
      <c r="C61" s="6" t="inlineStr">
        <is>
          <t>30087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0.18%</t>
        </is>
      </c>
      <c r="C62" s="6" t="inlineStr">
        <is>
          <t>30088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1.26%</t>
        </is>
      </c>
      <c r="C63" s="6" t="inlineStr">
        <is>
          <t>30092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8</v>
      </c>
      <c r="B64" s="6" t="inlineStr">
        <is>
          <t>1.44%</t>
        </is>
      </c>
      <c r="C64" s="6" t="inlineStr">
        <is>
          <t>30093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10</v>
      </c>
      <c r="B65" s="6" t="inlineStr">
        <is>
          <t>1.8%</t>
        </is>
      </c>
      <c r="C65" s="6" t="inlineStr">
        <is>
          <t>30096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0.54%</t>
        </is>
      </c>
      <c r="C66" s="6" t="inlineStr">
        <is>
          <t>30097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0.54%</t>
        </is>
      </c>
      <c r="C67" s="6" t="inlineStr">
        <is>
          <t>30102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0.18%</t>
        </is>
      </c>
      <c r="C68" s="6" t="inlineStr">
        <is>
          <t>30106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0.54%</t>
        </is>
      </c>
      <c r="C69" s="6" t="inlineStr">
        <is>
          <t>30114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0.18%</t>
        </is>
      </c>
      <c r="C70" s="6" t="inlineStr">
        <is>
          <t>30115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0.18%</t>
        </is>
      </c>
      <c r="C71" s="6" t="inlineStr">
        <is>
          <t>30116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16</v>
      </c>
      <c r="B72" s="6" t="inlineStr">
        <is>
          <t>2.88%</t>
        </is>
      </c>
      <c r="C72" s="6" t="inlineStr">
        <is>
          <t>30117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0.54%</t>
        </is>
      </c>
      <c r="C73" s="6" t="inlineStr">
        <is>
          <t>30120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0.18%</t>
        </is>
      </c>
      <c r="C74" s="6" t="inlineStr">
        <is>
          <t>30121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0.9%</t>
        </is>
      </c>
      <c r="C75" s="6" t="inlineStr">
        <is>
          <t>30122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0.36%</t>
        </is>
      </c>
      <c r="C76" s="6" t="inlineStr">
        <is>
          <t>30126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0.18%</t>
        </is>
      </c>
      <c r="C77" s="6" t="inlineStr">
        <is>
          <t>30132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0.72%</t>
        </is>
      </c>
      <c r="C78" s="6" t="inlineStr">
        <is>
          <t>30134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0.18%</t>
        </is>
      </c>
      <c r="C79" s="6" t="inlineStr">
        <is>
          <t>30141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0.18%</t>
        </is>
      </c>
      <c r="C80" s="6" t="inlineStr">
        <is>
          <t>30143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0.9%</t>
        </is>
      </c>
      <c r="C81" s="6" t="inlineStr">
        <is>
          <t>30144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0.18%</t>
        </is>
      </c>
      <c r="C82" s="6" t="inlineStr">
        <is>
          <t>30152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0.18%</t>
        </is>
      </c>
      <c r="C83" s="6" t="inlineStr">
        <is>
          <t>30157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0.36%</t>
        </is>
      </c>
      <c r="C84" s="6" t="inlineStr">
        <is>
          <t>30168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0.36%</t>
        </is>
      </c>
      <c r="C85" s="6" t="inlineStr">
        <is>
          <t>30180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0.36%</t>
        </is>
      </c>
      <c r="C86" s="6" t="inlineStr">
        <is>
          <t>30188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0.72%</t>
        </is>
      </c>
      <c r="C87" s="6" t="inlineStr">
        <is>
          <t>30189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0.36%</t>
        </is>
      </c>
      <c r="C88" s="6" t="inlineStr">
        <is>
          <t>30213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0.18%</t>
        </is>
      </c>
      <c r="C89" s="6" t="inlineStr">
        <is>
          <t>30214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0.54%</t>
        </is>
      </c>
      <c r="C90" s="6" t="inlineStr">
        <is>
          <t>30223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</v>
      </c>
      <c r="B91" s="6" t="inlineStr">
        <is>
          <t>0.54%</t>
        </is>
      </c>
      <c r="C91" s="6" t="inlineStr">
        <is>
          <t>30224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0.18%</t>
        </is>
      </c>
      <c r="C92" s="6" t="inlineStr">
        <is>
          <t>30228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0.18%</t>
        </is>
      </c>
      <c r="C93" s="6" t="inlineStr">
        <is>
          <t>30233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4</v>
      </c>
      <c r="B94" s="6" t="inlineStr">
        <is>
          <t>0.72%</t>
        </is>
      </c>
      <c r="C94" s="6" t="inlineStr">
        <is>
          <t>30236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0.18%</t>
        </is>
      </c>
      <c r="C95" s="6" t="inlineStr">
        <is>
          <t>30238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8</v>
      </c>
      <c r="B96" s="6" t="inlineStr">
        <is>
          <t>1.44%</t>
        </is>
      </c>
      <c r="C96" s="6" t="inlineStr">
        <is>
          <t>30253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0.72%</t>
        </is>
      </c>
      <c r="C97" s="6" t="inlineStr">
        <is>
          <t>30260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1.08%</t>
        </is>
      </c>
      <c r="C98" s="6" t="inlineStr">
        <is>
          <t>30263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4</v>
      </c>
      <c r="B99" s="6" t="inlineStr">
        <is>
          <t>0.72%</t>
        </is>
      </c>
      <c r="C99" s="6" t="inlineStr">
        <is>
          <t>30265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0.72%</t>
        </is>
      </c>
      <c r="C100" s="6" t="inlineStr">
        <is>
          <t>30269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0.54%</t>
        </is>
      </c>
      <c r="C101" s="6" t="inlineStr">
        <is>
          <t>30274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0.72%</t>
        </is>
      </c>
      <c r="C102" s="6" t="inlineStr">
        <is>
          <t>30281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0.18%</t>
        </is>
      </c>
      <c r="C103" s="6" t="inlineStr">
        <is>
          <t>30284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0.18%</t>
        </is>
      </c>
      <c r="C104" s="6" t="inlineStr">
        <is>
          <t>30288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8</v>
      </c>
      <c r="B105" s="6" t="inlineStr">
        <is>
          <t>1.44%</t>
        </is>
      </c>
      <c r="C105" s="6" t="inlineStr">
        <is>
          <t>30291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0.36%</t>
        </is>
      </c>
      <c r="C106" s="6" t="inlineStr">
        <is>
          <t>30294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8</v>
      </c>
      <c r="B107" s="6" t="inlineStr">
        <is>
          <t>1.44%</t>
        </is>
      </c>
      <c r="C107" s="6" t="inlineStr">
        <is>
          <t>30297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0.54%</t>
        </is>
      </c>
      <c r="C108" s="6" t="inlineStr">
        <is>
          <t>30303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0.36%</t>
        </is>
      </c>
      <c r="C109" s="6" t="inlineStr">
        <is>
          <t>30305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14</v>
      </c>
      <c r="B110" s="6" t="inlineStr">
        <is>
          <t>2.52%</t>
        </is>
      </c>
      <c r="C110" s="6" t="inlineStr">
        <is>
          <t>30306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0.54%</t>
        </is>
      </c>
      <c r="C111" s="6" t="inlineStr">
        <is>
          <t>30307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6</v>
      </c>
      <c r="B112" s="6" t="inlineStr">
        <is>
          <t>1.08%</t>
        </is>
      </c>
      <c r="C112" s="6" t="inlineStr">
        <is>
          <t>30308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11</v>
      </c>
      <c r="B113" s="6" t="inlineStr">
        <is>
          <t>1.98%</t>
        </is>
      </c>
      <c r="C113" s="6" t="inlineStr">
        <is>
          <t>30309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6</v>
      </c>
      <c r="B114" s="6" t="inlineStr">
        <is>
          <t>1.08%</t>
        </is>
      </c>
      <c r="C114" s="6" t="inlineStr">
        <is>
          <t>30310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0.72%</t>
        </is>
      </c>
      <c r="C115" s="6" t="inlineStr">
        <is>
          <t>30311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7</v>
      </c>
      <c r="B116" s="6" t="inlineStr">
        <is>
          <t>1.26%</t>
        </is>
      </c>
      <c r="C116" s="6" t="inlineStr">
        <is>
          <t>30312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16</v>
      </c>
      <c r="B117" s="6" t="inlineStr">
        <is>
          <t>2.88%</t>
        </is>
      </c>
      <c r="C117" s="6" t="inlineStr">
        <is>
          <t>30314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0.9%</t>
        </is>
      </c>
      <c r="C118" s="6" t="inlineStr">
        <is>
          <t>30315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10</v>
      </c>
      <c r="B119" s="6" t="inlineStr">
        <is>
          <t>1.8%</t>
        </is>
      </c>
      <c r="C119" s="6" t="inlineStr">
        <is>
          <t>30316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6</v>
      </c>
      <c r="B120" s="6" t="inlineStr">
        <is>
          <t>1.08%</t>
        </is>
      </c>
      <c r="C120" s="6" t="inlineStr">
        <is>
          <t>30317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12</v>
      </c>
      <c r="B121" s="6" t="inlineStr">
        <is>
          <t>2.16%</t>
        </is>
      </c>
      <c r="C121" s="6" t="inlineStr">
        <is>
          <t>30318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3</v>
      </c>
      <c r="B122" s="6" t="inlineStr">
        <is>
          <t>0.54%</t>
        </is>
      </c>
      <c r="C122" s="6" t="inlineStr">
        <is>
          <t>30319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5</v>
      </c>
      <c r="B123" s="6" t="inlineStr">
        <is>
          <t>0.9%</t>
        </is>
      </c>
      <c r="C123" s="6" t="inlineStr">
        <is>
          <t>30324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0.54%</t>
        </is>
      </c>
      <c r="C124" s="6" t="inlineStr">
        <is>
          <t>30326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4</v>
      </c>
      <c r="B125" s="6" t="inlineStr">
        <is>
          <t>0.72%</t>
        </is>
      </c>
      <c r="C125" s="6" t="inlineStr">
        <is>
          <t>30328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17</v>
      </c>
      <c r="B126" s="6" t="inlineStr">
        <is>
          <t>3.06%</t>
        </is>
      </c>
      <c r="C126" s="6" t="inlineStr">
        <is>
          <t>30329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11</v>
      </c>
      <c r="B127" s="6" t="inlineStr">
        <is>
          <t>1.98%</t>
        </is>
      </c>
      <c r="C127" s="6" t="inlineStr">
        <is>
          <t>30331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0.54%</t>
        </is>
      </c>
      <c r="C128" s="6" t="inlineStr">
        <is>
          <t>30337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8</v>
      </c>
      <c r="B129" s="6" t="inlineStr">
        <is>
          <t>1.44%</t>
        </is>
      </c>
      <c r="C129" s="6" t="inlineStr">
        <is>
          <t>30339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6</v>
      </c>
      <c r="B130" s="6" t="inlineStr">
        <is>
          <t>1.08%</t>
        </is>
      </c>
      <c r="C130" s="6" t="inlineStr">
        <is>
          <t>30340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8</v>
      </c>
      <c r="B131" s="6" t="inlineStr">
        <is>
          <t>1.44%</t>
        </is>
      </c>
      <c r="C131" s="6" t="inlineStr">
        <is>
          <t>30341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8</v>
      </c>
      <c r="B132" s="6" t="inlineStr">
        <is>
          <t>1.44%</t>
        </is>
      </c>
      <c r="C132" s="6" t="inlineStr">
        <is>
          <t>30342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4</v>
      </c>
      <c r="B133" s="6" t="inlineStr">
        <is>
          <t>0.72%</t>
        </is>
      </c>
      <c r="C133" s="6" t="inlineStr">
        <is>
          <t>30344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4</v>
      </c>
      <c r="B134" s="6" t="inlineStr">
        <is>
          <t>0.72%</t>
        </is>
      </c>
      <c r="C134" s="6" t="inlineStr">
        <is>
          <t>30345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</v>
      </c>
      <c r="B135" s="6" t="inlineStr">
        <is>
          <t>0.54%</t>
        </is>
      </c>
      <c r="C135" s="6" t="inlineStr">
        <is>
          <t>30346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10</v>
      </c>
      <c r="B136" s="6" t="inlineStr">
        <is>
          <t>1.8%</t>
        </is>
      </c>
      <c r="C136" s="6" t="inlineStr">
        <is>
          <t>30349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5</v>
      </c>
      <c r="B137" s="6" t="inlineStr">
        <is>
          <t>0.9%</t>
        </is>
      </c>
      <c r="C137" s="6" t="inlineStr">
        <is>
          <t>30350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5</v>
      </c>
      <c r="B138" s="6" t="inlineStr">
        <is>
          <t>0.9%</t>
        </is>
      </c>
      <c r="C138" s="6" t="inlineStr">
        <is>
          <t>30354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4</v>
      </c>
      <c r="B139" s="6" t="inlineStr">
        <is>
          <t>0.72%</t>
        </is>
      </c>
      <c r="C139" s="6" t="inlineStr">
        <is>
          <t>30363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4</v>
      </c>
      <c r="B140" s="6" t="inlineStr">
        <is>
          <t>0.72%</t>
        </is>
      </c>
      <c r="C140" s="6" t="inlineStr">
        <is>
          <t>30519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0.18%</t>
        </is>
      </c>
      <c r="C141" s="6" t="inlineStr">
        <is>
          <t>30534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0.18%</t>
        </is>
      </c>
      <c r="C142" s="6" t="inlineStr">
        <is>
          <t>30620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0.36%</t>
        </is>
      </c>
      <c r="C143" s="6" t="inlineStr">
        <is>
          <t>30655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5</v>
      </c>
      <c r="B144" s="6" t="inlineStr">
        <is>
          <t>0.9%</t>
        </is>
      </c>
      <c r="C144" s="6" t="inlineStr">
        <is>
          <t>30680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</v>
      </c>
      <c r="B145" s="6" t="inlineStr">
        <is>
          <t>0.36%</t>
        </is>
      </c>
      <c r="C145" s="6" t="inlineStr">
        <is>
          <t>37923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</v>
      </c>
      <c r="B146" s="6" t="inlineStr">
        <is>
          <t>0.36%</t>
        </is>
      </c>
      <c r="C146" s="6" t="inlineStr">
        <is>
          <t>80209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10" t="n">
        <v>556</v>
      </c>
      <c r="B147" s="10" t="inlineStr">
        <is>
          <t>100.08%</t>
        </is>
      </c>
      <c r="C147" s="10" t="inlineStr">
        <is>
          <t>Total</t>
        </is>
      </c>
      <c r="D147" s="10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483</v>
      </c>
      <c r="B148" s="6" t="inlineStr">
        <is>
          <t>86.87%</t>
        </is>
      </c>
      <c r="C148" s="6" t="inlineStr">
        <is>
          <t>GARDEN</t>
        </is>
      </c>
      <c r="D148" s="6" t="inlineStr">
        <is>
          <t>Property Type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0.18%</t>
        </is>
      </c>
      <c r="C149" s="6" t="inlineStr">
        <is>
          <t>HIGHRISE</t>
        </is>
      </c>
      <c r="D149" s="6" t="inlineStr">
        <is>
          <t>Property Type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</v>
      </c>
      <c r="B150" s="6" t="inlineStr">
        <is>
          <t>1.26%</t>
        </is>
      </c>
      <c r="C150" s="6" t="inlineStr">
        <is>
          <t>MANUFACTURED</t>
        </is>
      </c>
      <c r="D150" s="6" t="inlineStr">
        <is>
          <t>Property Type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27</v>
      </c>
      <c r="B151" s="6" t="inlineStr">
        <is>
          <t>4.86%</t>
        </is>
      </c>
      <c r="C151" s="6" t="inlineStr">
        <is>
          <t>MIDRISE</t>
        </is>
      </c>
      <c r="D151" s="6" t="inlineStr">
        <is>
          <t>Property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29</v>
      </c>
      <c r="B152" s="6" t="inlineStr">
        <is>
          <t>5.22%</t>
        </is>
      </c>
      <c r="C152" s="6" t="inlineStr">
        <is>
          <t>SENIOR</t>
        </is>
      </c>
      <c r="D152" s="6" t="inlineStr">
        <is>
          <t>Property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9</v>
      </c>
      <c r="B153" s="6" t="inlineStr">
        <is>
          <t>1.62%</t>
        </is>
      </c>
      <c r="C153" s="6" t="inlineStr">
        <is>
          <t>STUDENT</t>
        </is>
      </c>
      <c r="D153" s="6" t="inlineStr">
        <is>
          <t>Property Type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10" t="n">
        <v>556</v>
      </c>
      <c r="B154" s="10" t="inlineStr">
        <is>
          <t>100.01%</t>
        </is>
      </c>
      <c r="C154" s="10" t="inlineStr">
        <is>
          <t>Total</t>
        </is>
      </c>
      <c r="D154" s="10" t="inlineStr">
        <is>
          <t>Property Type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28</v>
      </c>
      <c r="B155" s="6" t="inlineStr">
        <is>
          <t>5.04%</t>
        </is>
      </c>
      <c r="C155" s="6" t="inlineStr">
        <is>
          <t>Less than 5 years</t>
        </is>
      </c>
      <c r="D155" s="6" t="inlineStr">
        <is>
          <t>Age of Property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178</v>
      </c>
      <c r="B156" s="6" t="inlineStr">
        <is>
          <t>32.01%</t>
        </is>
      </c>
      <c r="C156" s="6" t="inlineStr">
        <is>
          <t>5-9 years</t>
        </is>
      </c>
      <c r="D156" s="6" t="inlineStr">
        <is>
          <t>Age of Property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137</v>
      </c>
      <c r="B157" s="6" t="inlineStr">
        <is>
          <t>24.64%</t>
        </is>
      </c>
      <c r="C157" s="6" t="inlineStr">
        <is>
          <t>10-19 years</t>
        </is>
      </c>
      <c r="D157" s="6" t="inlineStr">
        <is>
          <t>Age of Property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213</v>
      </c>
      <c r="B158" s="6" t="inlineStr">
        <is>
          <t>38.31%</t>
        </is>
      </c>
      <c r="C158" s="6" t="inlineStr">
        <is>
          <t>20+ years</t>
        </is>
      </c>
      <c r="D158" s="6" t="inlineStr">
        <is>
          <t>Age of Property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10" t="n">
        <v>556</v>
      </c>
      <c r="B159" s="10" t="inlineStr">
        <is>
          <t>100.00%</t>
        </is>
      </c>
      <c r="C159" s="10" t="inlineStr">
        <is>
          <t>Total</t>
        </is>
      </c>
      <c r="D159" s="10" t="inlineStr">
        <is>
          <t>Age of Property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187</v>
      </c>
      <c r="B160" s="6" t="inlineStr">
        <is>
          <t>33.63%</t>
        </is>
      </c>
      <c r="C160" s="6" t="inlineStr">
        <is>
          <t>Less than 100</t>
        </is>
      </c>
      <c r="D160" s="6" t="inlineStr">
        <is>
          <t>Property Size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109</v>
      </c>
      <c r="B161" s="6" t="inlineStr">
        <is>
          <t>19.6%</t>
        </is>
      </c>
      <c r="C161" s="6" t="inlineStr">
        <is>
          <t>100-199</t>
        </is>
      </c>
      <c r="D161" s="6" t="inlineStr">
        <is>
          <t>Property Size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130</v>
      </c>
      <c r="B162" s="6" t="inlineStr">
        <is>
          <t>23.38%</t>
        </is>
      </c>
      <c r="C162" s="6" t="inlineStr">
        <is>
          <t>200-299</t>
        </is>
      </c>
      <c r="D162" s="6" t="inlineStr">
        <is>
          <t>Property Size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63</v>
      </c>
      <c r="B163" s="6" t="inlineStr">
        <is>
          <t>11.33%</t>
        </is>
      </c>
      <c r="C163" s="6" t="inlineStr">
        <is>
          <t>300-399</t>
        </is>
      </c>
      <c r="D163" s="6" t="inlineStr">
        <is>
          <t>Property Size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31</v>
      </c>
      <c r="B164" s="6" t="inlineStr">
        <is>
          <t>5.58%</t>
        </is>
      </c>
      <c r="C164" s="6" t="inlineStr">
        <is>
          <t>400-499</t>
        </is>
      </c>
      <c r="D164" s="6" t="inlineStr">
        <is>
          <t>Property Size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36</v>
      </c>
      <c r="B165" s="6" t="inlineStr">
        <is>
          <t>6.47%</t>
        </is>
      </c>
      <c r="C165" s="6" t="inlineStr">
        <is>
          <t>500+</t>
        </is>
      </c>
      <c r="D165" s="6" t="inlineStr">
        <is>
          <t>Property Size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10" t="n">
        <v>556</v>
      </c>
      <c r="B166" s="10" t="inlineStr">
        <is>
          <t>99.99%</t>
        </is>
      </c>
      <c r="C166" s="10" t="inlineStr">
        <is>
          <t>Total</t>
        </is>
      </c>
      <c r="D166" s="10" t="inlineStr">
        <is>
          <t>Property Size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270</v>
      </c>
      <c r="B167" s="6" t="inlineStr">
        <is>
          <t>48.56%</t>
        </is>
      </c>
      <c r="C167" s="6" t="inlineStr">
        <is>
          <t>Affordable</t>
        </is>
      </c>
      <c r="D167" s="6" t="inlineStr">
        <is>
          <t>Rent Type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286</v>
      </c>
      <c r="B168" s="6" t="inlineStr">
        <is>
          <t>51.44%</t>
        </is>
      </c>
      <c r="C168" s="6" t="inlineStr">
        <is>
          <t>MarketRate</t>
        </is>
      </c>
      <c r="D168" s="6" t="inlineStr">
        <is>
          <t>Rent Type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10" t="n">
        <v>556</v>
      </c>
      <c r="B169" s="10" t="inlineStr">
        <is>
          <t>100.00%</t>
        </is>
      </c>
      <c r="C169" s="10" t="inlineStr">
        <is>
          <t>Total</t>
        </is>
      </c>
      <c r="D169" s="10" t="inlineStr">
        <is>
          <t>Rent Type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2.xml><?xml version="1.0" encoding="utf-8"?>
<worksheet xmlns="http://schemas.openxmlformats.org/spreadsheetml/2006/main">
  <sheetPr>
    <outlinePr summaryBelow="1" summaryRight="1"/>
    <pageSetUpPr/>
  </sheetPr>
  <dimension ref="A1:AD52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Augusta, Ga.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Augusta, Ga.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5065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3283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11250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1304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Augusta, Ga.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29801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7.41%</t>
        </is>
      </c>
      <c r="C23" s="6" t="inlineStr">
        <is>
          <t>29803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11.11%</t>
        </is>
      </c>
      <c r="C24" s="6" t="inlineStr">
        <is>
          <t>29841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7.41%</t>
        </is>
      </c>
      <c r="C25" s="6" t="inlineStr">
        <is>
          <t>29860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30813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7.41%</t>
        </is>
      </c>
      <c r="C27" s="6" t="inlineStr">
        <is>
          <t>30815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3.7%</t>
        </is>
      </c>
      <c r="C28" s="6" t="inlineStr">
        <is>
          <t>30901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11.11%</t>
        </is>
      </c>
      <c r="C29" s="6" t="inlineStr">
        <is>
          <t>30906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7.41%</t>
        </is>
      </c>
      <c r="C30" s="6" t="inlineStr">
        <is>
          <t>30907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9</v>
      </c>
      <c r="B31" s="6" t="inlineStr">
        <is>
          <t>33.33%</t>
        </is>
      </c>
      <c r="C31" s="6" t="inlineStr">
        <is>
          <t>30909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27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23</v>
      </c>
      <c r="B33" s="6" t="inlineStr">
        <is>
          <t>85.19%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7.41%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3.7%</t>
        </is>
      </c>
      <c r="C35" s="6" t="inlineStr">
        <is>
          <t>MIDRISE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3.7%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27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3.7%</t>
        </is>
      </c>
      <c r="C38" s="6" t="inlineStr">
        <is>
          <t>Less than 5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37.04%</t>
        </is>
      </c>
      <c r="C39" s="6" t="inlineStr">
        <is>
          <t>5-9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11.11%</t>
        </is>
      </c>
      <c r="C40" s="6" t="inlineStr">
        <is>
          <t>10-19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13</v>
      </c>
      <c r="B41" s="6" t="inlineStr">
        <is>
          <t>48.15%</t>
        </is>
      </c>
      <c r="C41" s="6" t="inlineStr">
        <is>
          <t>20+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27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22.22%</t>
        </is>
      </c>
      <c r="C43" s="6" t="inlineStr">
        <is>
          <t>Less than 100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37.04%</t>
        </is>
      </c>
      <c r="C44" s="6" t="inlineStr">
        <is>
          <t>100-199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25.93%</t>
        </is>
      </c>
      <c r="C45" s="6" t="inlineStr">
        <is>
          <t>200-299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14.81%</t>
        </is>
      </c>
      <c r="C46" s="6" t="inlineStr">
        <is>
          <t>300-399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400-499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500+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27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17</v>
      </c>
      <c r="B50" s="6" t="inlineStr">
        <is>
          <t>62.96%</t>
        </is>
      </c>
      <c r="C50" s="6" t="inlineStr">
        <is>
          <t>Affordable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37.04%</t>
        </is>
      </c>
      <c r="C51" s="6" t="inlineStr">
        <is>
          <t>MarketRate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27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3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Savannah, Ga.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Savannah, Ga.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1396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1367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6538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13671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1652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Savannah, Ga.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3.03%</t>
        </is>
      </c>
      <c r="C22" s="6" t="inlineStr">
        <is>
          <t>31302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3.03%</t>
        </is>
      </c>
      <c r="C23" s="6" t="inlineStr">
        <is>
          <t>31321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12.12%</t>
        </is>
      </c>
      <c r="C24" s="6" t="inlineStr">
        <is>
          <t>31322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3.03%</t>
        </is>
      </c>
      <c r="C25" s="6" t="inlineStr">
        <is>
          <t>31324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3.03%</t>
        </is>
      </c>
      <c r="C26" s="6" t="inlineStr">
        <is>
          <t>31326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6.06%</t>
        </is>
      </c>
      <c r="C27" s="6" t="inlineStr">
        <is>
          <t>31401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6.06%</t>
        </is>
      </c>
      <c r="C28" s="6" t="inlineStr">
        <is>
          <t>31404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6.06%</t>
        </is>
      </c>
      <c r="C29" s="6" t="inlineStr">
        <is>
          <t>31405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12.12%</t>
        </is>
      </c>
      <c r="C30" s="6" t="inlineStr">
        <is>
          <t>31406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9.09%</t>
        </is>
      </c>
      <c r="C31" s="6" t="inlineStr">
        <is>
          <t>31407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9.09%</t>
        </is>
      </c>
      <c r="C32" s="6" t="inlineStr">
        <is>
          <t>31408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9</v>
      </c>
      <c r="B33" s="6" t="inlineStr">
        <is>
          <t>27.27%</t>
        </is>
      </c>
      <c r="C33" s="6" t="inlineStr">
        <is>
          <t>31419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33</v>
      </c>
      <c r="B34" s="10" t="inlineStr">
        <is>
          <t>99.99%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28</v>
      </c>
      <c r="B35" s="6" t="inlineStr">
        <is>
          <t>84.85%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3.03%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3.03%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9.09%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3.03%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16</v>
      </c>
      <c r="B41" s="6" t="inlineStr">
        <is>
          <t>48.48%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24.24%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24.24%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33</v>
      </c>
      <c r="B44" s="10" t="inlineStr">
        <is>
          <t>99.99%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39.39%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11</v>
      </c>
      <c r="B46" s="6" t="inlineStr">
        <is>
          <t>33.33%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21.21%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6.06%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33</v>
      </c>
      <c r="B51" s="10" t="inlineStr">
        <is>
          <t>99.99%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10</v>
      </c>
      <c r="B52" s="6" t="inlineStr">
        <is>
          <t>30.3%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23</v>
      </c>
      <c r="B53" s="6" t="inlineStr">
        <is>
          <t>69.7%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4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Des Moines, Iowa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Des Moines, Iowa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1633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227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6260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13048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Des Moines, Iowa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2.63%</t>
        </is>
      </c>
      <c r="C22" s="6" t="inlineStr">
        <is>
          <t>50009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2.63%</t>
        </is>
      </c>
      <c r="C23" s="6" t="inlineStr">
        <is>
          <t>50021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2.63%</t>
        </is>
      </c>
      <c r="C24" s="6" t="inlineStr">
        <is>
          <t>50023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2.63%</t>
        </is>
      </c>
      <c r="C25" s="6" t="inlineStr">
        <is>
          <t>50111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10.53%</t>
        </is>
      </c>
      <c r="C26" s="6" t="inlineStr">
        <is>
          <t>50131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2.63%</t>
        </is>
      </c>
      <c r="C27" s="6" t="inlineStr">
        <is>
          <t>50211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7.89%</t>
        </is>
      </c>
      <c r="C28" s="6" t="inlineStr">
        <is>
          <t>50265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23.68%</t>
        </is>
      </c>
      <c r="C29" s="6" t="inlineStr">
        <is>
          <t>50266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13.16%</t>
        </is>
      </c>
      <c r="C30" s="6" t="inlineStr">
        <is>
          <t>50309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2.63%</t>
        </is>
      </c>
      <c r="C31" s="6" t="inlineStr">
        <is>
          <t>50310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2.63%</t>
        </is>
      </c>
      <c r="C32" s="6" t="inlineStr">
        <is>
          <t>50311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5.26%</t>
        </is>
      </c>
      <c r="C33" s="6" t="inlineStr">
        <is>
          <t>50317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2.63%</t>
        </is>
      </c>
      <c r="C34" s="6" t="inlineStr">
        <is>
          <t>50320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5.26%</t>
        </is>
      </c>
      <c r="C35" s="6" t="inlineStr">
        <is>
          <t>50321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7.89%</t>
        </is>
      </c>
      <c r="C36" s="6" t="inlineStr">
        <is>
          <t>50322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2.63%</t>
        </is>
      </c>
      <c r="C37" s="6" t="inlineStr">
        <is>
          <t>50323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2.63%</t>
        </is>
      </c>
      <c r="C38" s="6" t="inlineStr">
        <is>
          <t>50327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38</v>
      </c>
      <c r="B39" s="10" t="inlineStr">
        <is>
          <t>99.97%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34</v>
      </c>
      <c r="B40" s="6" t="inlineStr">
        <is>
          <t>89.47%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10.53%</t>
        </is>
      </c>
      <c r="C41" s="6" t="inlineStr">
        <is>
          <t>MANUFACTURED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38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5.26%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14</v>
      </c>
      <c r="B44" s="6" t="inlineStr">
        <is>
          <t>36.84%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10</v>
      </c>
      <c r="B45" s="6" t="inlineStr">
        <is>
          <t>26.32%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31.58%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38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9</v>
      </c>
      <c r="B48" s="6" t="inlineStr">
        <is>
          <t>23.68%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14</v>
      </c>
      <c r="B49" s="6" t="inlineStr">
        <is>
          <t>36.84%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21.05%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15.79%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2.63%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38</v>
      </c>
      <c r="B54" s="10" t="inlineStr">
        <is>
          <t>99.99%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24</v>
      </c>
      <c r="B55" s="6" t="inlineStr">
        <is>
          <t>63.16%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14</v>
      </c>
      <c r="B56" s="6" t="inlineStr">
        <is>
          <t>36.84%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38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5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Boise City, Idaho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Boise City, Idaho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1605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1038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498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8103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14779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3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Boise City, Idaho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3.57%</t>
        </is>
      </c>
      <c r="C22" s="6" t="inlineStr">
        <is>
          <t>83605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3.57%</t>
        </is>
      </c>
      <c r="C23" s="6" t="inlineStr">
        <is>
          <t>83634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10.71%</t>
        </is>
      </c>
      <c r="C24" s="6" t="inlineStr">
        <is>
          <t>83642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10.71%</t>
        </is>
      </c>
      <c r="C25" s="6" t="inlineStr">
        <is>
          <t>83646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3.57%</t>
        </is>
      </c>
      <c r="C26" s="6" t="inlineStr">
        <is>
          <t>83687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3.57%</t>
        </is>
      </c>
      <c r="C27" s="6" t="inlineStr">
        <is>
          <t>83703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17.86%</t>
        </is>
      </c>
      <c r="C28" s="6" t="inlineStr">
        <is>
          <t>83704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10.71%</t>
        </is>
      </c>
      <c r="C29" s="6" t="inlineStr">
        <is>
          <t>83705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17.86%</t>
        </is>
      </c>
      <c r="C30" s="6" t="inlineStr">
        <is>
          <t>83706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7.14%</t>
        </is>
      </c>
      <c r="C31" s="6" t="inlineStr">
        <is>
          <t>83709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7.14%</t>
        </is>
      </c>
      <c r="C32" s="6" t="inlineStr">
        <is>
          <t>83714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3.57%</t>
        </is>
      </c>
      <c r="C33" s="6" t="inlineStr">
        <is>
          <t>83716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28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24</v>
      </c>
      <c r="B35" s="6" t="inlineStr">
        <is>
          <t>85.71%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3.57%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3.57%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7.14%</t>
        </is>
      </c>
      <c r="C38" s="6" t="inlineStr">
        <is>
          <t>STUDENT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28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7.14%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21.43%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21.43%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50.0%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28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10</v>
      </c>
      <c r="B45" s="6" t="inlineStr">
        <is>
          <t>35.71%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13</v>
      </c>
      <c r="B46" s="6" t="inlineStr">
        <is>
          <t>46.43%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14.29%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3.57%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28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13</v>
      </c>
      <c r="B52" s="6" t="inlineStr">
        <is>
          <t>46.43%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15</v>
      </c>
      <c r="B53" s="6" t="inlineStr">
        <is>
          <t>53.57%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28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6.xml><?xml version="1.0" encoding="utf-8"?>
<worksheet xmlns="http://schemas.openxmlformats.org/spreadsheetml/2006/main">
  <sheetPr>
    <outlinePr summaryBelow="1" summaryRight="1"/>
    <pageSetUpPr/>
  </sheetPr>
  <dimension ref="A1:AD226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Chicago, Ill.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Chicago, Ill.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949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2469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559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8958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4723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16961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2236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Chicago, Ill.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0.11%</t>
        </is>
      </c>
      <c r="C22" s="6" t="inlineStr">
        <is>
          <t>30092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0.21%</t>
        </is>
      </c>
      <c r="C23" s="6" t="inlineStr">
        <is>
          <t>30350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0.11%</t>
        </is>
      </c>
      <c r="C24" s="6" t="inlineStr">
        <is>
          <t>33145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0.53%</t>
        </is>
      </c>
      <c r="C25" s="6" t="inlineStr">
        <is>
          <t>46307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0.21%</t>
        </is>
      </c>
      <c r="C26" s="6" t="inlineStr">
        <is>
          <t>46310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0.21%</t>
        </is>
      </c>
      <c r="C27" s="6" t="inlineStr">
        <is>
          <t>46320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0.21%</t>
        </is>
      </c>
      <c r="C28" s="6" t="inlineStr">
        <is>
          <t>46321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0.11%</t>
        </is>
      </c>
      <c r="C29" s="6" t="inlineStr">
        <is>
          <t>46322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0.21%</t>
        </is>
      </c>
      <c r="C30" s="6" t="inlineStr">
        <is>
          <t>46323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0.21%</t>
        </is>
      </c>
      <c r="C31" s="6" t="inlineStr">
        <is>
          <t>46324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0.11%</t>
        </is>
      </c>
      <c r="C32" s="6" t="inlineStr">
        <is>
          <t>46341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0.32%</t>
        </is>
      </c>
      <c r="C33" s="6" t="inlineStr">
        <is>
          <t>46342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0.11%</t>
        </is>
      </c>
      <c r="C34" s="6" t="inlineStr">
        <is>
          <t>46356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0.11%</t>
        </is>
      </c>
      <c r="C35" s="6" t="inlineStr">
        <is>
          <t>46368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0.32%</t>
        </is>
      </c>
      <c r="C36" s="6" t="inlineStr">
        <is>
          <t>46383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0.11%</t>
        </is>
      </c>
      <c r="C37" s="6" t="inlineStr">
        <is>
          <t>46403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0.42%</t>
        </is>
      </c>
      <c r="C38" s="6" t="inlineStr">
        <is>
          <t>46407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0.11%</t>
        </is>
      </c>
      <c r="C39" s="6" t="inlineStr">
        <is>
          <t>46408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0.63%</t>
        </is>
      </c>
      <c r="C40" s="6" t="inlineStr">
        <is>
          <t>46410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0.11%</t>
        </is>
      </c>
      <c r="C41" s="6" t="inlineStr">
        <is>
          <t>53140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0.21%</t>
        </is>
      </c>
      <c r="C42" s="6" t="inlineStr">
        <is>
          <t>53142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0.11%</t>
        </is>
      </c>
      <c r="C43" s="6" t="inlineStr">
        <is>
          <t>53143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0.42%</t>
        </is>
      </c>
      <c r="C44" s="6" t="inlineStr">
        <is>
          <t>53144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0.42%</t>
        </is>
      </c>
      <c r="C45" s="6" t="inlineStr">
        <is>
          <t>53158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0.21%</t>
        </is>
      </c>
      <c r="C46" s="6" t="inlineStr">
        <is>
          <t>60002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0.11%</t>
        </is>
      </c>
      <c r="C47" s="6" t="inlineStr">
        <is>
          <t>60004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0.84%</t>
        </is>
      </c>
      <c r="C48" s="6" t="inlineStr">
        <is>
          <t>60005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0.11%</t>
        </is>
      </c>
      <c r="C49" s="6" t="inlineStr">
        <is>
          <t>60013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0.21%</t>
        </is>
      </c>
      <c r="C50" s="6" t="inlineStr">
        <is>
          <t>60014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0.84%</t>
        </is>
      </c>
      <c r="C51" s="6" t="inlineStr">
        <is>
          <t>60016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0.11%</t>
        </is>
      </c>
      <c r="C52" s="6" t="inlineStr">
        <is>
          <t>60018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0.11%</t>
        </is>
      </c>
      <c r="C53" s="6" t="inlineStr">
        <is>
          <t>60020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0.21%</t>
        </is>
      </c>
      <c r="C54" s="6" t="inlineStr">
        <is>
          <t>60030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0.42%</t>
        </is>
      </c>
      <c r="C55" s="6" t="inlineStr">
        <is>
          <t>60031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0.11%</t>
        </is>
      </c>
      <c r="C56" s="6" t="inlineStr">
        <is>
          <t>60033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0.32%</t>
        </is>
      </c>
      <c r="C57" s="6" t="inlineStr">
        <is>
          <t>60040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0.32%</t>
        </is>
      </c>
      <c r="C58" s="6" t="inlineStr">
        <is>
          <t>60044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0.21%</t>
        </is>
      </c>
      <c r="C59" s="6" t="inlineStr">
        <is>
          <t>60046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0.11%</t>
        </is>
      </c>
      <c r="C60" s="6" t="inlineStr">
        <is>
          <t>60048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0.11%</t>
        </is>
      </c>
      <c r="C61" s="6" t="inlineStr">
        <is>
          <t>60050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0.11%</t>
        </is>
      </c>
      <c r="C62" s="6" t="inlineStr">
        <is>
          <t>60053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9</v>
      </c>
      <c r="B63" s="6" t="inlineStr">
        <is>
          <t>0.95%</t>
        </is>
      </c>
      <c r="C63" s="6" t="inlineStr">
        <is>
          <t>60056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0.11%</t>
        </is>
      </c>
      <c r="C64" s="6" t="inlineStr">
        <is>
          <t>60060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0.11%</t>
        </is>
      </c>
      <c r="C65" s="6" t="inlineStr">
        <is>
          <t>60064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0.11%</t>
        </is>
      </c>
      <c r="C66" s="6" t="inlineStr">
        <is>
          <t>60067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0.32%</t>
        </is>
      </c>
      <c r="C67" s="6" t="inlineStr">
        <is>
          <t>60068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0.21%</t>
        </is>
      </c>
      <c r="C68" s="6" t="inlineStr">
        <is>
          <t>60073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0.42%</t>
        </is>
      </c>
      <c r="C69" s="6" t="inlineStr">
        <is>
          <t>60074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0.42%</t>
        </is>
      </c>
      <c r="C70" s="6" t="inlineStr">
        <is>
          <t>60077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9</v>
      </c>
      <c r="B71" s="6" t="inlineStr">
        <is>
          <t>0.95%</t>
        </is>
      </c>
      <c r="C71" s="6" t="inlineStr">
        <is>
          <t>60085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0.21%</t>
        </is>
      </c>
      <c r="C72" s="6" t="inlineStr">
        <is>
          <t>60087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0.21%</t>
        </is>
      </c>
      <c r="C73" s="6" t="inlineStr">
        <is>
          <t>60090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0.42%</t>
        </is>
      </c>
      <c r="C74" s="6" t="inlineStr">
        <is>
          <t>60091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0.32%</t>
        </is>
      </c>
      <c r="C75" s="6" t="inlineStr">
        <is>
          <t>60099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0.63%</t>
        </is>
      </c>
      <c r="C76" s="6" t="inlineStr">
        <is>
          <t>60101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0.21%</t>
        </is>
      </c>
      <c r="C77" s="6" t="inlineStr">
        <is>
          <t>60102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0.11%</t>
        </is>
      </c>
      <c r="C78" s="6" t="inlineStr">
        <is>
          <t>60104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0.42%</t>
        </is>
      </c>
      <c r="C79" s="6" t="inlineStr">
        <is>
          <t>60106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0.11%</t>
        </is>
      </c>
      <c r="C80" s="6" t="inlineStr">
        <is>
          <t>60115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0.21%</t>
        </is>
      </c>
      <c r="C81" s="6" t="inlineStr">
        <is>
          <t>60120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0.21%</t>
        </is>
      </c>
      <c r="C82" s="6" t="inlineStr">
        <is>
          <t>60123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0.11%</t>
        </is>
      </c>
      <c r="C83" s="6" t="inlineStr">
        <is>
          <t>60130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0.11%</t>
        </is>
      </c>
      <c r="C84" s="6" t="inlineStr">
        <is>
          <t>60134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0.11%</t>
        </is>
      </c>
      <c r="C85" s="6" t="inlineStr">
        <is>
          <t>60137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0.11%</t>
        </is>
      </c>
      <c r="C86" s="6" t="inlineStr">
        <is>
          <t>60143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0.42%</t>
        </is>
      </c>
      <c r="C87" s="6" t="inlineStr">
        <is>
          <t>60148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0.21%</t>
        </is>
      </c>
      <c r="C88" s="6" t="inlineStr">
        <is>
          <t>60153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0.21%</t>
        </is>
      </c>
      <c r="C89" s="6" t="inlineStr">
        <is>
          <t>60160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0.21%</t>
        </is>
      </c>
      <c r="C90" s="6" t="inlineStr">
        <is>
          <t>60162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0.11%</t>
        </is>
      </c>
      <c r="C91" s="6" t="inlineStr">
        <is>
          <t>60163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0.11%</t>
        </is>
      </c>
      <c r="C92" s="6" t="inlineStr">
        <is>
          <t>60164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0.11%</t>
        </is>
      </c>
      <c r="C93" s="6" t="inlineStr">
        <is>
          <t>60171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6</v>
      </c>
      <c r="B94" s="6" t="inlineStr">
        <is>
          <t>0.63%</t>
        </is>
      </c>
      <c r="C94" s="6" t="inlineStr">
        <is>
          <t>60173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0.42%</t>
        </is>
      </c>
      <c r="C95" s="6" t="inlineStr">
        <is>
          <t>60174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0.11%</t>
        </is>
      </c>
      <c r="C96" s="6" t="inlineStr">
        <is>
          <t>60176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0.21%</t>
        </is>
      </c>
      <c r="C97" s="6" t="inlineStr">
        <is>
          <t>60177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0.42%</t>
        </is>
      </c>
      <c r="C98" s="6" t="inlineStr">
        <is>
          <t>60181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0.11%</t>
        </is>
      </c>
      <c r="C99" s="6" t="inlineStr">
        <is>
          <t>60185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0.21%</t>
        </is>
      </c>
      <c r="C100" s="6" t="inlineStr">
        <is>
          <t>60187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0.32%</t>
        </is>
      </c>
      <c r="C101" s="6" t="inlineStr">
        <is>
          <t>60188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0.11%</t>
        </is>
      </c>
      <c r="C102" s="6" t="inlineStr">
        <is>
          <t>60189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0.11%</t>
        </is>
      </c>
      <c r="C103" s="6" t="inlineStr">
        <is>
          <t>60191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3</v>
      </c>
      <c r="B104" s="6" t="inlineStr">
        <is>
          <t>0.32%</t>
        </is>
      </c>
      <c r="C104" s="6" t="inlineStr">
        <is>
          <t>60193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3</v>
      </c>
      <c r="B105" s="6" t="inlineStr">
        <is>
          <t>0.32%</t>
        </is>
      </c>
      <c r="C105" s="6" t="inlineStr">
        <is>
          <t>60201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5</v>
      </c>
      <c r="B106" s="6" t="inlineStr">
        <is>
          <t>0.53%</t>
        </is>
      </c>
      <c r="C106" s="6" t="inlineStr">
        <is>
          <t>60202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0.11%</t>
        </is>
      </c>
      <c r="C107" s="6" t="inlineStr">
        <is>
          <t>60301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7</v>
      </c>
      <c r="B108" s="6" t="inlineStr">
        <is>
          <t>0.74%</t>
        </is>
      </c>
      <c r="C108" s="6" t="inlineStr">
        <is>
          <t>60302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0.21%</t>
        </is>
      </c>
      <c r="C109" s="6" t="inlineStr">
        <is>
          <t>60304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0.11%</t>
        </is>
      </c>
      <c r="C110" s="6" t="inlineStr">
        <is>
          <t>60404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0.32%</t>
        </is>
      </c>
      <c r="C111" s="6" t="inlineStr">
        <is>
          <t>60406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8</v>
      </c>
      <c r="B112" s="6" t="inlineStr">
        <is>
          <t>0.84%</t>
        </is>
      </c>
      <c r="C112" s="6" t="inlineStr">
        <is>
          <t>60409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0.32%</t>
        </is>
      </c>
      <c r="C113" s="6" t="inlineStr">
        <is>
          <t>60411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4</v>
      </c>
      <c r="B114" s="6" t="inlineStr">
        <is>
          <t>0.42%</t>
        </is>
      </c>
      <c r="C114" s="6" t="inlineStr">
        <is>
          <t>60415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0.11%</t>
        </is>
      </c>
      <c r="C115" s="6" t="inlineStr">
        <is>
          <t>60416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0.32%</t>
        </is>
      </c>
      <c r="C116" s="6" t="inlineStr">
        <is>
          <t>60419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0.11%</t>
        </is>
      </c>
      <c r="C117" s="6" t="inlineStr">
        <is>
          <t>60423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0.21%</t>
        </is>
      </c>
      <c r="C118" s="6" t="inlineStr">
        <is>
          <t>60425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0.21%</t>
        </is>
      </c>
      <c r="C119" s="6" t="inlineStr">
        <is>
          <t>60429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0.11%</t>
        </is>
      </c>
      <c r="C120" s="6" t="inlineStr">
        <is>
          <t>60430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0.11%</t>
        </is>
      </c>
      <c r="C121" s="6" t="inlineStr">
        <is>
          <t>60435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0.11%</t>
        </is>
      </c>
      <c r="C122" s="6" t="inlineStr">
        <is>
          <t>60438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0.11%</t>
        </is>
      </c>
      <c r="C123" s="6" t="inlineStr">
        <is>
          <t>60439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0.11%</t>
        </is>
      </c>
      <c r="C124" s="6" t="inlineStr">
        <is>
          <t>60441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0.21%</t>
        </is>
      </c>
      <c r="C125" s="6" t="inlineStr">
        <is>
          <t>60443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0.11%</t>
        </is>
      </c>
      <c r="C126" s="6" t="inlineStr">
        <is>
          <t>60445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0.11%</t>
        </is>
      </c>
      <c r="C127" s="6" t="inlineStr">
        <is>
          <t>60446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0.21%</t>
        </is>
      </c>
      <c r="C128" s="6" t="inlineStr">
        <is>
          <t>60450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0.42%</t>
        </is>
      </c>
      <c r="C129" s="6" t="inlineStr">
        <is>
          <t>60452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0.42%</t>
        </is>
      </c>
      <c r="C130" s="6" t="inlineStr">
        <is>
          <t>60453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3</v>
      </c>
      <c r="B131" s="6" t="inlineStr">
        <is>
          <t>0.32%</t>
        </is>
      </c>
      <c r="C131" s="6" t="inlineStr">
        <is>
          <t>60455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3</v>
      </c>
      <c r="B132" s="6" t="inlineStr">
        <is>
          <t>0.32%</t>
        </is>
      </c>
      <c r="C132" s="6" t="inlineStr">
        <is>
          <t>60457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4</v>
      </c>
      <c r="B133" s="6" t="inlineStr">
        <is>
          <t>0.42%</t>
        </is>
      </c>
      <c r="C133" s="6" t="inlineStr">
        <is>
          <t>60458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0.11%</t>
        </is>
      </c>
      <c r="C134" s="6" t="inlineStr">
        <is>
          <t>60462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0.21%</t>
        </is>
      </c>
      <c r="C135" s="6" t="inlineStr">
        <is>
          <t>60471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0.11%</t>
        </is>
      </c>
      <c r="C136" s="6" t="inlineStr">
        <is>
          <t>60481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0.21%</t>
        </is>
      </c>
      <c r="C137" s="6" t="inlineStr">
        <is>
          <t>60504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4</v>
      </c>
      <c r="B138" s="6" t="inlineStr">
        <is>
          <t>0.42%</t>
        </is>
      </c>
      <c r="C138" s="6" t="inlineStr">
        <is>
          <t>60505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0.11%</t>
        </is>
      </c>
      <c r="C139" s="6" t="inlineStr">
        <is>
          <t>60506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0.11%</t>
        </is>
      </c>
      <c r="C140" s="6" t="inlineStr">
        <is>
          <t>60513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0.11%</t>
        </is>
      </c>
      <c r="C141" s="6" t="inlineStr">
        <is>
          <t>60514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0.42%</t>
        </is>
      </c>
      <c r="C142" s="6" t="inlineStr">
        <is>
          <t>60515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0.11%</t>
        </is>
      </c>
      <c r="C143" s="6" t="inlineStr">
        <is>
          <t>60517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0.11%</t>
        </is>
      </c>
      <c r="C144" s="6" t="inlineStr">
        <is>
          <t>60521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4</v>
      </c>
      <c r="B145" s="6" t="inlineStr">
        <is>
          <t>0.42%</t>
        </is>
      </c>
      <c r="C145" s="6" t="inlineStr">
        <is>
          <t>60525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</v>
      </c>
      <c r="B146" s="6" t="inlineStr">
        <is>
          <t>0.21%</t>
        </is>
      </c>
      <c r="C146" s="6" t="inlineStr">
        <is>
          <t>60532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4</v>
      </c>
      <c r="B147" s="6" t="inlineStr">
        <is>
          <t>0.42%</t>
        </is>
      </c>
      <c r="C147" s="6" t="inlineStr">
        <is>
          <t>60540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2</v>
      </c>
      <c r="B148" s="6" t="inlineStr">
        <is>
          <t>0.21%</t>
        </is>
      </c>
      <c r="C148" s="6" t="inlineStr">
        <is>
          <t>60542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</v>
      </c>
      <c r="B149" s="6" t="inlineStr">
        <is>
          <t>0.21%</t>
        </is>
      </c>
      <c r="C149" s="6" t="inlineStr">
        <is>
          <t>60543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0.11%</t>
        </is>
      </c>
      <c r="C150" s="6" t="inlineStr">
        <is>
          <t>60554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5</v>
      </c>
      <c r="B151" s="6" t="inlineStr">
        <is>
          <t>0.53%</t>
        </is>
      </c>
      <c r="C151" s="6" t="inlineStr">
        <is>
          <t>60559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6</v>
      </c>
      <c r="B152" s="6" t="inlineStr">
        <is>
          <t>0.63%</t>
        </is>
      </c>
      <c r="C152" s="6" t="inlineStr">
        <is>
          <t>60563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</v>
      </c>
      <c r="B153" s="6" t="inlineStr">
        <is>
          <t>0.32%</t>
        </is>
      </c>
      <c r="C153" s="6" t="inlineStr">
        <is>
          <t>60601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0.21%</t>
        </is>
      </c>
      <c r="C154" s="6" t="inlineStr">
        <is>
          <t>60604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0.11%</t>
        </is>
      </c>
      <c r="C155" s="6" t="inlineStr">
        <is>
          <t>60605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0.11%</t>
        </is>
      </c>
      <c r="C156" s="6" t="inlineStr">
        <is>
          <t>60607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29</v>
      </c>
      <c r="B157" s="6" t="inlineStr">
        <is>
          <t>3.06%</t>
        </is>
      </c>
      <c r="C157" s="6" t="inlineStr">
        <is>
          <t>60608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0.11%</t>
        </is>
      </c>
      <c r="C158" s="6" t="inlineStr">
        <is>
          <t>60609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12</v>
      </c>
      <c r="B159" s="6" t="inlineStr">
        <is>
          <t>1.26%</t>
        </is>
      </c>
      <c r="C159" s="6" t="inlineStr">
        <is>
          <t>60610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0.32%</t>
        </is>
      </c>
      <c r="C160" s="6" t="inlineStr">
        <is>
          <t>60611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8</v>
      </c>
      <c r="B161" s="6" t="inlineStr">
        <is>
          <t>0.84%</t>
        </is>
      </c>
      <c r="C161" s="6" t="inlineStr">
        <is>
          <t>60612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21</v>
      </c>
      <c r="B162" s="6" t="inlineStr">
        <is>
          <t>2.21%</t>
        </is>
      </c>
      <c r="C162" s="6" t="inlineStr">
        <is>
          <t>60613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20</v>
      </c>
      <c r="B163" s="6" t="inlineStr">
        <is>
          <t>2.11%</t>
        </is>
      </c>
      <c r="C163" s="6" t="inlineStr">
        <is>
          <t>60614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31</v>
      </c>
      <c r="B164" s="6" t="inlineStr">
        <is>
          <t>3.27%</t>
        </is>
      </c>
      <c r="C164" s="6" t="inlineStr">
        <is>
          <t>60615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</v>
      </c>
      <c r="B165" s="6" t="inlineStr">
        <is>
          <t>0.21%</t>
        </is>
      </c>
      <c r="C165" s="6" t="inlineStr">
        <is>
          <t>60616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1</v>
      </c>
      <c r="B166" s="6" t="inlineStr">
        <is>
          <t>0.11%</t>
        </is>
      </c>
      <c r="C166" s="6" t="inlineStr">
        <is>
          <t>60617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19</v>
      </c>
      <c r="B167" s="6" t="inlineStr">
        <is>
          <t>2.0%</t>
        </is>
      </c>
      <c r="C167" s="6" t="inlineStr">
        <is>
          <t>60618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5</v>
      </c>
      <c r="B168" s="6" t="inlineStr">
        <is>
          <t>0.53%</t>
        </is>
      </c>
      <c r="C168" s="6" t="inlineStr">
        <is>
          <t>60619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3</v>
      </c>
      <c r="B169" s="6" t="inlineStr">
        <is>
          <t>0.32%</t>
        </is>
      </c>
      <c r="C169" s="6" t="inlineStr">
        <is>
          <t>60620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55</v>
      </c>
      <c r="B170" s="6" t="inlineStr">
        <is>
          <t>5.8%</t>
        </is>
      </c>
      <c r="C170" s="6" t="inlineStr">
        <is>
          <t>60622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4</v>
      </c>
      <c r="B171" s="6" t="inlineStr">
        <is>
          <t>0.42%</t>
        </is>
      </c>
      <c r="C171" s="6" t="inlineStr">
        <is>
          <t>60623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7</v>
      </c>
      <c r="B172" s="6" t="inlineStr">
        <is>
          <t>0.74%</t>
        </is>
      </c>
      <c r="C172" s="6" t="inlineStr">
        <is>
          <t>60624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22</v>
      </c>
      <c r="B173" s="6" t="inlineStr">
        <is>
          <t>2.32%</t>
        </is>
      </c>
      <c r="C173" s="6" t="inlineStr">
        <is>
          <t>60625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41</v>
      </c>
      <c r="B174" s="6" t="inlineStr">
        <is>
          <t>4.32%</t>
        </is>
      </c>
      <c r="C174" s="6" t="inlineStr">
        <is>
          <t>60626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0.21%</t>
        </is>
      </c>
      <c r="C175" s="6" t="inlineStr">
        <is>
          <t>60628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0.11%</t>
        </is>
      </c>
      <c r="C176" s="6" t="inlineStr">
        <is>
          <t>60629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5</v>
      </c>
      <c r="B177" s="6" t="inlineStr">
        <is>
          <t>0.53%</t>
        </is>
      </c>
      <c r="C177" s="6" t="inlineStr">
        <is>
          <t>60630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</v>
      </c>
      <c r="B178" s="6" t="inlineStr">
        <is>
          <t>0.11%</t>
        </is>
      </c>
      <c r="C178" s="6" t="inlineStr">
        <is>
          <t>60634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16</v>
      </c>
      <c r="B179" s="6" t="inlineStr">
        <is>
          <t>1.69%</t>
        </is>
      </c>
      <c r="C179" s="6" t="inlineStr">
        <is>
          <t>60637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0.11%</t>
        </is>
      </c>
      <c r="C180" s="6" t="inlineStr">
        <is>
          <t>60638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10</v>
      </c>
      <c r="B181" s="6" t="inlineStr">
        <is>
          <t>1.05%</t>
        </is>
      </c>
      <c r="C181" s="6" t="inlineStr">
        <is>
          <t>60639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38</v>
      </c>
      <c r="B182" s="6" t="inlineStr">
        <is>
          <t>4.0%</t>
        </is>
      </c>
      <c r="C182" s="6" t="inlineStr">
        <is>
          <t>60640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5</v>
      </c>
      <c r="B183" s="6" t="inlineStr">
        <is>
          <t>0.53%</t>
        </is>
      </c>
      <c r="C183" s="6" t="inlineStr">
        <is>
          <t>60641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33</v>
      </c>
      <c r="B184" s="6" t="inlineStr">
        <is>
          <t>3.48%</t>
        </is>
      </c>
      <c r="C184" s="6" t="inlineStr">
        <is>
          <t>60642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4</v>
      </c>
      <c r="B185" s="6" t="inlineStr">
        <is>
          <t>0.42%</t>
        </is>
      </c>
      <c r="C185" s="6" t="inlineStr">
        <is>
          <t>60643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3</v>
      </c>
      <c r="B186" s="6" t="inlineStr">
        <is>
          <t>0.32%</t>
        </is>
      </c>
      <c r="C186" s="6" t="inlineStr">
        <is>
          <t>60644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31</v>
      </c>
      <c r="B187" s="6" t="inlineStr">
        <is>
          <t>3.27%</t>
        </is>
      </c>
      <c r="C187" s="6" t="inlineStr">
        <is>
          <t>60645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48</v>
      </c>
      <c r="B188" s="6" t="inlineStr">
        <is>
          <t>5.06%</t>
        </is>
      </c>
      <c r="C188" s="6" t="inlineStr">
        <is>
          <t>60647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38</v>
      </c>
      <c r="B189" s="6" t="inlineStr">
        <is>
          <t>4.0%</t>
        </is>
      </c>
      <c r="C189" s="6" t="inlineStr">
        <is>
          <t>60649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0.21%</t>
        </is>
      </c>
      <c r="C190" s="6" t="inlineStr">
        <is>
          <t>60651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16</v>
      </c>
      <c r="B191" s="6" t="inlineStr">
        <is>
          <t>1.69%</t>
        </is>
      </c>
      <c r="C191" s="6" t="inlineStr">
        <is>
          <t>60653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6</v>
      </c>
      <c r="B192" s="6" t="inlineStr">
        <is>
          <t>0.63%</t>
        </is>
      </c>
      <c r="C192" s="6" t="inlineStr">
        <is>
          <t>60654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1</v>
      </c>
      <c r="B193" s="6" t="inlineStr">
        <is>
          <t>0.11%</t>
        </is>
      </c>
      <c r="C193" s="6" t="inlineStr">
        <is>
          <t>60656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19</v>
      </c>
      <c r="B194" s="6" t="inlineStr">
        <is>
          <t>2.0%</t>
        </is>
      </c>
      <c r="C194" s="6" t="inlineStr">
        <is>
          <t>60657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19</v>
      </c>
      <c r="B195" s="6" t="inlineStr">
        <is>
          <t>2.0%</t>
        </is>
      </c>
      <c r="C195" s="6" t="inlineStr">
        <is>
          <t>60659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23</v>
      </c>
      <c r="B196" s="6" t="inlineStr">
        <is>
          <t>2.42%</t>
        </is>
      </c>
      <c r="C196" s="6" t="inlineStr">
        <is>
          <t>60660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1</v>
      </c>
      <c r="B197" s="6" t="inlineStr">
        <is>
          <t>0.11%</t>
        </is>
      </c>
      <c r="C197" s="6" t="inlineStr">
        <is>
          <t>60661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</v>
      </c>
      <c r="B198" s="6" t="inlineStr">
        <is>
          <t>0.21%</t>
        </is>
      </c>
      <c r="C198" s="6" t="inlineStr">
        <is>
          <t>60706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0.11%</t>
        </is>
      </c>
      <c r="C199" s="6" t="inlineStr">
        <is>
          <t>60714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2</v>
      </c>
      <c r="B200" s="6" t="inlineStr">
        <is>
          <t>0.21%</t>
        </is>
      </c>
      <c r="C200" s="6" t="inlineStr">
        <is>
          <t>60803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5</v>
      </c>
      <c r="B201" s="6" t="inlineStr">
        <is>
          <t>0.53%</t>
        </is>
      </c>
      <c r="C201" s="6" t="inlineStr">
        <is>
          <t>60804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0.11%</t>
        </is>
      </c>
      <c r="C202" s="6" t="inlineStr">
        <is>
          <t>60805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</v>
      </c>
      <c r="B203" s="6" t="inlineStr">
        <is>
          <t>0.11%</t>
        </is>
      </c>
      <c r="C203" s="6" t="inlineStr">
        <is>
          <t>60827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10" t="n">
        <v>949</v>
      </c>
      <c r="B204" s="10" t="inlineStr">
        <is>
          <t>100.32%</t>
        </is>
      </c>
      <c r="C204" s="10" t="inlineStr">
        <is>
          <t>Total</t>
        </is>
      </c>
      <c r="D204" s="10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820</v>
      </c>
      <c r="B205" s="6" t="inlineStr">
        <is>
          <t>86.41%</t>
        </is>
      </c>
      <c r="C205" s="6" t="inlineStr">
        <is>
          <t>GARDEN</t>
        </is>
      </c>
      <c r="D205" s="6" t="inlineStr">
        <is>
          <t>Property Type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31</v>
      </c>
      <c r="B206" s="6" t="inlineStr">
        <is>
          <t>3.27%</t>
        </is>
      </c>
      <c r="C206" s="6" t="inlineStr">
        <is>
          <t>HIGHRISE</t>
        </is>
      </c>
      <c r="D206" s="6" t="inlineStr">
        <is>
          <t>Property Type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21</v>
      </c>
      <c r="B207" s="6" t="inlineStr">
        <is>
          <t>2.21%</t>
        </is>
      </c>
      <c r="C207" s="6" t="inlineStr">
        <is>
          <t>MANUFACTURED</t>
        </is>
      </c>
      <c r="D207" s="6" t="inlineStr">
        <is>
          <t>Property Type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69</v>
      </c>
      <c r="B208" s="6" t="inlineStr">
        <is>
          <t>7.27%</t>
        </is>
      </c>
      <c r="C208" s="6" t="inlineStr">
        <is>
          <t>MIDRISE</t>
        </is>
      </c>
      <c r="D208" s="6" t="inlineStr">
        <is>
          <t>Property Type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7</v>
      </c>
      <c r="B209" s="6" t="inlineStr">
        <is>
          <t>0.74%</t>
        </is>
      </c>
      <c r="C209" s="6" t="inlineStr">
        <is>
          <t>SENIOR</t>
        </is>
      </c>
      <c r="D209" s="6" t="inlineStr">
        <is>
          <t>Property Type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1</v>
      </c>
      <c r="B210" s="6" t="inlineStr">
        <is>
          <t>0.11%</t>
        </is>
      </c>
      <c r="C210" s="6" t="inlineStr">
        <is>
          <t>STUDENT</t>
        </is>
      </c>
      <c r="D210" s="6" t="inlineStr">
        <is>
          <t>Property Type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10" t="n">
        <v>949</v>
      </c>
      <c r="B211" s="10" t="inlineStr">
        <is>
          <t>100.01%</t>
        </is>
      </c>
      <c r="C211" s="10" t="inlineStr">
        <is>
          <t>Total</t>
        </is>
      </c>
      <c r="D211" s="10" t="inlineStr">
        <is>
          <t>Property Type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39</v>
      </c>
      <c r="B212" s="6" t="inlineStr">
        <is>
          <t>4.11%</t>
        </is>
      </c>
      <c r="C212" s="6" t="inlineStr">
        <is>
          <t>Less than 5 years</t>
        </is>
      </c>
      <c r="D212" s="6" t="inlineStr">
        <is>
          <t>Age of Property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385</v>
      </c>
      <c r="B213" s="6" t="inlineStr">
        <is>
          <t>40.57%</t>
        </is>
      </c>
      <c r="C213" s="6" t="inlineStr">
        <is>
          <t>5-9 years</t>
        </is>
      </c>
      <c r="D213" s="6" t="inlineStr">
        <is>
          <t>Age of Property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257</v>
      </c>
      <c r="B214" s="6" t="inlineStr">
        <is>
          <t>27.08%</t>
        </is>
      </c>
      <c r="C214" s="6" t="inlineStr">
        <is>
          <t>10-19 years</t>
        </is>
      </c>
      <c r="D214" s="6" t="inlineStr">
        <is>
          <t>Age of Property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268</v>
      </c>
      <c r="B215" s="6" t="inlineStr">
        <is>
          <t>28.24%</t>
        </is>
      </c>
      <c r="C215" s="6" t="inlineStr">
        <is>
          <t>20+ years</t>
        </is>
      </c>
      <c r="D215" s="6" t="inlineStr">
        <is>
          <t>Age of Property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10" t="n">
        <v>949</v>
      </c>
      <c r="B216" s="10" t="inlineStr">
        <is>
          <t>100.00%</t>
        </is>
      </c>
      <c r="C216" s="10" t="inlineStr">
        <is>
          <t>Total</t>
        </is>
      </c>
      <c r="D216" s="10" t="inlineStr">
        <is>
          <t>Age of Property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782</v>
      </c>
      <c r="B217" s="6" t="inlineStr">
        <is>
          <t>82.4%</t>
        </is>
      </c>
      <c r="C217" s="6" t="inlineStr">
        <is>
          <t>Less than 100</t>
        </is>
      </c>
      <c r="D217" s="6" t="inlineStr">
        <is>
          <t>Property Size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55</v>
      </c>
      <c r="B218" s="6" t="inlineStr">
        <is>
          <t>5.8%</t>
        </is>
      </c>
      <c r="C218" s="6" t="inlineStr">
        <is>
          <t>100-199</t>
        </is>
      </c>
      <c r="D218" s="6" t="inlineStr">
        <is>
          <t>Property Size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45</v>
      </c>
      <c r="B219" s="6" t="inlineStr">
        <is>
          <t>4.74%</t>
        </is>
      </c>
      <c r="C219" s="6" t="inlineStr">
        <is>
          <t>200-299</t>
        </is>
      </c>
      <c r="D219" s="6" t="inlineStr">
        <is>
          <t>Property Size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30</v>
      </c>
      <c r="B220" s="6" t="inlineStr">
        <is>
          <t>3.16%</t>
        </is>
      </c>
      <c r="C220" s="6" t="inlineStr">
        <is>
          <t>300-399</t>
        </is>
      </c>
      <c r="D220" s="6" t="inlineStr">
        <is>
          <t>Property Size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16</v>
      </c>
      <c r="B221" s="6" t="inlineStr">
        <is>
          <t>1.69%</t>
        </is>
      </c>
      <c r="C221" s="6" t="inlineStr">
        <is>
          <t>400-499</t>
        </is>
      </c>
      <c r="D221" s="6" t="inlineStr">
        <is>
          <t>Property Size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21</v>
      </c>
      <c r="B222" s="6" t="inlineStr">
        <is>
          <t>2.21%</t>
        </is>
      </c>
      <c r="C222" s="6" t="inlineStr">
        <is>
          <t>500+</t>
        </is>
      </c>
      <c r="D222" s="6" t="inlineStr">
        <is>
          <t>Property Size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10" t="n">
        <v>949</v>
      </c>
      <c r="B223" s="10" t="inlineStr">
        <is>
          <t>100.00%</t>
        </is>
      </c>
      <c r="C223" s="10" t="inlineStr">
        <is>
          <t>Total</t>
        </is>
      </c>
      <c r="D223" s="10" t="inlineStr">
        <is>
          <t>Property Size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444</v>
      </c>
      <c r="B224" s="6" t="inlineStr">
        <is>
          <t>46.79%</t>
        </is>
      </c>
      <c r="C224" s="6" t="inlineStr">
        <is>
          <t>Affordable</t>
        </is>
      </c>
      <c r="D224" s="6" t="inlineStr">
        <is>
          <t>Rent Type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505</v>
      </c>
      <c r="B225" s="6" t="inlineStr">
        <is>
          <t>53.21%</t>
        </is>
      </c>
      <c r="C225" s="6" t="inlineStr">
        <is>
          <t>MarketRate</t>
        </is>
      </c>
      <c r="D225" s="6" t="inlineStr">
        <is>
          <t>Rent Type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10" t="n">
        <v>949</v>
      </c>
      <c r="B226" s="10" t="inlineStr">
        <is>
          <t>100.00%</t>
        </is>
      </c>
      <c r="C226" s="10" t="inlineStr">
        <is>
          <t>Total</t>
        </is>
      </c>
      <c r="D226" s="10" t="inlineStr">
        <is>
          <t>Rent Type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7.xml><?xml version="1.0" encoding="utf-8"?>
<worksheet xmlns="http://schemas.openxmlformats.org/spreadsheetml/2006/main">
  <sheetPr>
    <outlinePr summaryBelow="1" summaryRight="1"/>
    <pageSetUpPr/>
  </sheetPr>
  <dimension ref="A1:AD52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Fort Wayne, Ind.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Fort Wayne, Ind.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5254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3098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10702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1295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Fort Wayne, Ind.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10.0%</t>
        </is>
      </c>
      <c r="C22" s="6" t="inlineStr">
        <is>
          <t>46714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5.0%</t>
        </is>
      </c>
      <c r="C23" s="6" t="inlineStr">
        <is>
          <t>46797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5.0%</t>
        </is>
      </c>
      <c r="C24" s="6" t="inlineStr">
        <is>
          <t>46802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10.0%</t>
        </is>
      </c>
      <c r="C25" s="6" t="inlineStr">
        <is>
          <t>46804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5.0%</t>
        </is>
      </c>
      <c r="C26" s="6" t="inlineStr">
        <is>
          <t>46805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5.0%</t>
        </is>
      </c>
      <c r="C27" s="6" t="inlineStr">
        <is>
          <t>46806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5.0%</t>
        </is>
      </c>
      <c r="C28" s="6" t="inlineStr">
        <is>
          <t>46807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5.0%</t>
        </is>
      </c>
      <c r="C29" s="6" t="inlineStr">
        <is>
          <t>46809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5.0%</t>
        </is>
      </c>
      <c r="C30" s="6" t="inlineStr">
        <is>
          <t>46814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10.0%</t>
        </is>
      </c>
      <c r="C31" s="6" t="inlineStr">
        <is>
          <t>46815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5.0%</t>
        </is>
      </c>
      <c r="C32" s="6" t="inlineStr">
        <is>
          <t>46818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30.0%</t>
        </is>
      </c>
      <c r="C33" s="6" t="inlineStr">
        <is>
          <t>46825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20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19</v>
      </c>
      <c r="B35" s="6" t="inlineStr">
        <is>
          <t>95.0%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5.0%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20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15.0%</t>
        </is>
      </c>
      <c r="C38" s="6" t="inlineStr">
        <is>
          <t>Less than 5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20.0%</t>
        </is>
      </c>
      <c r="C39" s="6" t="inlineStr">
        <is>
          <t>5-9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10.0%</t>
        </is>
      </c>
      <c r="C40" s="6" t="inlineStr">
        <is>
          <t>10-19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11</v>
      </c>
      <c r="B41" s="6" t="inlineStr">
        <is>
          <t>55.0%</t>
        </is>
      </c>
      <c r="C41" s="6" t="inlineStr">
        <is>
          <t>20+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20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35.0%</t>
        </is>
      </c>
      <c r="C43" s="6" t="inlineStr">
        <is>
          <t>Less than 100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20.0%</t>
        </is>
      </c>
      <c r="C44" s="6" t="inlineStr">
        <is>
          <t>100-199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35.0%</t>
        </is>
      </c>
      <c r="C45" s="6" t="inlineStr">
        <is>
          <t>200-299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300-399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10.0%</t>
        </is>
      </c>
      <c r="C47" s="6" t="inlineStr">
        <is>
          <t>400-499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500+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20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11</v>
      </c>
      <c r="B50" s="6" t="inlineStr">
        <is>
          <t>55.0%</t>
        </is>
      </c>
      <c r="C50" s="6" t="inlineStr">
        <is>
          <t>Affordable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45.0%</t>
        </is>
      </c>
      <c r="C51" s="6" t="inlineStr">
        <is>
          <t>MarketRate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20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8.xml><?xml version="1.0" encoding="utf-8"?>
<worksheet xmlns="http://schemas.openxmlformats.org/spreadsheetml/2006/main">
  <sheetPr>
    <outlinePr summaryBelow="1" summaryRight="1"/>
    <pageSetUpPr/>
  </sheetPr>
  <dimension ref="A1:AD83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Indianapolis, Ind.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Indianapolis, Ind.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136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1352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1430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5176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3833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12047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1308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Indianapolis, Ind.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2.21%</t>
        </is>
      </c>
      <c r="C22" s="6" t="inlineStr">
        <is>
          <t>46032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0.74%</t>
        </is>
      </c>
      <c r="C23" s="6" t="inlineStr">
        <is>
          <t>46033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1.47%</t>
        </is>
      </c>
      <c r="C24" s="6" t="inlineStr">
        <is>
          <t>46038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0.74%</t>
        </is>
      </c>
      <c r="C25" s="6" t="inlineStr">
        <is>
          <t>46052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1.47%</t>
        </is>
      </c>
      <c r="C26" s="6" t="inlineStr">
        <is>
          <t>46055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1.47%</t>
        </is>
      </c>
      <c r="C27" s="6" t="inlineStr">
        <is>
          <t>46060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1.47%</t>
        </is>
      </c>
      <c r="C28" s="6" t="inlineStr">
        <is>
          <t>46077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2.21%</t>
        </is>
      </c>
      <c r="C29" s="6" t="inlineStr">
        <is>
          <t>46107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1.47%</t>
        </is>
      </c>
      <c r="C30" s="6" t="inlineStr">
        <is>
          <t>46112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0.74%</t>
        </is>
      </c>
      <c r="C31" s="6" t="inlineStr">
        <is>
          <t>46131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2.21%</t>
        </is>
      </c>
      <c r="C32" s="6" t="inlineStr">
        <is>
          <t>46142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2.21%</t>
        </is>
      </c>
      <c r="C33" s="6" t="inlineStr">
        <is>
          <t>46143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1.47%</t>
        </is>
      </c>
      <c r="C34" s="6" t="inlineStr">
        <is>
          <t>46168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0.74%</t>
        </is>
      </c>
      <c r="C35" s="6" t="inlineStr">
        <is>
          <t>46176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4.41%</t>
        </is>
      </c>
      <c r="C36" s="6" t="inlineStr">
        <is>
          <t>46202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1.47%</t>
        </is>
      </c>
      <c r="C37" s="6" t="inlineStr">
        <is>
          <t>46203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7.35%</t>
        </is>
      </c>
      <c r="C38" s="6" t="inlineStr">
        <is>
          <t>46204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4.41%</t>
        </is>
      </c>
      <c r="C39" s="6" t="inlineStr">
        <is>
          <t>46205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1.47%</t>
        </is>
      </c>
      <c r="C40" s="6" t="inlineStr">
        <is>
          <t>46208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0.74%</t>
        </is>
      </c>
      <c r="C41" s="6" t="inlineStr">
        <is>
          <t>46214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0.74%</t>
        </is>
      </c>
      <c r="C42" s="6" t="inlineStr">
        <is>
          <t>46216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3.68%</t>
        </is>
      </c>
      <c r="C43" s="6" t="inlineStr">
        <is>
          <t>46219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8</v>
      </c>
      <c r="B44" s="6" t="inlineStr">
        <is>
          <t>5.88%</t>
        </is>
      </c>
      <c r="C44" s="6" t="inlineStr">
        <is>
          <t>46220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0.74%</t>
        </is>
      </c>
      <c r="C45" s="6" t="inlineStr">
        <is>
          <t>46221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1.47%</t>
        </is>
      </c>
      <c r="C46" s="6" t="inlineStr">
        <is>
          <t>46222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2.21%</t>
        </is>
      </c>
      <c r="C47" s="6" t="inlineStr">
        <is>
          <t>46224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2.21%</t>
        </is>
      </c>
      <c r="C48" s="6" t="inlineStr">
        <is>
          <t>46225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2.94%</t>
        </is>
      </c>
      <c r="C49" s="6" t="inlineStr">
        <is>
          <t>46226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16</v>
      </c>
      <c r="B50" s="6" t="inlineStr">
        <is>
          <t>11.76%</t>
        </is>
      </c>
      <c r="C50" s="6" t="inlineStr">
        <is>
          <t>46227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2.21%</t>
        </is>
      </c>
      <c r="C51" s="6" t="inlineStr">
        <is>
          <t>46229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1.47%</t>
        </is>
      </c>
      <c r="C52" s="6" t="inlineStr">
        <is>
          <t>46235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0.74%</t>
        </is>
      </c>
      <c r="C53" s="6" t="inlineStr">
        <is>
          <t>46237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0.74%</t>
        </is>
      </c>
      <c r="C54" s="6" t="inlineStr">
        <is>
          <t>46239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0.74%</t>
        </is>
      </c>
      <c r="C55" s="6" t="inlineStr">
        <is>
          <t>46240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5.15%</t>
        </is>
      </c>
      <c r="C56" s="6" t="inlineStr">
        <is>
          <t>46250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9</v>
      </c>
      <c r="B57" s="6" t="inlineStr">
        <is>
          <t>6.62%</t>
        </is>
      </c>
      <c r="C57" s="6" t="inlineStr">
        <is>
          <t>46254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0.74%</t>
        </is>
      </c>
      <c r="C58" s="6" t="inlineStr">
        <is>
          <t>46256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5.15%</t>
        </is>
      </c>
      <c r="C59" s="6" t="inlineStr">
        <is>
          <t>46260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3.68%</t>
        </is>
      </c>
      <c r="C60" s="6" t="inlineStr">
        <is>
          <t>46268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0.74%</t>
        </is>
      </c>
      <c r="C61" s="6" t="inlineStr">
        <is>
          <t>47448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136</v>
      </c>
      <c r="B62" s="10" t="inlineStr">
        <is>
          <t>100.08%</t>
        </is>
      </c>
      <c r="C62" s="10" t="inlineStr">
        <is>
          <t>Total</t>
        </is>
      </c>
      <c r="D62" s="10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120</v>
      </c>
      <c r="B63" s="6" t="inlineStr">
        <is>
          <t>88.24%</t>
        </is>
      </c>
      <c r="C63" s="6" t="inlineStr">
        <is>
          <t>GARDEN</t>
        </is>
      </c>
      <c r="D63" s="6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2.21%</t>
        </is>
      </c>
      <c r="C64" s="6" t="inlineStr">
        <is>
          <t>HIGHRISE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1.47%</t>
        </is>
      </c>
      <c r="C65" s="6" t="inlineStr">
        <is>
          <t>MANUFACTURED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9</v>
      </c>
      <c r="B66" s="6" t="inlineStr">
        <is>
          <t>6.62%</t>
        </is>
      </c>
      <c r="C66" s="6" t="inlineStr">
        <is>
          <t>MIDRISE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1.47%</t>
        </is>
      </c>
      <c r="C67" s="6" t="inlineStr">
        <is>
          <t>SENIOR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136</v>
      </c>
      <c r="B68" s="10" t="inlineStr">
        <is>
          <t>100.01%</t>
        </is>
      </c>
      <c r="C68" s="10" t="inlineStr">
        <is>
          <t>Total</t>
        </is>
      </c>
      <c r="D68" s="10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6</v>
      </c>
      <c r="B69" s="6" t="inlineStr">
        <is>
          <t>4.41%</t>
        </is>
      </c>
      <c r="C69" s="6" t="inlineStr">
        <is>
          <t>Less than 5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37</v>
      </c>
      <c r="B70" s="6" t="inlineStr">
        <is>
          <t>27.21%</t>
        </is>
      </c>
      <c r="C70" s="6" t="inlineStr">
        <is>
          <t>5-9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26</v>
      </c>
      <c r="B71" s="6" t="inlineStr">
        <is>
          <t>19.12%</t>
        </is>
      </c>
      <c r="C71" s="6" t="inlineStr">
        <is>
          <t>10-19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67</v>
      </c>
      <c r="B72" s="6" t="inlineStr">
        <is>
          <t>49.26%</t>
        </is>
      </c>
      <c r="C72" s="6" t="inlineStr">
        <is>
          <t>20+ years</t>
        </is>
      </c>
      <c r="D72" s="6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10" t="n">
        <v>136</v>
      </c>
      <c r="B73" s="10" t="inlineStr">
        <is>
          <t>100.00%</t>
        </is>
      </c>
      <c r="C73" s="10" t="inlineStr">
        <is>
          <t>Total</t>
        </is>
      </c>
      <c r="D73" s="10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45</v>
      </c>
      <c r="B74" s="6" t="inlineStr">
        <is>
          <t>33.09%</t>
        </is>
      </c>
      <c r="C74" s="6" t="inlineStr">
        <is>
          <t>Less than 100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46</v>
      </c>
      <c r="B75" s="6" t="inlineStr">
        <is>
          <t>33.82%</t>
        </is>
      </c>
      <c r="C75" s="6" t="inlineStr">
        <is>
          <t>100-199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25</v>
      </c>
      <c r="B76" s="6" t="inlineStr">
        <is>
          <t>18.38%</t>
        </is>
      </c>
      <c r="C76" s="6" t="inlineStr">
        <is>
          <t>200-299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8</v>
      </c>
      <c r="B77" s="6" t="inlineStr">
        <is>
          <t>5.88%</t>
        </is>
      </c>
      <c r="C77" s="6" t="inlineStr">
        <is>
          <t>300-399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2.21%</t>
        </is>
      </c>
      <c r="C78" s="6" t="inlineStr">
        <is>
          <t>400-499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</v>
      </c>
      <c r="B79" s="6" t="inlineStr">
        <is>
          <t>6.62%</t>
        </is>
      </c>
      <c r="C79" s="6" t="inlineStr">
        <is>
          <t>500+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136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88</v>
      </c>
      <c r="B81" s="6" t="inlineStr">
        <is>
          <t>64.71%</t>
        </is>
      </c>
      <c r="C81" s="6" t="inlineStr">
        <is>
          <t>Affordable</t>
        </is>
      </c>
      <c r="D81" s="6" t="inlineStr">
        <is>
          <t>Rent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48</v>
      </c>
      <c r="B82" s="6" t="inlineStr">
        <is>
          <t>35.29%</t>
        </is>
      </c>
      <c r="C82" s="6" t="inlineStr">
        <is>
          <t>MarketRate</t>
        </is>
      </c>
      <c r="D82" s="6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136</v>
      </c>
      <c r="B83" s="10" t="inlineStr">
        <is>
          <t>100.00%</t>
        </is>
      </c>
      <c r="C83" s="10" t="inlineStr">
        <is>
          <t>Total</t>
        </is>
      </c>
      <c r="D83" s="10" t="inlineStr">
        <is>
          <t>Rent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9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Baton Rouge, 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Baton Rouge, 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699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4301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3981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10421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1117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Baton Rouge, 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70726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11.11%</t>
        </is>
      </c>
      <c r="C23" s="6" t="inlineStr">
        <is>
          <t>70737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3.7%</t>
        </is>
      </c>
      <c r="C24" s="6" t="inlineStr">
        <is>
          <t>70791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7.41%</t>
        </is>
      </c>
      <c r="C25" s="6" t="inlineStr">
        <is>
          <t>70802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70805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11.11%</t>
        </is>
      </c>
      <c r="C27" s="6" t="inlineStr">
        <is>
          <t>70806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14.81%</t>
        </is>
      </c>
      <c r="C28" s="6" t="inlineStr">
        <is>
          <t>70808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11.11%</t>
        </is>
      </c>
      <c r="C29" s="6" t="inlineStr">
        <is>
          <t>70810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3.7%</t>
        </is>
      </c>
      <c r="C30" s="6" t="inlineStr">
        <is>
          <t>70811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3.7%</t>
        </is>
      </c>
      <c r="C31" s="6" t="inlineStr">
        <is>
          <t>70816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18.52%</t>
        </is>
      </c>
      <c r="C32" s="6" t="inlineStr">
        <is>
          <t>70817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3.7%</t>
        </is>
      </c>
      <c r="C33" s="6" t="inlineStr">
        <is>
          <t>70820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27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22</v>
      </c>
      <c r="B35" s="6" t="inlineStr">
        <is>
          <t>81.48%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7.41%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11.11%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8</v>
      </c>
      <c r="B40" s="6" t="inlineStr">
        <is>
          <t>29.63%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22.22%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44.44%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27</v>
      </c>
      <c r="B43" s="10" t="inlineStr">
        <is>
          <t>99.99%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37.04%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7.41%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33.33%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11.11%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3.7%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7.41%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18</v>
      </c>
      <c r="B51" s="6" t="inlineStr">
        <is>
          <t>66.67%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9</v>
      </c>
      <c r="B52" s="6" t="inlineStr">
        <is>
          <t>33.33%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27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Fayetteville, Ark.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Fayetteville, Ark.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842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5423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3193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11143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1356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Fayetteville, Ark.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17.39%</t>
        </is>
      </c>
      <c r="C22" s="6" t="inlineStr">
        <is>
          <t>72701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17.39%</t>
        </is>
      </c>
      <c r="C23" s="6" t="inlineStr">
        <is>
          <t>72703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72704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17.39%</t>
        </is>
      </c>
      <c r="C25" s="6" t="inlineStr">
        <is>
          <t>72712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8.7%</t>
        </is>
      </c>
      <c r="C26" s="6" t="inlineStr">
        <is>
          <t>72713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4.35%</t>
        </is>
      </c>
      <c r="C27" s="6" t="inlineStr">
        <is>
          <t>72758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8.7%</t>
        </is>
      </c>
      <c r="C28" s="6" t="inlineStr">
        <is>
          <t>72762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21.74%</t>
        </is>
      </c>
      <c r="C29" s="6" t="inlineStr">
        <is>
          <t>72764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10" t="n">
        <v>23</v>
      </c>
      <c r="B30" s="10" t="inlineStr">
        <is>
          <t>100.01%</t>
        </is>
      </c>
      <c r="C30" s="10" t="inlineStr">
        <is>
          <t>Total</t>
        </is>
      </c>
      <c r="D30" s="10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18</v>
      </c>
      <c r="B31" s="6" t="inlineStr">
        <is>
          <t>78.26%</t>
        </is>
      </c>
      <c r="C31" s="6" t="inlineStr">
        <is>
          <t>GARDEN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4.35%</t>
        </is>
      </c>
      <c r="C32" s="6" t="inlineStr">
        <is>
          <t>MIDRISE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17.39%</t>
        </is>
      </c>
      <c r="C33" s="6" t="inlineStr">
        <is>
          <t>STUDENT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23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13.04%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34.78%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26.09%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26.09%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30.43%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17.39%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26.09%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13.04%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4.35%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8.7%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23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9</v>
      </c>
      <c r="B47" s="6" t="inlineStr">
        <is>
          <t>39.13%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14</v>
      </c>
      <c r="B48" s="6" t="inlineStr">
        <is>
          <t>60.87%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23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0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Orleans, 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Orleans, 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882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758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5567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4786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12268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Orleans, 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3.39%</t>
        </is>
      </c>
      <c r="C22" s="6" t="inlineStr">
        <is>
          <t>63110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6.78%</t>
        </is>
      </c>
      <c r="C23" s="6" t="inlineStr">
        <is>
          <t>70001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10.17%</t>
        </is>
      </c>
      <c r="C24" s="6" t="inlineStr">
        <is>
          <t>70002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1.69%</t>
        </is>
      </c>
      <c r="C25" s="6" t="inlineStr">
        <is>
          <t>70003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10.17%</t>
        </is>
      </c>
      <c r="C26" s="6" t="inlineStr">
        <is>
          <t>70005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3.39%</t>
        </is>
      </c>
      <c r="C27" s="6" t="inlineStr">
        <is>
          <t>70053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5.08%</t>
        </is>
      </c>
      <c r="C28" s="6" t="inlineStr">
        <is>
          <t>70056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1.69%</t>
        </is>
      </c>
      <c r="C29" s="6" t="inlineStr">
        <is>
          <t>70062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3.39%</t>
        </is>
      </c>
      <c r="C30" s="6" t="inlineStr">
        <is>
          <t>70065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1.69%</t>
        </is>
      </c>
      <c r="C31" s="6" t="inlineStr">
        <is>
          <t>70072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3.39%</t>
        </is>
      </c>
      <c r="C32" s="6" t="inlineStr">
        <is>
          <t>70113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3.39%</t>
        </is>
      </c>
      <c r="C33" s="6" t="inlineStr">
        <is>
          <t>70114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5.08%</t>
        </is>
      </c>
      <c r="C34" s="6" t="inlineStr">
        <is>
          <t>70115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1.69%</t>
        </is>
      </c>
      <c r="C35" s="6" t="inlineStr">
        <is>
          <t>70117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8.47%</t>
        </is>
      </c>
      <c r="C36" s="6" t="inlineStr">
        <is>
          <t>70119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5.08%</t>
        </is>
      </c>
      <c r="C37" s="6" t="inlineStr">
        <is>
          <t>70121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1.69%</t>
        </is>
      </c>
      <c r="C38" s="6" t="inlineStr">
        <is>
          <t>70122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1.69%</t>
        </is>
      </c>
      <c r="C39" s="6" t="inlineStr">
        <is>
          <t>70126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5.08%</t>
        </is>
      </c>
      <c r="C40" s="6" t="inlineStr">
        <is>
          <t>70127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3.39%</t>
        </is>
      </c>
      <c r="C41" s="6" t="inlineStr">
        <is>
          <t>70130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1.69%</t>
        </is>
      </c>
      <c r="C42" s="6" t="inlineStr">
        <is>
          <t>70131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5.08%</t>
        </is>
      </c>
      <c r="C43" s="6" t="inlineStr">
        <is>
          <t>70433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5.08%</t>
        </is>
      </c>
      <c r="C44" s="6" t="inlineStr">
        <is>
          <t>70458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1.69%</t>
        </is>
      </c>
      <c r="C45" s="6" t="inlineStr">
        <is>
          <t>70461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59</v>
      </c>
      <c r="B46" s="10" t="inlineStr">
        <is>
          <t>99.93%</t>
        </is>
      </c>
      <c r="C46" s="10" t="inlineStr">
        <is>
          <t>Total</t>
        </is>
      </c>
      <c r="D46" s="10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54</v>
      </c>
      <c r="B47" s="6" t="inlineStr">
        <is>
          <t>91.53%</t>
        </is>
      </c>
      <c r="C47" s="6" t="inlineStr">
        <is>
          <t>GARDEN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3.39%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5.08%</t>
        </is>
      </c>
      <c r="C49" s="6" t="inlineStr">
        <is>
          <t>SENIOR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59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3.39%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27.12%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24</v>
      </c>
      <c r="B53" s="6" t="inlineStr">
        <is>
          <t>40.68%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17</v>
      </c>
      <c r="B54" s="6" t="inlineStr">
        <is>
          <t>28.81%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59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39</v>
      </c>
      <c r="B56" s="6" t="inlineStr">
        <is>
          <t>66.1%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20.34%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7</v>
      </c>
      <c r="B58" s="6" t="inlineStr">
        <is>
          <t>11.86%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0</v>
      </c>
      <c r="B59" s="6" t="inlineStr">
        <is>
          <t>0.0%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1.69%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59</v>
      </c>
      <c r="B62" s="10" t="inlineStr">
        <is>
          <t>99.99%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35</v>
      </c>
      <c r="B63" s="6" t="inlineStr">
        <is>
          <t>59.32%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24</v>
      </c>
      <c r="B64" s="6" t="inlineStr">
        <is>
          <t>40.68%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59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1.xml><?xml version="1.0" encoding="utf-8"?>
<worksheet xmlns="http://schemas.openxmlformats.org/spreadsheetml/2006/main">
  <sheetPr>
    <outlinePr summaryBelow="1" summaryRight="1"/>
    <pageSetUpPr/>
  </sheetPr>
  <dimension ref="A1:AD68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Louisville, Ky.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Louisville, Ky.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1079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5029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3952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11713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1205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Louisville, Ky.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2.53%</t>
        </is>
      </c>
      <c r="C22" s="6" t="inlineStr">
        <is>
          <t>40014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5.06%</t>
        </is>
      </c>
      <c r="C23" s="6" t="inlineStr">
        <is>
          <t>40065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1.27%</t>
        </is>
      </c>
      <c r="C24" s="6" t="inlineStr">
        <is>
          <t>40108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1.27%</t>
        </is>
      </c>
      <c r="C25" s="6" t="inlineStr">
        <is>
          <t>40165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3.8%</t>
        </is>
      </c>
      <c r="C26" s="6" t="inlineStr">
        <is>
          <t>40204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2.53%</t>
        </is>
      </c>
      <c r="C27" s="6" t="inlineStr">
        <is>
          <t>40206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2.53%</t>
        </is>
      </c>
      <c r="C28" s="6" t="inlineStr">
        <is>
          <t>40207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1.27%</t>
        </is>
      </c>
      <c r="C29" s="6" t="inlineStr">
        <is>
          <t>40208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3.8%</t>
        </is>
      </c>
      <c r="C30" s="6" t="inlineStr">
        <is>
          <t>40214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3.8%</t>
        </is>
      </c>
      <c r="C31" s="6" t="inlineStr">
        <is>
          <t>40216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6.33%</t>
        </is>
      </c>
      <c r="C32" s="6" t="inlineStr">
        <is>
          <t>40218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2.53%</t>
        </is>
      </c>
      <c r="C33" s="6" t="inlineStr">
        <is>
          <t>40219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6.33%</t>
        </is>
      </c>
      <c r="C34" s="6" t="inlineStr">
        <is>
          <t>40220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8.86%</t>
        </is>
      </c>
      <c r="C35" s="6" t="inlineStr">
        <is>
          <t>40222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3.8%</t>
        </is>
      </c>
      <c r="C36" s="6" t="inlineStr">
        <is>
          <t>40223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1.27%</t>
        </is>
      </c>
      <c r="C37" s="6" t="inlineStr">
        <is>
          <t>40228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1.27%</t>
        </is>
      </c>
      <c r="C38" s="6" t="inlineStr">
        <is>
          <t>40229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5.06%</t>
        </is>
      </c>
      <c r="C39" s="6" t="inlineStr">
        <is>
          <t>40241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3.8%</t>
        </is>
      </c>
      <c r="C40" s="6" t="inlineStr">
        <is>
          <t>40245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1.27%</t>
        </is>
      </c>
      <c r="C41" s="6" t="inlineStr">
        <is>
          <t>40258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5.06%</t>
        </is>
      </c>
      <c r="C42" s="6" t="inlineStr">
        <is>
          <t>40272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3.8%</t>
        </is>
      </c>
      <c r="C43" s="6" t="inlineStr">
        <is>
          <t>40291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2.53%</t>
        </is>
      </c>
      <c r="C44" s="6" t="inlineStr">
        <is>
          <t>40299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1.27%</t>
        </is>
      </c>
      <c r="C45" s="6" t="inlineStr">
        <is>
          <t>47111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5.06%</t>
        </is>
      </c>
      <c r="C46" s="6" t="inlineStr">
        <is>
          <t>47129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</v>
      </c>
      <c r="B47" s="6" t="inlineStr">
        <is>
          <t>6.33%</t>
        </is>
      </c>
      <c r="C47" s="6" t="inlineStr">
        <is>
          <t>47130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6</v>
      </c>
      <c r="B48" s="6" t="inlineStr">
        <is>
          <t>7.59%</t>
        </is>
      </c>
      <c r="C48" s="6" t="inlineStr">
        <is>
          <t>47150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79</v>
      </c>
      <c r="B49" s="10" t="inlineStr">
        <is>
          <t>100.02%</t>
        </is>
      </c>
      <c r="C49" s="10" t="inlineStr">
        <is>
          <t>Total</t>
        </is>
      </c>
      <c r="D49" s="10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74</v>
      </c>
      <c r="B50" s="6" t="inlineStr">
        <is>
          <t>93.67%</t>
        </is>
      </c>
      <c r="C50" s="6" t="inlineStr">
        <is>
          <t>GARDEN</t>
        </is>
      </c>
      <c r="D50" s="6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3.8%</t>
        </is>
      </c>
      <c r="C51" s="6" t="inlineStr">
        <is>
          <t>MANUFACTURED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2.53%</t>
        </is>
      </c>
      <c r="C52" s="6" t="inlineStr">
        <is>
          <t>SENIOR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79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9</v>
      </c>
      <c r="B54" s="6" t="inlineStr">
        <is>
          <t>11.39%</t>
        </is>
      </c>
      <c r="C54" s="6" t="inlineStr">
        <is>
          <t>Less than 5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29</v>
      </c>
      <c r="B55" s="6" t="inlineStr">
        <is>
          <t>36.71%</t>
        </is>
      </c>
      <c r="C55" s="6" t="inlineStr">
        <is>
          <t>5-9 years</t>
        </is>
      </c>
      <c r="D55" s="6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18</v>
      </c>
      <c r="B56" s="6" t="inlineStr">
        <is>
          <t>22.78%</t>
        </is>
      </c>
      <c r="C56" s="6" t="inlineStr">
        <is>
          <t>10-19 years</t>
        </is>
      </c>
      <c r="D56" s="6" t="inlineStr">
        <is>
          <t>Age of Property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23</v>
      </c>
      <c r="B57" s="6" t="inlineStr">
        <is>
          <t>29.11%</t>
        </is>
      </c>
      <c r="C57" s="6" t="inlineStr">
        <is>
          <t>20+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10" t="n">
        <v>79</v>
      </c>
      <c r="B58" s="10" t="inlineStr">
        <is>
          <t>99.99%</t>
        </is>
      </c>
      <c r="C58" s="10" t="inlineStr">
        <is>
          <t>Total</t>
        </is>
      </c>
      <c r="D58" s="10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32</v>
      </c>
      <c r="B59" s="6" t="inlineStr">
        <is>
          <t>40.51%</t>
        </is>
      </c>
      <c r="C59" s="6" t="inlineStr">
        <is>
          <t>Less than 100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24</v>
      </c>
      <c r="B60" s="6" t="inlineStr">
        <is>
          <t>30.38%</t>
        </is>
      </c>
      <c r="C60" s="6" t="inlineStr">
        <is>
          <t>100-199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11</v>
      </c>
      <c r="B61" s="6" t="inlineStr">
        <is>
          <t>13.92%</t>
        </is>
      </c>
      <c r="C61" s="6" t="inlineStr">
        <is>
          <t>200-299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6.33%</t>
        </is>
      </c>
      <c r="C62" s="6" t="inlineStr">
        <is>
          <t>300-399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1.27%</t>
        </is>
      </c>
      <c r="C63" s="6" t="inlineStr">
        <is>
          <t>400-499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7.59%</t>
        </is>
      </c>
      <c r="C64" s="6" t="inlineStr">
        <is>
          <t>500+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79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61</v>
      </c>
      <c r="B66" s="6" t="inlineStr">
        <is>
          <t>77.22%</t>
        </is>
      </c>
      <c r="C66" s="6" t="inlineStr">
        <is>
          <t>Affordable</t>
        </is>
      </c>
      <c r="D66" s="6" t="inlineStr">
        <is>
          <t>Rent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18</v>
      </c>
      <c r="B67" s="6" t="inlineStr">
        <is>
          <t>22.78%</t>
        </is>
      </c>
      <c r="C67" s="6" t="inlineStr">
        <is>
          <t>MarketRate</t>
        </is>
      </c>
      <c r="D67" s="6" t="inlineStr">
        <is>
          <t>Rent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79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Rent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2.xml><?xml version="1.0" encoding="utf-8"?>
<worksheet xmlns="http://schemas.openxmlformats.org/spreadsheetml/2006/main">
  <sheetPr>
    <outlinePr summaryBelow="1" summaryRight="1"/>
    <pageSetUpPr/>
  </sheetPr>
  <dimension ref="A1:AD135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Boston, Mass.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Boston, Mass.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2478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901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12066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6268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21969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3200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Boston, Mass.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1.58%</t>
        </is>
      </c>
      <c r="C23" s="6" t="inlineStr">
        <is>
          <t>1702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0.4%</t>
        </is>
      </c>
      <c r="C24" s="6" t="inlineStr">
        <is>
          <t>1719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0.4%</t>
        </is>
      </c>
      <c r="C25" s="6" t="inlineStr">
        <is>
          <t>1721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0.4%</t>
        </is>
      </c>
      <c r="C26" s="6" t="inlineStr">
        <is>
          <t>1748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0.79%</t>
        </is>
      </c>
      <c r="C27" s="6" t="inlineStr">
        <is>
          <t>1749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1.58%</t>
        </is>
      </c>
      <c r="C28" s="6" t="inlineStr">
        <is>
          <t>1752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0.4%</t>
        </is>
      </c>
      <c r="C29" s="6" t="inlineStr">
        <is>
          <t>1801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0.4%</t>
        </is>
      </c>
      <c r="C30" s="6" t="inlineStr">
        <is>
          <t>1810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0.79%</t>
        </is>
      </c>
      <c r="C31" s="6" t="inlineStr">
        <is>
          <t>1821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8</v>
      </c>
      <c r="B32" s="6" t="inlineStr">
        <is>
          <t>3.16%</t>
        </is>
      </c>
      <c r="C32" s="6" t="inlineStr">
        <is>
          <t>1830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0.79%</t>
        </is>
      </c>
      <c r="C33" s="6" t="inlineStr">
        <is>
          <t>1832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0.4%</t>
        </is>
      </c>
      <c r="C34" s="6" t="inlineStr">
        <is>
          <t>1835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0.4%</t>
        </is>
      </c>
      <c r="C35" s="6" t="inlineStr">
        <is>
          <t>1841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0.79%</t>
        </is>
      </c>
      <c r="C36" s="6" t="inlineStr">
        <is>
          <t>1843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0.4%</t>
        </is>
      </c>
      <c r="C37" s="6" t="inlineStr">
        <is>
          <t>1844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0.4%</t>
        </is>
      </c>
      <c r="C38" s="6" t="inlineStr">
        <is>
          <t>1845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0.79%</t>
        </is>
      </c>
      <c r="C39" s="6" t="inlineStr">
        <is>
          <t>1850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1.98%</t>
        </is>
      </c>
      <c r="C40" s="6" t="inlineStr">
        <is>
          <t>1851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2.37%</t>
        </is>
      </c>
      <c r="C41" s="6" t="inlineStr">
        <is>
          <t>1852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0.79%</t>
        </is>
      </c>
      <c r="C42" s="6" t="inlineStr">
        <is>
          <t>1854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0.4%</t>
        </is>
      </c>
      <c r="C43" s="6" t="inlineStr">
        <is>
          <t>1862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0.4%</t>
        </is>
      </c>
      <c r="C44" s="6" t="inlineStr">
        <is>
          <t>1867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0.4%</t>
        </is>
      </c>
      <c r="C45" s="6" t="inlineStr">
        <is>
          <t>1880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3.95%</t>
        </is>
      </c>
      <c r="C46" s="6" t="inlineStr">
        <is>
          <t>1902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0.79%</t>
        </is>
      </c>
      <c r="C47" s="6" t="inlineStr">
        <is>
          <t>1905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1.19%</t>
        </is>
      </c>
      <c r="C48" s="6" t="inlineStr">
        <is>
          <t>1906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0.4%</t>
        </is>
      </c>
      <c r="C49" s="6" t="inlineStr">
        <is>
          <t>1907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0.4%</t>
        </is>
      </c>
      <c r="C50" s="6" t="inlineStr">
        <is>
          <t>1913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1.19%</t>
        </is>
      </c>
      <c r="C51" s="6" t="inlineStr">
        <is>
          <t>1960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0.79%</t>
        </is>
      </c>
      <c r="C52" s="6" t="inlineStr">
        <is>
          <t>1970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0.4%</t>
        </is>
      </c>
      <c r="C53" s="6" t="inlineStr">
        <is>
          <t>2021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0.4%</t>
        </is>
      </c>
      <c r="C54" s="6" t="inlineStr">
        <is>
          <t>2038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0.4%</t>
        </is>
      </c>
      <c r="C55" s="6" t="inlineStr">
        <is>
          <t>2050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1.58%</t>
        </is>
      </c>
      <c r="C56" s="6" t="inlineStr">
        <is>
          <t>2072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0.79%</t>
        </is>
      </c>
      <c r="C57" s="6" t="inlineStr">
        <is>
          <t>2093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0.79%</t>
        </is>
      </c>
      <c r="C58" s="6" t="inlineStr">
        <is>
          <t>2115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0.4%</t>
        </is>
      </c>
      <c r="C59" s="6" t="inlineStr">
        <is>
          <t>2116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0.79%</t>
        </is>
      </c>
      <c r="C60" s="6" t="inlineStr">
        <is>
          <t>2118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1.58%</t>
        </is>
      </c>
      <c r="C61" s="6" t="inlineStr">
        <is>
          <t>2119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1.58%</t>
        </is>
      </c>
      <c r="C62" s="6" t="inlineStr">
        <is>
          <t>2120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0.79%</t>
        </is>
      </c>
      <c r="C63" s="6" t="inlineStr">
        <is>
          <t>2121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0.4%</t>
        </is>
      </c>
      <c r="C64" s="6" t="inlineStr">
        <is>
          <t>2122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1.98%</t>
        </is>
      </c>
      <c r="C65" s="6" t="inlineStr">
        <is>
          <t>2124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0.4%</t>
        </is>
      </c>
      <c r="C66" s="6" t="inlineStr">
        <is>
          <t>2125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1.58%</t>
        </is>
      </c>
      <c r="C67" s="6" t="inlineStr">
        <is>
          <t>2126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0.4%</t>
        </is>
      </c>
      <c r="C68" s="6" t="inlineStr">
        <is>
          <t>2127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0.79%</t>
        </is>
      </c>
      <c r="C69" s="6" t="inlineStr">
        <is>
          <t>2128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2.37%</t>
        </is>
      </c>
      <c r="C70" s="6" t="inlineStr">
        <is>
          <t>2134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6</v>
      </c>
      <c r="B71" s="6" t="inlineStr">
        <is>
          <t>2.37%</t>
        </is>
      </c>
      <c r="C71" s="6" t="inlineStr">
        <is>
          <t>2135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0.79%</t>
        </is>
      </c>
      <c r="C72" s="6" t="inlineStr">
        <is>
          <t>2136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0.79%</t>
        </is>
      </c>
      <c r="C73" s="6" t="inlineStr">
        <is>
          <t>2138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10</v>
      </c>
      <c r="B74" s="6" t="inlineStr">
        <is>
          <t>3.95%</t>
        </is>
      </c>
      <c r="C74" s="6" t="inlineStr">
        <is>
          <t>2139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0.79%</t>
        </is>
      </c>
      <c r="C75" s="6" t="inlineStr">
        <is>
          <t>2140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0.4%</t>
        </is>
      </c>
      <c r="C76" s="6" t="inlineStr">
        <is>
          <t>2141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1.98%</t>
        </is>
      </c>
      <c r="C77" s="6" t="inlineStr">
        <is>
          <t>2143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9</v>
      </c>
      <c r="B78" s="6" t="inlineStr">
        <is>
          <t>3.56%</t>
        </is>
      </c>
      <c r="C78" s="6" t="inlineStr">
        <is>
          <t>2148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1.19%</t>
        </is>
      </c>
      <c r="C79" s="6" t="inlineStr">
        <is>
          <t>2149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9</v>
      </c>
      <c r="B80" s="6" t="inlineStr">
        <is>
          <t>3.56%</t>
        </is>
      </c>
      <c r="C80" s="6" t="inlineStr">
        <is>
          <t>2150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1.98%</t>
        </is>
      </c>
      <c r="C81" s="6" t="inlineStr">
        <is>
          <t>2151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0.79%</t>
        </is>
      </c>
      <c r="C82" s="6" t="inlineStr">
        <is>
          <t>2152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0.79%</t>
        </is>
      </c>
      <c r="C83" s="6" t="inlineStr">
        <is>
          <t>2155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8</v>
      </c>
      <c r="B84" s="6" t="inlineStr">
        <is>
          <t>3.16%</t>
        </is>
      </c>
      <c r="C84" s="6" t="inlineStr">
        <is>
          <t>2169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1.98%</t>
        </is>
      </c>
      <c r="C85" s="6" t="inlineStr">
        <is>
          <t>2170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0.79%</t>
        </is>
      </c>
      <c r="C86" s="6" t="inlineStr">
        <is>
          <t>2171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1.58%</t>
        </is>
      </c>
      <c r="C87" s="6" t="inlineStr">
        <is>
          <t>2176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0.79%</t>
        </is>
      </c>
      <c r="C88" s="6" t="inlineStr">
        <is>
          <t>2189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0.79%</t>
        </is>
      </c>
      <c r="C89" s="6" t="inlineStr">
        <is>
          <t>2215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1.19%</t>
        </is>
      </c>
      <c r="C90" s="6" t="inlineStr">
        <is>
          <t>2301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0.4%</t>
        </is>
      </c>
      <c r="C91" s="6" t="inlineStr">
        <is>
          <t>2302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0.4%</t>
        </is>
      </c>
      <c r="C92" s="6" t="inlineStr">
        <is>
          <t>2324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0.4%</t>
        </is>
      </c>
      <c r="C93" s="6" t="inlineStr">
        <is>
          <t>2351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0.4%</t>
        </is>
      </c>
      <c r="C94" s="6" t="inlineStr">
        <is>
          <t>2360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</v>
      </c>
      <c r="B95" s="6" t="inlineStr">
        <is>
          <t>1.19%</t>
        </is>
      </c>
      <c r="C95" s="6" t="inlineStr">
        <is>
          <t>2368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0.4%</t>
        </is>
      </c>
      <c r="C96" s="6" t="inlineStr">
        <is>
          <t>2370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0.79%</t>
        </is>
      </c>
      <c r="C97" s="6" t="inlineStr">
        <is>
          <t>2445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15</v>
      </c>
      <c r="B98" s="6" t="inlineStr">
        <is>
          <t>5.93%</t>
        </is>
      </c>
      <c r="C98" s="6" t="inlineStr">
        <is>
          <t>2446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5</v>
      </c>
      <c r="B99" s="6" t="inlineStr">
        <is>
          <t>1.98%</t>
        </is>
      </c>
      <c r="C99" s="6" t="inlineStr">
        <is>
          <t>2452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1.58%</t>
        </is>
      </c>
      <c r="C100" s="6" t="inlineStr">
        <is>
          <t>2453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0.4%</t>
        </is>
      </c>
      <c r="C101" s="6" t="inlineStr">
        <is>
          <t>2458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0.4%</t>
        </is>
      </c>
      <c r="C102" s="6" t="inlineStr">
        <is>
          <t>2467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0.4%</t>
        </is>
      </c>
      <c r="C103" s="6" t="inlineStr">
        <is>
          <t>2472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0.4%</t>
        </is>
      </c>
      <c r="C104" s="6" t="inlineStr">
        <is>
          <t>2538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0.4%</t>
        </is>
      </c>
      <c r="C105" s="6" t="inlineStr">
        <is>
          <t>2576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0.4%</t>
        </is>
      </c>
      <c r="C106" s="6" t="inlineStr">
        <is>
          <t>2762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0.4%</t>
        </is>
      </c>
      <c r="C107" s="6" t="inlineStr">
        <is>
          <t>3042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0.4%</t>
        </is>
      </c>
      <c r="C108" s="6" t="inlineStr">
        <is>
          <t>3079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0.4%</t>
        </is>
      </c>
      <c r="C109" s="6" t="inlineStr">
        <is>
          <t>3801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0.4%</t>
        </is>
      </c>
      <c r="C110" s="6" t="inlineStr">
        <is>
          <t>3819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5</v>
      </c>
      <c r="B111" s="6" t="inlineStr">
        <is>
          <t>1.98%</t>
        </is>
      </c>
      <c r="C111" s="6" t="inlineStr">
        <is>
          <t>3820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0.79%</t>
        </is>
      </c>
      <c r="C112" s="6" t="inlineStr">
        <is>
          <t>3833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10" t="n">
        <v>253</v>
      </c>
      <c r="B113" s="10" t="inlineStr">
        <is>
          <t>100.20%</t>
        </is>
      </c>
      <c r="C113" s="10" t="inlineStr">
        <is>
          <t>Total</t>
        </is>
      </c>
      <c r="D113" s="10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193</v>
      </c>
      <c r="B114" s="6" t="inlineStr">
        <is>
          <t>76.28%</t>
        </is>
      </c>
      <c r="C114" s="6" t="inlineStr">
        <is>
          <t>GARDEN</t>
        </is>
      </c>
      <c r="D114" s="6" t="inlineStr">
        <is>
          <t>Property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5</v>
      </c>
      <c r="B115" s="6" t="inlineStr">
        <is>
          <t>1.98%</t>
        </is>
      </c>
      <c r="C115" s="6" t="inlineStr">
        <is>
          <t>HIGHRISE</t>
        </is>
      </c>
      <c r="D115" s="6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4</v>
      </c>
      <c r="B116" s="6" t="inlineStr">
        <is>
          <t>1.58%</t>
        </is>
      </c>
      <c r="C116" s="6" t="inlineStr">
        <is>
          <t>MANUFACTURED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44</v>
      </c>
      <c r="B117" s="6" t="inlineStr">
        <is>
          <t>17.39%</t>
        </is>
      </c>
      <c r="C117" s="6" t="inlineStr">
        <is>
          <t>MIDRISE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0.79%</t>
        </is>
      </c>
      <c r="C118" s="6" t="inlineStr">
        <is>
          <t>SENIOR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5</v>
      </c>
      <c r="B119" s="6" t="inlineStr">
        <is>
          <t>1.98%</t>
        </is>
      </c>
      <c r="C119" s="6" t="inlineStr">
        <is>
          <t>STUDENT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10" t="n">
        <v>253</v>
      </c>
      <c r="B120" s="10" t="inlineStr">
        <is>
          <t>100.00%</t>
        </is>
      </c>
      <c r="C120" s="10" t="inlineStr">
        <is>
          <t>Total</t>
        </is>
      </c>
      <c r="D120" s="10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1.98%</t>
        </is>
      </c>
      <c r="C121" s="6" t="inlineStr">
        <is>
          <t>Less than 5 years</t>
        </is>
      </c>
      <c r="D121" s="6" t="inlineStr">
        <is>
          <t>Age of Property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71</v>
      </c>
      <c r="B122" s="6" t="inlineStr">
        <is>
          <t>28.06%</t>
        </is>
      </c>
      <c r="C122" s="6" t="inlineStr">
        <is>
          <t>5-9 years</t>
        </is>
      </c>
      <c r="D122" s="6" t="inlineStr">
        <is>
          <t>Age of Property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51</v>
      </c>
      <c r="B123" s="6" t="inlineStr">
        <is>
          <t>20.16%</t>
        </is>
      </c>
      <c r="C123" s="6" t="inlineStr">
        <is>
          <t>10-19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126</v>
      </c>
      <c r="B124" s="6" t="inlineStr">
        <is>
          <t>49.8%</t>
        </is>
      </c>
      <c r="C124" s="6" t="inlineStr">
        <is>
          <t>20+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10" t="n">
        <v>253</v>
      </c>
      <c r="B125" s="10" t="inlineStr">
        <is>
          <t>100.00%</t>
        </is>
      </c>
      <c r="C125" s="10" t="inlineStr">
        <is>
          <t>Total</t>
        </is>
      </c>
      <c r="D125" s="10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183</v>
      </c>
      <c r="B126" s="6" t="inlineStr">
        <is>
          <t>72.33%</t>
        </is>
      </c>
      <c r="C126" s="6" t="inlineStr">
        <is>
          <t>Less than 100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27</v>
      </c>
      <c r="B127" s="6" t="inlineStr">
        <is>
          <t>10.67%</t>
        </is>
      </c>
      <c r="C127" s="6" t="inlineStr">
        <is>
          <t>100-199</t>
        </is>
      </c>
      <c r="D127" s="6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30</v>
      </c>
      <c r="B128" s="6" t="inlineStr">
        <is>
          <t>11.86%</t>
        </is>
      </c>
      <c r="C128" s="6" t="inlineStr">
        <is>
          <t>200-299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9</v>
      </c>
      <c r="B129" s="6" t="inlineStr">
        <is>
          <t>3.56%</t>
        </is>
      </c>
      <c r="C129" s="6" t="inlineStr">
        <is>
          <t>300-399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1.19%</t>
        </is>
      </c>
      <c r="C130" s="6" t="inlineStr">
        <is>
          <t>400-499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0.4%</t>
        </is>
      </c>
      <c r="C131" s="6" t="inlineStr">
        <is>
          <t>500+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10" t="n">
        <v>253</v>
      </c>
      <c r="B132" s="10" t="inlineStr">
        <is>
          <t>100.01%</t>
        </is>
      </c>
      <c r="C132" s="10" t="inlineStr">
        <is>
          <t>Total</t>
        </is>
      </c>
      <c r="D132" s="10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103</v>
      </c>
      <c r="B133" s="6" t="inlineStr">
        <is>
          <t>40.71%</t>
        </is>
      </c>
      <c r="C133" s="6" t="inlineStr">
        <is>
          <t>Affordable</t>
        </is>
      </c>
      <c r="D133" s="6" t="inlineStr">
        <is>
          <t>Rent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150</v>
      </c>
      <c r="B134" s="6" t="inlineStr">
        <is>
          <t>59.29%</t>
        </is>
      </c>
      <c r="C134" s="6" t="inlineStr">
        <is>
          <t>MarketRate</t>
        </is>
      </c>
      <c r="D134" s="6" t="inlineStr">
        <is>
          <t>Rent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10" t="n">
        <v>253</v>
      </c>
      <c r="B135" s="10" t="inlineStr">
        <is>
          <t>100.00%</t>
        </is>
      </c>
      <c r="C135" s="10" t="inlineStr">
        <is>
          <t>Total</t>
        </is>
      </c>
      <c r="D135" s="10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3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Worcester, Mass.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Worcester, Mass.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1577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301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8527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5465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17833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Worcester, Mass.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8.7%</t>
        </is>
      </c>
      <c r="C22" s="6" t="inlineStr">
        <is>
          <t>1440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8.7%</t>
        </is>
      </c>
      <c r="C23" s="6" t="inlineStr">
        <is>
          <t>1510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1516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17.39%</t>
        </is>
      </c>
      <c r="C25" s="6" t="inlineStr">
        <is>
          <t>1527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1545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4.35%</t>
        </is>
      </c>
      <c r="C27" s="6" t="inlineStr">
        <is>
          <t>1566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4.35%</t>
        </is>
      </c>
      <c r="C28" s="6" t="inlineStr">
        <is>
          <t>1581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4.35%</t>
        </is>
      </c>
      <c r="C29" s="6" t="inlineStr">
        <is>
          <t>1588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4.35%</t>
        </is>
      </c>
      <c r="C30" s="6" t="inlineStr">
        <is>
          <t>1603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13.04%</t>
        </is>
      </c>
      <c r="C31" s="6" t="inlineStr">
        <is>
          <t>1604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4.35%</t>
        </is>
      </c>
      <c r="C32" s="6" t="inlineStr">
        <is>
          <t>1608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8.7%</t>
        </is>
      </c>
      <c r="C33" s="6" t="inlineStr">
        <is>
          <t>1747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8.7%</t>
        </is>
      </c>
      <c r="C34" s="6" t="inlineStr">
        <is>
          <t>1757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4.35%</t>
        </is>
      </c>
      <c r="C35" s="6" t="inlineStr">
        <is>
          <t>1772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23</v>
      </c>
      <c r="B36" s="10" t="inlineStr">
        <is>
          <t>100.03%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22</v>
      </c>
      <c r="B37" s="6" t="inlineStr">
        <is>
          <t>95.65%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4.35%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13.04%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21.74%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13.04%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12</v>
      </c>
      <c r="B43" s="6" t="inlineStr">
        <is>
          <t>52.17%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23</v>
      </c>
      <c r="B44" s="10" t="inlineStr">
        <is>
          <t>99.99%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12</v>
      </c>
      <c r="B45" s="6" t="inlineStr">
        <is>
          <t>52.17%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30.43%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8.7%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8.7%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9</v>
      </c>
      <c r="B52" s="6" t="inlineStr">
        <is>
          <t>39.13%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14</v>
      </c>
      <c r="B53" s="6" t="inlineStr">
        <is>
          <t>60.87%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23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4.xml><?xml version="1.0" encoding="utf-8"?>
<worksheet xmlns="http://schemas.openxmlformats.org/spreadsheetml/2006/main">
  <sheetPr>
    <outlinePr summaryBelow="1" summaryRight="1"/>
    <pageSetUpPr/>
  </sheetPr>
  <dimension ref="A1:AD9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Baltimore, Md.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Baltimore, Md.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1784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7623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4671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15737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1895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Baltimore, Md.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1.0%</t>
        </is>
      </c>
      <c r="C22" s="6" t="inlineStr">
        <is>
          <t>20701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1.0%</t>
        </is>
      </c>
      <c r="C23" s="6" t="inlineStr">
        <is>
          <t>20724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0.5%</t>
        </is>
      </c>
      <c r="C24" s="6" t="inlineStr">
        <is>
          <t>20794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1.49%</t>
        </is>
      </c>
      <c r="C25" s="6" t="inlineStr">
        <is>
          <t>21001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1.0%</t>
        </is>
      </c>
      <c r="C26" s="6" t="inlineStr">
        <is>
          <t>21009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1.49%</t>
        </is>
      </c>
      <c r="C27" s="6" t="inlineStr">
        <is>
          <t>21014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1.0%</t>
        </is>
      </c>
      <c r="C28" s="6" t="inlineStr">
        <is>
          <t>21017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0.5%</t>
        </is>
      </c>
      <c r="C29" s="6" t="inlineStr">
        <is>
          <t>21030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0.5%</t>
        </is>
      </c>
      <c r="C30" s="6" t="inlineStr">
        <is>
          <t>21037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0.5%</t>
        </is>
      </c>
      <c r="C31" s="6" t="inlineStr">
        <is>
          <t>21040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1.0%</t>
        </is>
      </c>
      <c r="C32" s="6" t="inlineStr">
        <is>
          <t>21042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1.49%</t>
        </is>
      </c>
      <c r="C33" s="6" t="inlineStr">
        <is>
          <t>21043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9</v>
      </c>
      <c r="B34" s="6" t="inlineStr">
        <is>
          <t>4.48%</t>
        </is>
      </c>
      <c r="C34" s="6" t="inlineStr">
        <is>
          <t>21044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0.5%</t>
        </is>
      </c>
      <c r="C35" s="6" t="inlineStr">
        <is>
          <t>21045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2.99%</t>
        </is>
      </c>
      <c r="C36" s="6" t="inlineStr">
        <is>
          <t>21046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0.5%</t>
        </is>
      </c>
      <c r="C37" s="6" t="inlineStr">
        <is>
          <t>21050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2.99%</t>
        </is>
      </c>
      <c r="C38" s="6" t="inlineStr">
        <is>
          <t>21061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0.5%</t>
        </is>
      </c>
      <c r="C39" s="6" t="inlineStr">
        <is>
          <t>21075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1.0%</t>
        </is>
      </c>
      <c r="C40" s="6" t="inlineStr">
        <is>
          <t>21113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9</v>
      </c>
      <c r="B41" s="6" t="inlineStr">
        <is>
          <t>4.48%</t>
        </is>
      </c>
      <c r="C41" s="6" t="inlineStr">
        <is>
          <t>21117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1.0%</t>
        </is>
      </c>
      <c r="C42" s="6" t="inlineStr">
        <is>
          <t>21133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1.49%</t>
        </is>
      </c>
      <c r="C43" s="6" t="inlineStr">
        <is>
          <t>21144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0.5%</t>
        </is>
      </c>
      <c r="C44" s="6" t="inlineStr">
        <is>
          <t>21157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21</v>
      </c>
      <c r="B45" s="6" t="inlineStr">
        <is>
          <t>10.45%</t>
        </is>
      </c>
      <c r="C45" s="6" t="inlineStr">
        <is>
          <t>21201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3.98%</t>
        </is>
      </c>
      <c r="C46" s="6" t="inlineStr">
        <is>
          <t>21202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1.0%</t>
        </is>
      </c>
      <c r="C47" s="6" t="inlineStr">
        <is>
          <t>21204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0.5%</t>
        </is>
      </c>
      <c r="C48" s="6" t="inlineStr">
        <is>
          <t>21206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4.48%</t>
        </is>
      </c>
      <c r="C49" s="6" t="inlineStr">
        <is>
          <t>21207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2.99%</t>
        </is>
      </c>
      <c r="C50" s="6" t="inlineStr">
        <is>
          <t>21208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3.98%</t>
        </is>
      </c>
      <c r="C51" s="6" t="inlineStr">
        <is>
          <t>21209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1.49%</t>
        </is>
      </c>
      <c r="C52" s="6" t="inlineStr">
        <is>
          <t>21210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1.99%</t>
        </is>
      </c>
      <c r="C53" s="6" t="inlineStr">
        <is>
          <t>21211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1.99%</t>
        </is>
      </c>
      <c r="C54" s="6" t="inlineStr">
        <is>
          <t>21212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3.48%</t>
        </is>
      </c>
      <c r="C55" s="6" t="inlineStr">
        <is>
          <t>21215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1.0%</t>
        </is>
      </c>
      <c r="C56" s="6" t="inlineStr">
        <is>
          <t>21216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1.0%</t>
        </is>
      </c>
      <c r="C57" s="6" t="inlineStr">
        <is>
          <t>21217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0.5%</t>
        </is>
      </c>
      <c r="C58" s="6" t="inlineStr">
        <is>
          <t>21218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2.49%</t>
        </is>
      </c>
      <c r="C59" s="6" t="inlineStr">
        <is>
          <t>21222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0.5%</t>
        </is>
      </c>
      <c r="C60" s="6" t="inlineStr">
        <is>
          <t>21223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7</v>
      </c>
      <c r="B61" s="6" t="inlineStr">
        <is>
          <t>3.48%</t>
        </is>
      </c>
      <c r="C61" s="6" t="inlineStr">
        <is>
          <t>21224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0.5%</t>
        </is>
      </c>
      <c r="C62" s="6" t="inlineStr">
        <is>
          <t>21225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1.0%</t>
        </is>
      </c>
      <c r="C63" s="6" t="inlineStr">
        <is>
          <t>21227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1.99%</t>
        </is>
      </c>
      <c r="C64" s="6" t="inlineStr">
        <is>
          <t>21229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2.49%</t>
        </is>
      </c>
      <c r="C65" s="6" t="inlineStr">
        <is>
          <t>21230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3.48%</t>
        </is>
      </c>
      <c r="C66" s="6" t="inlineStr">
        <is>
          <t>21231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1.99%</t>
        </is>
      </c>
      <c r="C67" s="6" t="inlineStr">
        <is>
          <t>21234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2.99%</t>
        </is>
      </c>
      <c r="C68" s="6" t="inlineStr">
        <is>
          <t>21236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1.49%</t>
        </is>
      </c>
      <c r="C69" s="6" t="inlineStr">
        <is>
          <t>21237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2.99%</t>
        </is>
      </c>
      <c r="C70" s="6" t="inlineStr">
        <is>
          <t>21244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1.99%</t>
        </is>
      </c>
      <c r="C71" s="6" t="inlineStr">
        <is>
          <t>21401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1.0%</t>
        </is>
      </c>
      <c r="C72" s="6" t="inlineStr">
        <is>
          <t>21403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0.5%</t>
        </is>
      </c>
      <c r="C73" s="6" t="inlineStr">
        <is>
          <t>21405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0.5%</t>
        </is>
      </c>
      <c r="C74" s="6" t="inlineStr">
        <is>
          <t>21409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201</v>
      </c>
      <c r="B75" s="10" t="inlineStr">
        <is>
          <t>100.11%</t>
        </is>
      </c>
      <c r="C75" s="10" t="inlineStr">
        <is>
          <t>Total</t>
        </is>
      </c>
      <c r="D75" s="10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161</v>
      </c>
      <c r="B76" s="6" t="inlineStr">
        <is>
          <t>80.1%</t>
        </is>
      </c>
      <c r="C76" s="6" t="inlineStr">
        <is>
          <t>GARDEN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7</v>
      </c>
      <c r="B77" s="6" t="inlineStr">
        <is>
          <t>3.48%</t>
        </is>
      </c>
      <c r="C77" s="6" t="inlineStr">
        <is>
          <t>HIGHRISE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0.5%</t>
        </is>
      </c>
      <c r="C78" s="6" t="inlineStr">
        <is>
          <t>MANUFACTURED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20</v>
      </c>
      <c r="B79" s="6" t="inlineStr">
        <is>
          <t>9.95%</t>
        </is>
      </c>
      <c r="C79" s="6" t="inlineStr">
        <is>
          <t>MIDRISE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7</v>
      </c>
      <c r="B80" s="6" t="inlineStr">
        <is>
          <t>3.48%</t>
        </is>
      </c>
      <c r="C80" s="6" t="inlineStr">
        <is>
          <t>SENIOR</t>
        </is>
      </c>
      <c r="D80" s="6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2.49%</t>
        </is>
      </c>
      <c r="C81" s="6" t="inlineStr">
        <is>
          <t>STUDENT</t>
        </is>
      </c>
      <c r="D81" s="6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10" t="n">
        <v>201</v>
      </c>
      <c r="B82" s="10" t="inlineStr">
        <is>
          <t>100.00%</t>
        </is>
      </c>
      <c r="C82" s="10" t="inlineStr">
        <is>
          <t>Total</t>
        </is>
      </c>
      <c r="D82" s="10" t="inlineStr">
        <is>
          <t>Property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5</v>
      </c>
      <c r="B83" s="6" t="inlineStr">
        <is>
          <t>2.49%</t>
        </is>
      </c>
      <c r="C83" s="6" t="inlineStr">
        <is>
          <t>Less than 5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55</v>
      </c>
      <c r="B84" s="6" t="inlineStr">
        <is>
          <t>27.36%</t>
        </is>
      </c>
      <c r="C84" s="6" t="inlineStr">
        <is>
          <t>5-9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52</v>
      </c>
      <c r="B85" s="6" t="inlineStr">
        <is>
          <t>25.87%</t>
        </is>
      </c>
      <c r="C85" s="6" t="inlineStr">
        <is>
          <t>10-19 years</t>
        </is>
      </c>
      <c r="D85" s="6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89</v>
      </c>
      <c r="B86" s="6" t="inlineStr">
        <is>
          <t>44.28%</t>
        </is>
      </c>
      <c r="C86" s="6" t="inlineStr">
        <is>
          <t>20+ years</t>
        </is>
      </c>
      <c r="D86" s="6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201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Age of Property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84</v>
      </c>
      <c r="B88" s="6" t="inlineStr">
        <is>
          <t>41.79%</t>
        </is>
      </c>
      <c r="C88" s="6" t="inlineStr">
        <is>
          <t>Less than 100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40</v>
      </c>
      <c r="B89" s="6" t="inlineStr">
        <is>
          <t>19.9%</t>
        </is>
      </c>
      <c r="C89" s="6" t="inlineStr">
        <is>
          <t>100-199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33</v>
      </c>
      <c r="B90" s="6" t="inlineStr">
        <is>
          <t>16.42%</t>
        </is>
      </c>
      <c r="C90" s="6" t="inlineStr">
        <is>
          <t>200-299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21</v>
      </c>
      <c r="B91" s="6" t="inlineStr">
        <is>
          <t>10.45%</t>
        </is>
      </c>
      <c r="C91" s="6" t="inlineStr">
        <is>
          <t>300-399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9</v>
      </c>
      <c r="B92" s="6" t="inlineStr">
        <is>
          <t>4.48%</t>
        </is>
      </c>
      <c r="C92" s="6" t="inlineStr">
        <is>
          <t>400-499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14</v>
      </c>
      <c r="B93" s="6" t="inlineStr">
        <is>
          <t>6.97%</t>
        </is>
      </c>
      <c r="C93" s="6" t="inlineStr">
        <is>
          <t>500+</t>
        </is>
      </c>
      <c r="D93" s="6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10" t="n">
        <v>201</v>
      </c>
      <c r="B94" s="10" t="inlineStr">
        <is>
          <t>100.01%</t>
        </is>
      </c>
      <c r="C94" s="10" t="inlineStr">
        <is>
          <t>Total</t>
        </is>
      </c>
      <c r="D94" s="10" t="inlineStr">
        <is>
          <t>Property Size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106</v>
      </c>
      <c r="B95" s="6" t="inlineStr">
        <is>
          <t>52.74%</t>
        </is>
      </c>
      <c r="C95" s="6" t="inlineStr">
        <is>
          <t>Affordable</t>
        </is>
      </c>
      <c r="D95" s="6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95</v>
      </c>
      <c r="B96" s="6" t="inlineStr">
        <is>
          <t>47.26%</t>
        </is>
      </c>
      <c r="C96" s="6" t="inlineStr">
        <is>
          <t>MarketRate</t>
        </is>
      </c>
      <c r="D96" s="6" t="inlineStr">
        <is>
          <t>Rent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10" t="n">
        <v>201</v>
      </c>
      <c r="B97" s="10" t="inlineStr">
        <is>
          <t>100.00%</t>
        </is>
      </c>
      <c r="C97" s="10" t="inlineStr">
        <is>
          <t>Total</t>
        </is>
      </c>
      <c r="D97" s="10" t="inlineStr">
        <is>
          <t>Rent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5.xml><?xml version="1.0" encoding="utf-8"?>
<worksheet xmlns="http://schemas.openxmlformats.org/spreadsheetml/2006/main">
  <sheetPr>
    <outlinePr summaryBelow="1" summaryRight="1"/>
    <pageSetUpPr/>
  </sheetPr>
  <dimension ref="A1:AD4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Ann Arbor, Mich.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Ann Arbor, Mich.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2060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768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7086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4103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14283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1731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Ann Arbor, Mich.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8</v>
      </c>
      <c r="B22" s="6" t="inlineStr">
        <is>
          <t>33.33%</t>
        </is>
      </c>
      <c r="C22" s="6" t="inlineStr">
        <is>
          <t>48103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8.33%</t>
        </is>
      </c>
      <c r="C23" s="6" t="inlineStr">
        <is>
          <t>48104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4.17%</t>
        </is>
      </c>
      <c r="C24" s="6" t="inlineStr">
        <is>
          <t>48108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4.17%</t>
        </is>
      </c>
      <c r="C25" s="6" t="inlineStr">
        <is>
          <t>48118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10</v>
      </c>
      <c r="B26" s="6" t="inlineStr">
        <is>
          <t>41.67%</t>
        </is>
      </c>
      <c r="C26" s="6" t="inlineStr">
        <is>
          <t>48197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8.33%</t>
        </is>
      </c>
      <c r="C27" s="6" t="inlineStr">
        <is>
          <t>48198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24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20</v>
      </c>
      <c r="B29" s="6" t="inlineStr">
        <is>
          <t>83.33%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8.33%</t>
        </is>
      </c>
      <c r="C30" s="6" t="inlineStr">
        <is>
          <t>MANUFACTURED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8.33%</t>
        </is>
      </c>
      <c r="C31" s="6" t="inlineStr">
        <is>
          <t>STUDENT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24</v>
      </c>
      <c r="B32" s="10" t="inlineStr">
        <is>
          <t>99.99%</t>
        </is>
      </c>
      <c r="C32" s="10" t="inlineStr">
        <is>
          <t>Total</t>
        </is>
      </c>
      <c r="D32" s="10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8.33%</t>
        </is>
      </c>
      <c r="C33" s="6" t="inlineStr">
        <is>
          <t>Less than 5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12.5%</t>
        </is>
      </c>
      <c r="C34" s="6" t="inlineStr">
        <is>
          <t>5-9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25.0%</t>
        </is>
      </c>
      <c r="C35" s="6" t="inlineStr">
        <is>
          <t>10-19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13</v>
      </c>
      <c r="B36" s="6" t="inlineStr">
        <is>
          <t>54.17%</t>
        </is>
      </c>
      <c r="C36" s="6" t="inlineStr">
        <is>
          <t>20+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24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15</v>
      </c>
      <c r="B38" s="6" t="inlineStr">
        <is>
          <t>62.5%</t>
        </is>
      </c>
      <c r="C38" s="6" t="inlineStr">
        <is>
          <t>Less than 100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8.33%</t>
        </is>
      </c>
      <c r="C39" s="6" t="inlineStr">
        <is>
          <t>100-199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12.5%</t>
        </is>
      </c>
      <c r="C40" s="6" t="inlineStr">
        <is>
          <t>200-299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8.33%</t>
        </is>
      </c>
      <c r="C41" s="6" t="inlineStr">
        <is>
          <t>300-399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8.33%</t>
        </is>
      </c>
      <c r="C42" s="6" t="inlineStr">
        <is>
          <t>400-499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500+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24</v>
      </c>
      <c r="B44" s="10" t="inlineStr">
        <is>
          <t>99.99%</t>
        </is>
      </c>
      <c r="C44" s="10" t="inlineStr">
        <is>
          <t>Total</t>
        </is>
      </c>
      <c r="D44" s="10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14</v>
      </c>
      <c r="B45" s="6" t="inlineStr">
        <is>
          <t>58.33%</t>
        </is>
      </c>
      <c r="C45" s="6" t="inlineStr">
        <is>
          <t>Affordable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41.67%</t>
        </is>
      </c>
      <c r="C46" s="6" t="inlineStr">
        <is>
          <t>MarketRate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24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6.xml><?xml version="1.0" encoding="utf-8"?>
<worksheet xmlns="http://schemas.openxmlformats.org/spreadsheetml/2006/main">
  <sheetPr>
    <outlinePr summaryBelow="1" summaryRight="1"/>
    <pageSetUpPr/>
  </sheetPr>
  <dimension ref="A1:AD141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Detroit, Mich.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Detroit, Mich.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1217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1192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4788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3808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11256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1282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Detroit, Mich.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0.41%</t>
        </is>
      </c>
      <c r="C22" s="6" t="inlineStr">
        <is>
          <t>48001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1.24%</t>
        </is>
      </c>
      <c r="C23" s="6" t="inlineStr">
        <is>
          <t>48021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0.41%</t>
        </is>
      </c>
      <c r="C24" s="6" t="inlineStr">
        <is>
          <t>48026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0.41%</t>
        </is>
      </c>
      <c r="C25" s="6" t="inlineStr">
        <is>
          <t>48030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0.41%</t>
        </is>
      </c>
      <c r="C26" s="6" t="inlineStr">
        <is>
          <t>48033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1.65%</t>
        </is>
      </c>
      <c r="C27" s="6" t="inlineStr">
        <is>
          <t>48034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1.65%</t>
        </is>
      </c>
      <c r="C28" s="6" t="inlineStr">
        <is>
          <t>48035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0.83%</t>
        </is>
      </c>
      <c r="C29" s="6" t="inlineStr">
        <is>
          <t>48038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1.24%</t>
        </is>
      </c>
      <c r="C30" s="6" t="inlineStr">
        <is>
          <t>48043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0.41%</t>
        </is>
      </c>
      <c r="C31" s="6" t="inlineStr">
        <is>
          <t>48045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0.41%</t>
        </is>
      </c>
      <c r="C32" s="6" t="inlineStr">
        <is>
          <t>48047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0.83%</t>
        </is>
      </c>
      <c r="C33" s="6" t="inlineStr">
        <is>
          <t>48051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0.41%</t>
        </is>
      </c>
      <c r="C34" s="6" t="inlineStr">
        <is>
          <t>48059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2.07%</t>
        </is>
      </c>
      <c r="C35" s="6" t="inlineStr">
        <is>
          <t>48066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2.48%</t>
        </is>
      </c>
      <c r="C36" s="6" t="inlineStr">
        <is>
          <t>48067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2.89%</t>
        </is>
      </c>
      <c r="C37" s="6" t="inlineStr">
        <is>
          <t>48071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1.24%</t>
        </is>
      </c>
      <c r="C38" s="6" t="inlineStr">
        <is>
          <t>48073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0.83%</t>
        </is>
      </c>
      <c r="C39" s="6" t="inlineStr">
        <is>
          <t>48075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1.65%</t>
        </is>
      </c>
      <c r="C40" s="6" t="inlineStr">
        <is>
          <t>48083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1.24%</t>
        </is>
      </c>
      <c r="C41" s="6" t="inlineStr">
        <is>
          <t>48084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0.41%</t>
        </is>
      </c>
      <c r="C42" s="6" t="inlineStr">
        <is>
          <t>48088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1.24%</t>
        </is>
      </c>
      <c r="C43" s="6" t="inlineStr">
        <is>
          <t>48089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0.83%</t>
        </is>
      </c>
      <c r="C44" s="6" t="inlineStr">
        <is>
          <t>48093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1.65%</t>
        </is>
      </c>
      <c r="C45" s="6" t="inlineStr">
        <is>
          <t>48101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1.65%</t>
        </is>
      </c>
      <c r="C46" s="6" t="inlineStr">
        <is>
          <t>48111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0.41%</t>
        </is>
      </c>
      <c r="C47" s="6" t="inlineStr">
        <is>
          <t>48116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0.41%</t>
        </is>
      </c>
      <c r="C48" s="6" t="inlineStr">
        <is>
          <t>48120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0.83%</t>
        </is>
      </c>
      <c r="C49" s="6" t="inlineStr">
        <is>
          <t>48122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0.83%</t>
        </is>
      </c>
      <c r="C50" s="6" t="inlineStr">
        <is>
          <t>48123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0.83%</t>
        </is>
      </c>
      <c r="C51" s="6" t="inlineStr">
        <is>
          <t>48127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0.41%</t>
        </is>
      </c>
      <c r="C52" s="6" t="inlineStr">
        <is>
          <t>48134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0.41%</t>
        </is>
      </c>
      <c r="C53" s="6" t="inlineStr">
        <is>
          <t>48135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0.41%</t>
        </is>
      </c>
      <c r="C54" s="6" t="inlineStr">
        <is>
          <t>48138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2.89%</t>
        </is>
      </c>
      <c r="C55" s="6" t="inlineStr">
        <is>
          <t>48141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6</v>
      </c>
      <c r="B56" s="6" t="inlineStr">
        <is>
          <t>2.48%</t>
        </is>
      </c>
      <c r="C56" s="6" t="inlineStr">
        <is>
          <t>48146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0.41%</t>
        </is>
      </c>
      <c r="C57" s="6" t="inlineStr">
        <is>
          <t>48152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0.83%</t>
        </is>
      </c>
      <c r="C58" s="6" t="inlineStr">
        <is>
          <t>48154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0.41%</t>
        </is>
      </c>
      <c r="C59" s="6" t="inlineStr">
        <is>
          <t>48170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1.24%</t>
        </is>
      </c>
      <c r="C60" s="6" t="inlineStr">
        <is>
          <t>48173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0.41%</t>
        </is>
      </c>
      <c r="C61" s="6" t="inlineStr">
        <is>
          <t>48178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1.24%</t>
        </is>
      </c>
      <c r="C62" s="6" t="inlineStr">
        <is>
          <t>48180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</v>
      </c>
      <c r="B63" s="6" t="inlineStr">
        <is>
          <t>1.65%</t>
        </is>
      </c>
      <c r="C63" s="6" t="inlineStr">
        <is>
          <t>48183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0.41%</t>
        </is>
      </c>
      <c r="C64" s="6" t="inlineStr">
        <is>
          <t>48184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2.07%</t>
        </is>
      </c>
      <c r="C65" s="6" t="inlineStr">
        <is>
          <t>48185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0.41%</t>
        </is>
      </c>
      <c r="C66" s="6" t="inlineStr">
        <is>
          <t>48186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1.65%</t>
        </is>
      </c>
      <c r="C67" s="6" t="inlineStr">
        <is>
          <t>48187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0.83%</t>
        </is>
      </c>
      <c r="C68" s="6" t="inlineStr">
        <is>
          <t>48188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0.83%</t>
        </is>
      </c>
      <c r="C69" s="6" t="inlineStr">
        <is>
          <t>48192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0.41%</t>
        </is>
      </c>
      <c r="C70" s="6" t="inlineStr">
        <is>
          <t>48193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1.65%</t>
        </is>
      </c>
      <c r="C71" s="6" t="inlineStr">
        <is>
          <t>48195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10</v>
      </c>
      <c r="B72" s="6" t="inlineStr">
        <is>
          <t>4.13%</t>
        </is>
      </c>
      <c r="C72" s="6" t="inlineStr">
        <is>
          <t>48201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</v>
      </c>
      <c r="B73" s="6" t="inlineStr">
        <is>
          <t>2.48%</t>
        </is>
      </c>
      <c r="C73" s="6" t="inlineStr">
        <is>
          <t>48202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0.41%</t>
        </is>
      </c>
      <c r="C74" s="6" t="inlineStr">
        <is>
          <t>48203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1.65%</t>
        </is>
      </c>
      <c r="C75" s="6" t="inlineStr">
        <is>
          <t>48207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1.24%</t>
        </is>
      </c>
      <c r="C76" s="6" t="inlineStr">
        <is>
          <t>48209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0.41%</t>
        </is>
      </c>
      <c r="C77" s="6" t="inlineStr">
        <is>
          <t>48212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9</v>
      </c>
      <c r="B78" s="6" t="inlineStr">
        <is>
          <t>3.72%</t>
        </is>
      </c>
      <c r="C78" s="6" t="inlineStr">
        <is>
          <t>48214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1.65%</t>
        </is>
      </c>
      <c r="C79" s="6" t="inlineStr">
        <is>
          <t>48216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0.83%</t>
        </is>
      </c>
      <c r="C80" s="6" t="inlineStr">
        <is>
          <t>48219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2.07%</t>
        </is>
      </c>
      <c r="C81" s="6" t="inlineStr">
        <is>
          <t>48220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0.41%</t>
        </is>
      </c>
      <c r="C82" s="6" t="inlineStr">
        <is>
          <t>48223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0.41%</t>
        </is>
      </c>
      <c r="C83" s="6" t="inlineStr">
        <is>
          <t>48226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1.65%</t>
        </is>
      </c>
      <c r="C84" s="6" t="inlineStr">
        <is>
          <t>48227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0.41%</t>
        </is>
      </c>
      <c r="C85" s="6" t="inlineStr">
        <is>
          <t>48234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1.24%</t>
        </is>
      </c>
      <c r="C86" s="6" t="inlineStr">
        <is>
          <t>48235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0.83%</t>
        </is>
      </c>
      <c r="C87" s="6" t="inlineStr">
        <is>
          <t>48237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0.41%</t>
        </is>
      </c>
      <c r="C88" s="6" t="inlineStr">
        <is>
          <t>48301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1.24%</t>
        </is>
      </c>
      <c r="C89" s="6" t="inlineStr">
        <is>
          <t>48307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0.83%</t>
        </is>
      </c>
      <c r="C90" s="6" t="inlineStr">
        <is>
          <t>48310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0.41%</t>
        </is>
      </c>
      <c r="C91" s="6" t="inlineStr">
        <is>
          <t>48313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0.41%</t>
        </is>
      </c>
      <c r="C92" s="6" t="inlineStr">
        <is>
          <t>48314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6</v>
      </c>
      <c r="B93" s="6" t="inlineStr">
        <is>
          <t>2.48%</t>
        </is>
      </c>
      <c r="C93" s="6" t="inlineStr">
        <is>
          <t>48316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1.24%</t>
        </is>
      </c>
      <c r="C94" s="6" t="inlineStr">
        <is>
          <t>48317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0.41%</t>
        </is>
      </c>
      <c r="C95" s="6" t="inlineStr">
        <is>
          <t>48320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0.41%</t>
        </is>
      </c>
      <c r="C96" s="6" t="inlineStr">
        <is>
          <t>48322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0.83%</t>
        </is>
      </c>
      <c r="C97" s="6" t="inlineStr">
        <is>
          <t>48326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0.83%</t>
        </is>
      </c>
      <c r="C98" s="6" t="inlineStr">
        <is>
          <t>48327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0.83%</t>
        </is>
      </c>
      <c r="C99" s="6" t="inlineStr">
        <is>
          <t>48328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1.24%</t>
        </is>
      </c>
      <c r="C100" s="6" t="inlineStr">
        <is>
          <t>48331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0.41%</t>
        </is>
      </c>
      <c r="C101" s="6" t="inlineStr">
        <is>
          <t>48335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0.41%</t>
        </is>
      </c>
      <c r="C102" s="6" t="inlineStr">
        <is>
          <t>48336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0.83%</t>
        </is>
      </c>
      <c r="C103" s="6" t="inlineStr">
        <is>
          <t>48340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0.41%</t>
        </is>
      </c>
      <c r="C104" s="6" t="inlineStr">
        <is>
          <t>48341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1.65%</t>
        </is>
      </c>
      <c r="C105" s="6" t="inlineStr">
        <is>
          <t>48342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0.83%</t>
        </is>
      </c>
      <c r="C106" s="6" t="inlineStr">
        <is>
          <t>48346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0.83%</t>
        </is>
      </c>
      <c r="C107" s="6" t="inlineStr">
        <is>
          <t>48350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0.41%</t>
        </is>
      </c>
      <c r="C108" s="6" t="inlineStr">
        <is>
          <t>48374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0.41%</t>
        </is>
      </c>
      <c r="C109" s="6" t="inlineStr">
        <is>
          <t>48375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0.41%</t>
        </is>
      </c>
      <c r="C110" s="6" t="inlineStr">
        <is>
          <t>48377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0.41%</t>
        </is>
      </c>
      <c r="C111" s="6" t="inlineStr">
        <is>
          <t>48381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0.41%</t>
        </is>
      </c>
      <c r="C112" s="6" t="inlineStr">
        <is>
          <t>48383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0.83%</t>
        </is>
      </c>
      <c r="C113" s="6" t="inlineStr">
        <is>
          <t>48390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0.41%</t>
        </is>
      </c>
      <c r="C114" s="6" t="inlineStr">
        <is>
          <t>48442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0.41%</t>
        </is>
      </c>
      <c r="C115" s="6" t="inlineStr">
        <is>
          <t>48444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1.24%</t>
        </is>
      </c>
      <c r="C116" s="6" t="inlineStr">
        <is>
          <t>48446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0.41%</t>
        </is>
      </c>
      <c r="C117" s="6" t="inlineStr">
        <is>
          <t>48461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1.24%</t>
        </is>
      </c>
      <c r="C118" s="6" t="inlineStr">
        <is>
          <t>48843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10" t="n">
        <v>242</v>
      </c>
      <c r="B119" s="10" t="inlineStr">
        <is>
          <t>99.92%</t>
        </is>
      </c>
      <c r="C119" s="10" t="inlineStr">
        <is>
          <t>Total</t>
        </is>
      </c>
      <c r="D119" s="10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204</v>
      </c>
      <c r="B120" s="6" t="inlineStr">
        <is>
          <t>84.3%</t>
        </is>
      </c>
      <c r="C120" s="6" t="inlineStr">
        <is>
          <t>GARDEN</t>
        </is>
      </c>
      <c r="D120" s="6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2.07%</t>
        </is>
      </c>
      <c r="C121" s="6" t="inlineStr">
        <is>
          <t>HIGHRISE</t>
        </is>
      </c>
      <c r="D121" s="6" t="inlineStr">
        <is>
          <t>Property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11</v>
      </c>
      <c r="B122" s="6" t="inlineStr">
        <is>
          <t>4.55%</t>
        </is>
      </c>
      <c r="C122" s="6" t="inlineStr">
        <is>
          <t>MANUFACTURED</t>
        </is>
      </c>
      <c r="D122" s="6" t="inlineStr">
        <is>
          <t>Property Type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13</v>
      </c>
      <c r="B123" s="6" t="inlineStr">
        <is>
          <t>5.37%</t>
        </is>
      </c>
      <c r="C123" s="6" t="inlineStr">
        <is>
          <t>MIDRISE</t>
        </is>
      </c>
      <c r="D123" s="6" t="inlineStr">
        <is>
          <t>Property Type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7</v>
      </c>
      <c r="B124" s="6" t="inlineStr">
        <is>
          <t>2.89%</t>
        </is>
      </c>
      <c r="C124" s="6" t="inlineStr">
        <is>
          <t>SENIOR</t>
        </is>
      </c>
      <c r="D124" s="6" t="inlineStr">
        <is>
          <t>Property Type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0.83%</t>
        </is>
      </c>
      <c r="C125" s="6" t="inlineStr">
        <is>
          <t>STUDENT</t>
        </is>
      </c>
      <c r="D125" s="6" t="inlineStr">
        <is>
          <t>Property Type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10" t="n">
        <v>242</v>
      </c>
      <c r="B126" s="10" t="inlineStr">
        <is>
          <t>100.01%</t>
        </is>
      </c>
      <c r="C126" s="10" t="inlineStr">
        <is>
          <t>Total</t>
        </is>
      </c>
      <c r="D126" s="10" t="inlineStr">
        <is>
          <t>Property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15</v>
      </c>
      <c r="B127" s="6" t="inlineStr">
        <is>
          <t>6.2%</t>
        </is>
      </c>
      <c r="C127" s="6" t="inlineStr">
        <is>
          <t>Less than 5 years</t>
        </is>
      </c>
      <c r="D127" s="6" t="inlineStr">
        <is>
          <t>Age of Property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62</v>
      </c>
      <c r="B128" s="6" t="inlineStr">
        <is>
          <t>25.62%</t>
        </is>
      </c>
      <c r="C128" s="6" t="inlineStr">
        <is>
          <t>5-9 years</t>
        </is>
      </c>
      <c r="D128" s="6" t="inlineStr">
        <is>
          <t>Age of Property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49</v>
      </c>
      <c r="B129" s="6" t="inlineStr">
        <is>
          <t>20.25%</t>
        </is>
      </c>
      <c r="C129" s="6" t="inlineStr">
        <is>
          <t>10-19 years</t>
        </is>
      </c>
      <c r="D129" s="6" t="inlineStr">
        <is>
          <t>Age of Property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116</v>
      </c>
      <c r="B130" s="6" t="inlineStr">
        <is>
          <t>47.93%</t>
        </is>
      </c>
      <c r="C130" s="6" t="inlineStr">
        <is>
          <t>20+ years</t>
        </is>
      </c>
      <c r="D130" s="6" t="inlineStr">
        <is>
          <t>Age of Property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10" t="n">
        <v>242</v>
      </c>
      <c r="B131" s="10" t="inlineStr">
        <is>
          <t>100.00%</t>
        </is>
      </c>
      <c r="C131" s="10" t="inlineStr">
        <is>
          <t>Total</t>
        </is>
      </c>
      <c r="D131" s="10" t="inlineStr">
        <is>
          <t>Age of Property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119</v>
      </c>
      <c r="B132" s="6" t="inlineStr">
        <is>
          <t>49.17%</t>
        </is>
      </c>
      <c r="C132" s="6" t="inlineStr">
        <is>
          <t>Less than 100</t>
        </is>
      </c>
      <c r="D132" s="6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57</v>
      </c>
      <c r="B133" s="6" t="inlineStr">
        <is>
          <t>23.55%</t>
        </is>
      </c>
      <c r="C133" s="6" t="inlineStr">
        <is>
          <t>100-199</t>
        </is>
      </c>
      <c r="D133" s="6" t="inlineStr">
        <is>
          <t>Property Size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25</v>
      </c>
      <c r="B134" s="6" t="inlineStr">
        <is>
          <t>10.33%</t>
        </is>
      </c>
      <c r="C134" s="6" t="inlineStr">
        <is>
          <t>200-299</t>
        </is>
      </c>
      <c r="D134" s="6" t="inlineStr">
        <is>
          <t>Property Size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22</v>
      </c>
      <c r="B135" s="6" t="inlineStr">
        <is>
          <t>9.09%</t>
        </is>
      </c>
      <c r="C135" s="6" t="inlineStr">
        <is>
          <t>300-399</t>
        </is>
      </c>
      <c r="D135" s="6" t="inlineStr">
        <is>
          <t>Property Size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8</v>
      </c>
      <c r="B136" s="6" t="inlineStr">
        <is>
          <t>3.31%</t>
        </is>
      </c>
      <c r="C136" s="6" t="inlineStr">
        <is>
          <t>400-499</t>
        </is>
      </c>
      <c r="D136" s="6" t="inlineStr">
        <is>
          <t>Property Size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11</v>
      </c>
      <c r="B137" s="6" t="inlineStr">
        <is>
          <t>4.55%</t>
        </is>
      </c>
      <c r="C137" s="6" t="inlineStr">
        <is>
          <t>500+</t>
        </is>
      </c>
      <c r="D137" s="6" t="inlineStr">
        <is>
          <t>Property Size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10" t="n">
        <v>242</v>
      </c>
      <c r="B138" s="10" t="inlineStr">
        <is>
          <t>100.00%</t>
        </is>
      </c>
      <c r="C138" s="10" t="inlineStr">
        <is>
          <t>Total</t>
        </is>
      </c>
      <c r="D138" s="10" t="inlineStr">
        <is>
          <t>Property Size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167</v>
      </c>
      <c r="B139" s="6" t="inlineStr">
        <is>
          <t>69.01%</t>
        </is>
      </c>
      <c r="C139" s="6" t="inlineStr">
        <is>
          <t>Affordable</t>
        </is>
      </c>
      <c r="D139" s="6" t="inlineStr">
        <is>
          <t>Rent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75</v>
      </c>
      <c r="B140" s="6" t="inlineStr">
        <is>
          <t>30.99%</t>
        </is>
      </c>
      <c r="C140" s="6" t="inlineStr">
        <is>
          <t>MarketRate</t>
        </is>
      </c>
      <c r="D140" s="6" t="inlineStr">
        <is>
          <t>Rent Type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10" t="n">
        <v>242</v>
      </c>
      <c r="B141" s="10" t="inlineStr">
        <is>
          <t>100.00%</t>
        </is>
      </c>
      <c r="C141" s="10" t="inlineStr">
        <is>
          <t>Total</t>
        </is>
      </c>
      <c r="D141" s="10" t="inlineStr">
        <is>
          <t>Rent Type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7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Lansing, Mich.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Lansing, Mich.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963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1127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3315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3428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9092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764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3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Lansing, Mich.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9.52%</t>
        </is>
      </c>
      <c r="C22" s="6" t="inlineStr">
        <is>
          <t>48813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4.76%</t>
        </is>
      </c>
      <c r="C23" s="6" t="inlineStr">
        <is>
          <t>48823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9.52%</t>
        </is>
      </c>
      <c r="C24" s="6" t="inlineStr">
        <is>
          <t>48827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9.52%</t>
        </is>
      </c>
      <c r="C25" s="6" t="inlineStr">
        <is>
          <t>48842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4.76%</t>
        </is>
      </c>
      <c r="C26" s="6" t="inlineStr">
        <is>
          <t>48854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4.76%</t>
        </is>
      </c>
      <c r="C27" s="6" t="inlineStr">
        <is>
          <t>48864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48876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33.33%</t>
        </is>
      </c>
      <c r="C29" s="6" t="inlineStr">
        <is>
          <t>48917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9.52%</t>
        </is>
      </c>
      <c r="C30" s="6" t="inlineStr">
        <is>
          <t>48933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4.76%</t>
        </is>
      </c>
      <c r="C31" s="6" t="inlineStr">
        <is>
          <t>49009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4.76%</t>
        </is>
      </c>
      <c r="C32" s="6" t="inlineStr">
        <is>
          <t>49076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21</v>
      </c>
      <c r="B33" s="10" t="inlineStr">
        <is>
          <t>99.97%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14</v>
      </c>
      <c r="B34" s="6" t="inlineStr">
        <is>
          <t>66.67%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4.76%</t>
        </is>
      </c>
      <c r="C35" s="6" t="inlineStr">
        <is>
          <t>HIGHRISE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14.29%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14.29%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21</v>
      </c>
      <c r="B38" s="10" t="inlineStr">
        <is>
          <t>100.01%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9.52%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19.05%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14.29%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57.14%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21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33.33%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38.1%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14.29%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9.52%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4.76%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21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14</v>
      </c>
      <c r="B51" s="6" t="inlineStr">
        <is>
          <t>66.67%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33.33%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21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8.xml><?xml version="1.0" encoding="utf-8"?>
<worksheet xmlns="http://schemas.openxmlformats.org/spreadsheetml/2006/main">
  <sheetPr>
    <outlinePr summaryBelow="1" summaryRight="1"/>
    <pageSetUpPr/>
  </sheetPr>
  <dimension ref="A1:AD134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Minneapolis, Minn.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Minneapolis, Minn.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1910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1061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5853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4302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13374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1496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Minneapolis, Minn.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0.34%</t>
        </is>
      </c>
      <c r="C22" s="6" t="inlineStr">
        <is>
          <t>54022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0.34%</t>
        </is>
      </c>
      <c r="C23" s="6" t="inlineStr">
        <is>
          <t>55011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0.34%</t>
        </is>
      </c>
      <c r="C24" s="6" t="inlineStr">
        <is>
          <t>55013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0.34%</t>
        </is>
      </c>
      <c r="C25" s="6" t="inlineStr">
        <is>
          <t>55014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1.37%</t>
        </is>
      </c>
      <c r="C26" s="6" t="inlineStr">
        <is>
          <t>55016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0.68%</t>
        </is>
      </c>
      <c r="C27" s="6" t="inlineStr">
        <is>
          <t>55025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0.34%</t>
        </is>
      </c>
      <c r="C28" s="6" t="inlineStr">
        <is>
          <t>55033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0.34%</t>
        </is>
      </c>
      <c r="C29" s="6" t="inlineStr">
        <is>
          <t>55068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1.37%</t>
        </is>
      </c>
      <c r="C30" s="6" t="inlineStr">
        <is>
          <t>55075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0.34%</t>
        </is>
      </c>
      <c r="C31" s="6" t="inlineStr">
        <is>
          <t>55082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0.68%</t>
        </is>
      </c>
      <c r="C32" s="6" t="inlineStr">
        <is>
          <t>55102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1.37%</t>
        </is>
      </c>
      <c r="C33" s="6" t="inlineStr">
        <is>
          <t>55103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2.05%</t>
        </is>
      </c>
      <c r="C34" s="6" t="inlineStr">
        <is>
          <t>55104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0.34%</t>
        </is>
      </c>
      <c r="C35" s="6" t="inlineStr">
        <is>
          <t>55105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2.73%</t>
        </is>
      </c>
      <c r="C36" s="6" t="inlineStr">
        <is>
          <t>55106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0.68%</t>
        </is>
      </c>
      <c r="C37" s="6" t="inlineStr">
        <is>
          <t>55107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1.02%</t>
        </is>
      </c>
      <c r="C38" s="6" t="inlineStr">
        <is>
          <t>55108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0.34%</t>
        </is>
      </c>
      <c r="C39" s="6" t="inlineStr">
        <is>
          <t>55110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1.71%</t>
        </is>
      </c>
      <c r="C40" s="6" t="inlineStr">
        <is>
          <t>55112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1.02%</t>
        </is>
      </c>
      <c r="C41" s="6" t="inlineStr">
        <is>
          <t>55113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0.68%</t>
        </is>
      </c>
      <c r="C42" s="6" t="inlineStr">
        <is>
          <t>55116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3.41%</t>
        </is>
      </c>
      <c r="C43" s="6" t="inlineStr">
        <is>
          <t>55117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0.68%</t>
        </is>
      </c>
      <c r="C44" s="6" t="inlineStr">
        <is>
          <t>55118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1.02%</t>
        </is>
      </c>
      <c r="C45" s="6" t="inlineStr">
        <is>
          <t>55119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1.71%</t>
        </is>
      </c>
      <c r="C46" s="6" t="inlineStr">
        <is>
          <t>55122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1.37%</t>
        </is>
      </c>
      <c r="C47" s="6" t="inlineStr">
        <is>
          <t>55124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0.68%</t>
        </is>
      </c>
      <c r="C48" s="6" t="inlineStr">
        <is>
          <t>55125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1.37%</t>
        </is>
      </c>
      <c r="C49" s="6" t="inlineStr">
        <is>
          <t>55126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1.02%</t>
        </is>
      </c>
      <c r="C50" s="6" t="inlineStr">
        <is>
          <t>55128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0.68%</t>
        </is>
      </c>
      <c r="C51" s="6" t="inlineStr">
        <is>
          <t>55129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0.34%</t>
        </is>
      </c>
      <c r="C52" s="6" t="inlineStr">
        <is>
          <t>55130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0.34%</t>
        </is>
      </c>
      <c r="C53" s="6" t="inlineStr">
        <is>
          <t>55248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2.05%</t>
        </is>
      </c>
      <c r="C54" s="6" t="inlineStr">
        <is>
          <t>55303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0.34%</t>
        </is>
      </c>
      <c r="C55" s="6" t="inlineStr">
        <is>
          <t>55304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0.34%</t>
        </is>
      </c>
      <c r="C56" s="6" t="inlineStr">
        <is>
          <t>55306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1.02%</t>
        </is>
      </c>
      <c r="C57" s="6" t="inlineStr">
        <is>
          <t>55309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0.68%</t>
        </is>
      </c>
      <c r="C58" s="6" t="inlineStr">
        <is>
          <t>55316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0.34%</t>
        </is>
      </c>
      <c r="C59" s="6" t="inlineStr">
        <is>
          <t>55318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0.34%</t>
        </is>
      </c>
      <c r="C60" s="6" t="inlineStr">
        <is>
          <t>55320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0.68%</t>
        </is>
      </c>
      <c r="C61" s="6" t="inlineStr">
        <is>
          <t>55330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1.02%</t>
        </is>
      </c>
      <c r="C62" s="6" t="inlineStr">
        <is>
          <t>55337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0.68%</t>
        </is>
      </c>
      <c r="C63" s="6" t="inlineStr">
        <is>
          <t>55343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0.34%</t>
        </is>
      </c>
      <c r="C64" s="6" t="inlineStr">
        <is>
          <t>55345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0.34%</t>
        </is>
      </c>
      <c r="C65" s="6" t="inlineStr">
        <is>
          <t>55347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0.68%</t>
        </is>
      </c>
      <c r="C66" s="6" t="inlineStr">
        <is>
          <t>55352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1.37%</t>
        </is>
      </c>
      <c r="C67" s="6" t="inlineStr">
        <is>
          <t>55356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0.68%</t>
        </is>
      </c>
      <c r="C68" s="6" t="inlineStr">
        <is>
          <t>55359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0.34%</t>
        </is>
      </c>
      <c r="C69" s="6" t="inlineStr">
        <is>
          <t>55362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0.34%</t>
        </is>
      </c>
      <c r="C70" s="6" t="inlineStr">
        <is>
          <t>55369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0.34%</t>
        </is>
      </c>
      <c r="C71" s="6" t="inlineStr">
        <is>
          <t>55372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4</v>
      </c>
      <c r="B72" s="6" t="inlineStr">
        <is>
          <t>1.37%</t>
        </is>
      </c>
      <c r="C72" s="6" t="inlineStr">
        <is>
          <t>55378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1.37%</t>
        </is>
      </c>
      <c r="C73" s="6" t="inlineStr">
        <is>
          <t>55379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0.34%</t>
        </is>
      </c>
      <c r="C74" s="6" t="inlineStr">
        <is>
          <t>55387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0.68%</t>
        </is>
      </c>
      <c r="C75" s="6" t="inlineStr">
        <is>
          <t>55391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0.34%</t>
        </is>
      </c>
      <c r="C76" s="6" t="inlineStr">
        <is>
          <t>55398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1.71%</t>
        </is>
      </c>
      <c r="C77" s="6" t="inlineStr">
        <is>
          <t>55401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1.37%</t>
        </is>
      </c>
      <c r="C78" s="6" t="inlineStr">
        <is>
          <t>55403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11</v>
      </c>
      <c r="B79" s="6" t="inlineStr">
        <is>
          <t>3.75%</t>
        </is>
      </c>
      <c r="C79" s="6" t="inlineStr">
        <is>
          <t>55404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6</v>
      </c>
      <c r="B80" s="6" t="inlineStr">
        <is>
          <t>2.05%</t>
        </is>
      </c>
      <c r="C80" s="6" t="inlineStr">
        <is>
          <t>55405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0.34%</t>
        </is>
      </c>
      <c r="C81" s="6" t="inlineStr">
        <is>
          <t>55406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0.34%</t>
        </is>
      </c>
      <c r="C82" s="6" t="inlineStr">
        <is>
          <t>55407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22</v>
      </c>
      <c r="B83" s="6" t="inlineStr">
        <is>
          <t>7.51%</t>
        </is>
      </c>
      <c r="C83" s="6" t="inlineStr">
        <is>
          <t>55408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0.34%</t>
        </is>
      </c>
      <c r="C84" s="6" t="inlineStr">
        <is>
          <t>55409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0.68%</t>
        </is>
      </c>
      <c r="C85" s="6" t="inlineStr">
        <is>
          <t>55410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0.68%</t>
        </is>
      </c>
      <c r="C86" s="6" t="inlineStr">
        <is>
          <t>55412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0.34%</t>
        </is>
      </c>
      <c r="C87" s="6" t="inlineStr">
        <is>
          <t>55413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5</v>
      </c>
      <c r="B88" s="6" t="inlineStr">
        <is>
          <t>1.71%</t>
        </is>
      </c>
      <c r="C88" s="6" t="inlineStr">
        <is>
          <t>55414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1.37%</t>
        </is>
      </c>
      <c r="C89" s="6" t="inlineStr">
        <is>
          <t>55415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4</v>
      </c>
      <c r="B90" s="6" t="inlineStr">
        <is>
          <t>1.37%</t>
        </is>
      </c>
      <c r="C90" s="6" t="inlineStr">
        <is>
          <t>55416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0.34%</t>
        </is>
      </c>
      <c r="C91" s="6" t="inlineStr">
        <is>
          <t>55417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8</v>
      </c>
      <c r="B92" s="6" t="inlineStr">
        <is>
          <t>2.73%</t>
        </is>
      </c>
      <c r="C92" s="6" t="inlineStr">
        <is>
          <t>55418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0.34%</t>
        </is>
      </c>
      <c r="C93" s="6" t="inlineStr">
        <is>
          <t>55420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8</v>
      </c>
      <c r="B94" s="6" t="inlineStr">
        <is>
          <t>2.73%</t>
        </is>
      </c>
      <c r="C94" s="6" t="inlineStr">
        <is>
          <t>55421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</v>
      </c>
      <c r="B95" s="6" t="inlineStr">
        <is>
          <t>1.02%</t>
        </is>
      </c>
      <c r="C95" s="6" t="inlineStr">
        <is>
          <t>55422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7</v>
      </c>
      <c r="B96" s="6" t="inlineStr">
        <is>
          <t>2.39%</t>
        </is>
      </c>
      <c r="C96" s="6" t="inlineStr">
        <is>
          <t>55423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1.02%</t>
        </is>
      </c>
      <c r="C97" s="6" t="inlineStr">
        <is>
          <t>55425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1.02%</t>
        </is>
      </c>
      <c r="C98" s="6" t="inlineStr">
        <is>
          <t>55426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0.68%</t>
        </is>
      </c>
      <c r="C99" s="6" t="inlineStr">
        <is>
          <t>55427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12</v>
      </c>
      <c r="B100" s="6" t="inlineStr">
        <is>
          <t>4.1%</t>
        </is>
      </c>
      <c r="C100" s="6" t="inlineStr">
        <is>
          <t>55428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1.71%</t>
        </is>
      </c>
      <c r="C101" s="6" t="inlineStr">
        <is>
          <t>55429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6</v>
      </c>
      <c r="B102" s="6" t="inlineStr">
        <is>
          <t>2.05%</t>
        </is>
      </c>
      <c r="C102" s="6" t="inlineStr">
        <is>
          <t>55430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6</v>
      </c>
      <c r="B103" s="6" t="inlineStr">
        <is>
          <t>2.05%</t>
        </is>
      </c>
      <c r="C103" s="6" t="inlineStr">
        <is>
          <t>55431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6</v>
      </c>
      <c r="B104" s="6" t="inlineStr">
        <is>
          <t>2.05%</t>
        </is>
      </c>
      <c r="C104" s="6" t="inlineStr">
        <is>
          <t>55432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1.37%</t>
        </is>
      </c>
      <c r="C105" s="6" t="inlineStr">
        <is>
          <t>55433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0.68%</t>
        </is>
      </c>
      <c r="C106" s="6" t="inlineStr">
        <is>
          <t>55434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</v>
      </c>
      <c r="B107" s="6" t="inlineStr">
        <is>
          <t>1.71%</t>
        </is>
      </c>
      <c r="C107" s="6" t="inlineStr">
        <is>
          <t>55435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0.34%</t>
        </is>
      </c>
      <c r="C108" s="6" t="inlineStr">
        <is>
          <t>55438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0.34%</t>
        </is>
      </c>
      <c r="C109" s="6" t="inlineStr">
        <is>
          <t>55439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0.34%</t>
        </is>
      </c>
      <c r="C110" s="6" t="inlineStr">
        <is>
          <t>55443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0.34%</t>
        </is>
      </c>
      <c r="C111" s="6" t="inlineStr">
        <is>
          <t>55446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10" t="n">
        <v>293</v>
      </c>
      <c r="B112" s="10" t="inlineStr">
        <is>
          <t>99.97%</t>
        </is>
      </c>
      <c r="C112" s="10" t="inlineStr">
        <is>
          <t>Total</t>
        </is>
      </c>
      <c r="D112" s="10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252</v>
      </c>
      <c r="B113" s="6" t="inlineStr">
        <is>
          <t>86.01%</t>
        </is>
      </c>
      <c r="C113" s="6" t="inlineStr">
        <is>
          <t>GARDEN</t>
        </is>
      </c>
      <c r="D113" s="6" t="inlineStr">
        <is>
          <t>Property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3</v>
      </c>
      <c r="B114" s="6" t="inlineStr">
        <is>
          <t>1.02%</t>
        </is>
      </c>
      <c r="C114" s="6" t="inlineStr">
        <is>
          <t>HIGHRISE</t>
        </is>
      </c>
      <c r="D114" s="6" t="inlineStr">
        <is>
          <t>Property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11</v>
      </c>
      <c r="B115" s="6" t="inlineStr">
        <is>
          <t>3.75%</t>
        </is>
      </c>
      <c r="C115" s="6" t="inlineStr">
        <is>
          <t>MANUFACTURED</t>
        </is>
      </c>
      <c r="D115" s="6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14</v>
      </c>
      <c r="B116" s="6" t="inlineStr">
        <is>
          <t>4.78%</t>
        </is>
      </c>
      <c r="C116" s="6" t="inlineStr">
        <is>
          <t>MIDRISE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11</v>
      </c>
      <c r="B117" s="6" t="inlineStr">
        <is>
          <t>3.75%</t>
        </is>
      </c>
      <c r="C117" s="6" t="inlineStr">
        <is>
          <t>SENIOR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0.68%</t>
        </is>
      </c>
      <c r="C118" s="6" t="inlineStr">
        <is>
          <t>STUDENT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10" t="n">
        <v>293</v>
      </c>
      <c r="B119" s="10" t="inlineStr">
        <is>
          <t>99.99%</t>
        </is>
      </c>
      <c r="C119" s="10" t="inlineStr">
        <is>
          <t>Total</t>
        </is>
      </c>
      <c r="D119" s="10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3</v>
      </c>
      <c r="B120" s="6" t="inlineStr">
        <is>
          <t>1.02%</t>
        </is>
      </c>
      <c r="C120" s="6" t="inlineStr">
        <is>
          <t>Less than 5 years</t>
        </is>
      </c>
      <c r="D120" s="6" t="inlineStr">
        <is>
          <t>Age of Property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106</v>
      </c>
      <c r="B121" s="6" t="inlineStr">
        <is>
          <t>36.18%</t>
        </is>
      </c>
      <c r="C121" s="6" t="inlineStr">
        <is>
          <t>5-9 years</t>
        </is>
      </c>
      <c r="D121" s="6" t="inlineStr">
        <is>
          <t>Age of Property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43</v>
      </c>
      <c r="B122" s="6" t="inlineStr">
        <is>
          <t>14.68%</t>
        </is>
      </c>
      <c r="C122" s="6" t="inlineStr">
        <is>
          <t>10-19 years</t>
        </is>
      </c>
      <c r="D122" s="6" t="inlineStr">
        <is>
          <t>Age of Property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141</v>
      </c>
      <c r="B123" s="6" t="inlineStr">
        <is>
          <t>48.12%</t>
        </is>
      </c>
      <c r="C123" s="6" t="inlineStr">
        <is>
          <t>20+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10" t="n">
        <v>293</v>
      </c>
      <c r="B124" s="10" t="inlineStr">
        <is>
          <t>100.00%</t>
        </is>
      </c>
      <c r="C124" s="10" t="inlineStr">
        <is>
          <t>Total</t>
        </is>
      </c>
      <c r="D124" s="10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206</v>
      </c>
      <c r="B125" s="6" t="inlineStr">
        <is>
          <t>70.31%</t>
        </is>
      </c>
      <c r="C125" s="6" t="inlineStr">
        <is>
          <t>Less than 100</t>
        </is>
      </c>
      <c r="D125" s="6" t="inlineStr">
        <is>
          <t>Property Size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48</v>
      </c>
      <c r="B126" s="6" t="inlineStr">
        <is>
          <t>16.38%</t>
        </is>
      </c>
      <c r="C126" s="6" t="inlineStr">
        <is>
          <t>100-199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23</v>
      </c>
      <c r="B127" s="6" t="inlineStr">
        <is>
          <t>7.85%</t>
        </is>
      </c>
      <c r="C127" s="6" t="inlineStr">
        <is>
          <t>200-299</t>
        </is>
      </c>
      <c r="D127" s="6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8</v>
      </c>
      <c r="B128" s="6" t="inlineStr">
        <is>
          <t>2.73%</t>
        </is>
      </c>
      <c r="C128" s="6" t="inlineStr">
        <is>
          <t>300-399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1.37%</t>
        </is>
      </c>
      <c r="C129" s="6" t="inlineStr">
        <is>
          <t>400-499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1.37%</t>
        </is>
      </c>
      <c r="C130" s="6" t="inlineStr">
        <is>
          <t>500+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10" t="n">
        <v>293</v>
      </c>
      <c r="B131" s="10" t="inlineStr">
        <is>
          <t>100.01%</t>
        </is>
      </c>
      <c r="C131" s="10" t="inlineStr">
        <is>
          <t>Total</t>
        </is>
      </c>
      <c r="D131" s="10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224</v>
      </c>
      <c r="B132" s="6" t="inlineStr">
        <is>
          <t>76.45%</t>
        </is>
      </c>
      <c r="C132" s="6" t="inlineStr">
        <is>
          <t>Affordable</t>
        </is>
      </c>
      <c r="D132" s="6" t="inlineStr">
        <is>
          <t>Rent Type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69</v>
      </c>
      <c r="B133" s="6" t="inlineStr">
        <is>
          <t>23.55%</t>
        </is>
      </c>
      <c r="C133" s="6" t="inlineStr">
        <is>
          <t>MarketRate</t>
        </is>
      </c>
      <c r="D133" s="6" t="inlineStr">
        <is>
          <t>Rent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10" t="n">
        <v>293</v>
      </c>
      <c r="B134" s="10" t="inlineStr">
        <is>
          <t>100.00%</t>
        </is>
      </c>
      <c r="C134" s="10" t="inlineStr">
        <is>
          <t>Total</t>
        </is>
      </c>
      <c r="D134" s="10" t="inlineStr">
        <is>
          <t>Rent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9.xml><?xml version="1.0" encoding="utf-8"?>
<worksheet xmlns="http://schemas.openxmlformats.org/spreadsheetml/2006/main">
  <sheetPr>
    <outlinePr summaryBelow="1" summaryRight="1"/>
    <pageSetUpPr/>
  </sheetPr>
  <dimension ref="A1:AD96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St. Louis, Mo.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St. Louis, Mo.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1054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5313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11223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1345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St. Louis, Mo.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4.84%</t>
        </is>
      </c>
      <c r="C22" s="6" t="inlineStr">
        <is>
          <t>62025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0.81%</t>
        </is>
      </c>
      <c r="C23" s="6" t="inlineStr">
        <is>
          <t>62035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1.61%</t>
        </is>
      </c>
      <c r="C24" s="6" t="inlineStr">
        <is>
          <t>62040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0.81%</t>
        </is>
      </c>
      <c r="C25" s="6" t="inlineStr">
        <is>
          <t>62095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2.42%</t>
        </is>
      </c>
      <c r="C26" s="6" t="inlineStr">
        <is>
          <t>62221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2.42%</t>
        </is>
      </c>
      <c r="C27" s="6" t="inlineStr">
        <is>
          <t>62249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1.61%</t>
        </is>
      </c>
      <c r="C28" s="6" t="inlineStr">
        <is>
          <t>62254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1.61%</t>
        </is>
      </c>
      <c r="C29" s="6" t="inlineStr">
        <is>
          <t>62258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0.81%</t>
        </is>
      </c>
      <c r="C30" s="6" t="inlineStr">
        <is>
          <t>62269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0.81%</t>
        </is>
      </c>
      <c r="C31" s="6" t="inlineStr">
        <is>
          <t>63011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3.23%</t>
        </is>
      </c>
      <c r="C32" s="6" t="inlineStr">
        <is>
          <t>63017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3.23%</t>
        </is>
      </c>
      <c r="C33" s="6" t="inlineStr">
        <is>
          <t>63021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2.42%</t>
        </is>
      </c>
      <c r="C34" s="6" t="inlineStr">
        <is>
          <t>63026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0.81%</t>
        </is>
      </c>
      <c r="C35" s="6" t="inlineStr">
        <is>
          <t>63031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0.81%</t>
        </is>
      </c>
      <c r="C36" s="6" t="inlineStr">
        <is>
          <t>63033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3.23%</t>
        </is>
      </c>
      <c r="C37" s="6" t="inlineStr">
        <is>
          <t>63042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4.84%</t>
        </is>
      </c>
      <c r="C38" s="6" t="inlineStr">
        <is>
          <t>63043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0.81%</t>
        </is>
      </c>
      <c r="C39" s="6" t="inlineStr">
        <is>
          <t>63050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0.81%</t>
        </is>
      </c>
      <c r="C40" s="6" t="inlineStr">
        <is>
          <t>63051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0.81%</t>
        </is>
      </c>
      <c r="C41" s="6" t="inlineStr">
        <is>
          <t>63074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0.81%</t>
        </is>
      </c>
      <c r="C42" s="6" t="inlineStr">
        <is>
          <t>63088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2.42%</t>
        </is>
      </c>
      <c r="C43" s="6" t="inlineStr">
        <is>
          <t>63103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2.42%</t>
        </is>
      </c>
      <c r="C44" s="6" t="inlineStr">
        <is>
          <t>63104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10.48%</t>
        </is>
      </c>
      <c r="C45" s="6" t="inlineStr">
        <is>
          <t>63108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3.23%</t>
        </is>
      </c>
      <c r="C46" s="6" t="inlineStr">
        <is>
          <t>63109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5.65%</t>
        </is>
      </c>
      <c r="C47" s="6" t="inlineStr">
        <is>
          <t>63110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1.61%</t>
        </is>
      </c>
      <c r="C48" s="6" t="inlineStr">
        <is>
          <t>63111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2.42%</t>
        </is>
      </c>
      <c r="C49" s="6" t="inlineStr">
        <is>
          <t>63112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0.81%</t>
        </is>
      </c>
      <c r="C50" s="6" t="inlineStr">
        <is>
          <t>63114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0.81%</t>
        </is>
      </c>
      <c r="C51" s="6" t="inlineStr">
        <is>
          <t>63116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0.81%</t>
        </is>
      </c>
      <c r="C52" s="6" t="inlineStr">
        <is>
          <t>63118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0.81%</t>
        </is>
      </c>
      <c r="C53" s="6" t="inlineStr">
        <is>
          <t>63119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0.81%</t>
        </is>
      </c>
      <c r="C54" s="6" t="inlineStr">
        <is>
          <t>63122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1.61%</t>
        </is>
      </c>
      <c r="C55" s="6" t="inlineStr">
        <is>
          <t>63123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0.81%</t>
        </is>
      </c>
      <c r="C56" s="6" t="inlineStr">
        <is>
          <t>63125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0.81%</t>
        </is>
      </c>
      <c r="C57" s="6" t="inlineStr">
        <is>
          <t>63130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0.81%</t>
        </is>
      </c>
      <c r="C58" s="6" t="inlineStr">
        <is>
          <t>63132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0.81%</t>
        </is>
      </c>
      <c r="C59" s="6" t="inlineStr">
        <is>
          <t>63134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0.81%</t>
        </is>
      </c>
      <c r="C60" s="6" t="inlineStr">
        <is>
          <t>63135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2.42%</t>
        </is>
      </c>
      <c r="C61" s="6" t="inlineStr">
        <is>
          <t>63136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0.81%</t>
        </is>
      </c>
      <c r="C62" s="6" t="inlineStr">
        <is>
          <t>63138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8</v>
      </c>
      <c r="B63" s="6" t="inlineStr">
        <is>
          <t>6.45%</t>
        </is>
      </c>
      <c r="C63" s="6" t="inlineStr">
        <is>
          <t>63139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0.81%</t>
        </is>
      </c>
      <c r="C64" s="6" t="inlineStr">
        <is>
          <t>63141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4.03%</t>
        </is>
      </c>
      <c r="C65" s="6" t="inlineStr">
        <is>
          <t>63143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1.61%</t>
        </is>
      </c>
      <c r="C66" s="6" t="inlineStr">
        <is>
          <t>63146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0.81%</t>
        </is>
      </c>
      <c r="C67" s="6" t="inlineStr">
        <is>
          <t>63301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0.81%</t>
        </is>
      </c>
      <c r="C68" s="6" t="inlineStr">
        <is>
          <t>63303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0.81%</t>
        </is>
      </c>
      <c r="C69" s="6" t="inlineStr">
        <is>
          <t>63366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0.81%</t>
        </is>
      </c>
      <c r="C70" s="6" t="inlineStr">
        <is>
          <t>63376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1.61%</t>
        </is>
      </c>
      <c r="C71" s="6" t="inlineStr">
        <is>
          <t>63379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0.81%</t>
        </is>
      </c>
      <c r="C72" s="6" t="inlineStr">
        <is>
          <t>63385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0.81%</t>
        </is>
      </c>
      <c r="C73" s="6" t="inlineStr">
        <is>
          <t>63390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124</v>
      </c>
      <c r="B74" s="10" t="inlineStr">
        <is>
          <t>100.10%</t>
        </is>
      </c>
      <c r="C74" s="10" t="inlineStr">
        <is>
          <t>Total</t>
        </is>
      </c>
      <c r="D74" s="10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108</v>
      </c>
      <c r="B75" s="6" t="inlineStr">
        <is>
          <t>87.1%</t>
        </is>
      </c>
      <c r="C75" s="6" t="inlineStr">
        <is>
          <t>GARDEN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3.23%</t>
        </is>
      </c>
      <c r="C76" s="6" t="inlineStr">
        <is>
          <t>HIGHRISE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2.42%</t>
        </is>
      </c>
      <c r="C77" s="6" t="inlineStr">
        <is>
          <t>MANUFACTURED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3.23%</t>
        </is>
      </c>
      <c r="C78" s="6" t="inlineStr">
        <is>
          <t>MIDRISE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2.42%</t>
        </is>
      </c>
      <c r="C79" s="6" t="inlineStr">
        <is>
          <t>SENIOR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1.61%</t>
        </is>
      </c>
      <c r="C80" s="6" t="inlineStr">
        <is>
          <t>STUDENT</t>
        </is>
      </c>
      <c r="D80" s="6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10" t="n">
        <v>124</v>
      </c>
      <c r="B81" s="10" t="inlineStr">
        <is>
          <t>100.01%</t>
        </is>
      </c>
      <c r="C81" s="10" t="inlineStr">
        <is>
          <t>Total</t>
        </is>
      </c>
      <c r="D81" s="10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6</v>
      </c>
      <c r="B82" s="6" t="inlineStr">
        <is>
          <t>4.84%</t>
        </is>
      </c>
      <c r="C82" s="6" t="inlineStr">
        <is>
          <t>Less than 5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35</v>
      </c>
      <c r="B83" s="6" t="inlineStr">
        <is>
          <t>28.23%</t>
        </is>
      </c>
      <c r="C83" s="6" t="inlineStr">
        <is>
          <t>5-9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43</v>
      </c>
      <c r="B84" s="6" t="inlineStr">
        <is>
          <t>34.68%</t>
        </is>
      </c>
      <c r="C84" s="6" t="inlineStr">
        <is>
          <t>10-19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40</v>
      </c>
      <c r="B85" s="6" t="inlineStr">
        <is>
          <t>32.26%</t>
        </is>
      </c>
      <c r="C85" s="6" t="inlineStr">
        <is>
          <t>20+ years</t>
        </is>
      </c>
      <c r="D85" s="6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10" t="n">
        <v>124</v>
      </c>
      <c r="B86" s="10" t="inlineStr">
        <is>
          <t>100.01%</t>
        </is>
      </c>
      <c r="C86" s="10" t="inlineStr">
        <is>
          <t>Total</t>
        </is>
      </c>
      <c r="D86" s="10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76</v>
      </c>
      <c r="B87" s="6" t="inlineStr">
        <is>
          <t>61.29%</t>
        </is>
      </c>
      <c r="C87" s="6" t="inlineStr">
        <is>
          <t>Less than 100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19</v>
      </c>
      <c r="B88" s="6" t="inlineStr">
        <is>
          <t>15.32%</t>
        </is>
      </c>
      <c r="C88" s="6" t="inlineStr">
        <is>
          <t>100-199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11</v>
      </c>
      <c r="B89" s="6" t="inlineStr">
        <is>
          <t>8.87%</t>
        </is>
      </c>
      <c r="C89" s="6" t="inlineStr">
        <is>
          <t>200-299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8</v>
      </c>
      <c r="B90" s="6" t="inlineStr">
        <is>
          <t>6.45%</t>
        </is>
      </c>
      <c r="C90" s="6" t="inlineStr">
        <is>
          <t>300-399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3.23%</t>
        </is>
      </c>
      <c r="C91" s="6" t="inlineStr">
        <is>
          <t>400-499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4.84%</t>
        </is>
      </c>
      <c r="C92" s="6" t="inlineStr">
        <is>
          <t>500+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124</v>
      </c>
      <c r="B93" s="10" t="inlineStr">
        <is>
          <t>100.00%</t>
        </is>
      </c>
      <c r="C93" s="10" t="inlineStr">
        <is>
          <t>Total</t>
        </is>
      </c>
      <c r="D93" s="10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93</v>
      </c>
      <c r="B94" s="6" t="inlineStr">
        <is>
          <t>75.0%</t>
        </is>
      </c>
      <c r="C94" s="6" t="inlineStr">
        <is>
          <t>Affordable</t>
        </is>
      </c>
      <c r="D94" s="6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31</v>
      </c>
      <c r="B95" s="6" t="inlineStr">
        <is>
          <t>25.0%</t>
        </is>
      </c>
      <c r="C95" s="6" t="inlineStr">
        <is>
          <t>MarketRate</t>
        </is>
      </c>
      <c r="D95" s="6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10" t="n">
        <v>124</v>
      </c>
      <c r="B96" s="10" t="inlineStr">
        <is>
          <t>100.00%</t>
        </is>
      </c>
      <c r="C96" s="10" t="inlineStr">
        <is>
          <t>Total</t>
        </is>
      </c>
      <c r="D96" s="10" t="inlineStr">
        <is>
          <t>Rent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D45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Flagstaff, Ariz.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Flagstaff, Ariz.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620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2048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283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10590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3878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17419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2718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19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Flagstaff, Ariz.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12</v>
      </c>
      <c r="B22" s="6" t="inlineStr">
        <is>
          <t>57.14%</t>
        </is>
      </c>
      <c r="C22" s="6" t="inlineStr">
        <is>
          <t>86001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19.05%</t>
        </is>
      </c>
      <c r="C23" s="6" t="inlineStr">
        <is>
          <t>86004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9.52%</t>
        </is>
      </c>
      <c r="C24" s="6" t="inlineStr">
        <is>
          <t>86005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9.52%</t>
        </is>
      </c>
      <c r="C25" s="6" t="inlineStr">
        <is>
          <t>86040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4.76%</t>
        </is>
      </c>
      <c r="C26" s="6" t="inlineStr">
        <is>
          <t>92630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10" t="n">
        <v>21</v>
      </c>
      <c r="B27" s="10" t="inlineStr">
        <is>
          <t>99.99%</t>
        </is>
      </c>
      <c r="C27" s="10" t="inlineStr">
        <is>
          <t>Total</t>
        </is>
      </c>
      <c r="D27" s="10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14</v>
      </c>
      <c r="B28" s="6" t="inlineStr">
        <is>
          <t>66.67%</t>
        </is>
      </c>
      <c r="C28" s="6" t="inlineStr">
        <is>
          <t>GARDEN</t>
        </is>
      </c>
      <c r="D28" s="6" t="inlineStr">
        <is>
          <t>Property Type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33.33%</t>
        </is>
      </c>
      <c r="C29" s="6" t="inlineStr">
        <is>
          <t>STUDENT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10" t="n">
        <v>21</v>
      </c>
      <c r="B30" s="10" t="inlineStr">
        <is>
          <t>100.00%</t>
        </is>
      </c>
      <c r="C30" s="10" t="inlineStr">
        <is>
          <t>Total</t>
        </is>
      </c>
      <c r="D30" s="10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0</v>
      </c>
      <c r="B31" s="6" t="inlineStr">
        <is>
          <t>0.0%</t>
        </is>
      </c>
      <c r="C31" s="6" t="inlineStr">
        <is>
          <t>Less than 5 years</t>
        </is>
      </c>
      <c r="D31" s="6" t="inlineStr">
        <is>
          <t>Age of Property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4.76%</t>
        </is>
      </c>
      <c r="C32" s="6" t="inlineStr">
        <is>
          <t>5-9 years</t>
        </is>
      </c>
      <c r="D32" s="6" t="inlineStr">
        <is>
          <t>Age of Property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28.57%</t>
        </is>
      </c>
      <c r="C33" s="6" t="inlineStr">
        <is>
          <t>10-19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14</v>
      </c>
      <c r="B34" s="6" t="inlineStr">
        <is>
          <t>66.67%</t>
        </is>
      </c>
      <c r="C34" s="6" t="inlineStr">
        <is>
          <t>20+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21</v>
      </c>
      <c r="B35" s="10" t="inlineStr">
        <is>
          <t>100.00%</t>
        </is>
      </c>
      <c r="C35" s="10" t="inlineStr">
        <is>
          <t>Total</t>
        </is>
      </c>
      <c r="D35" s="10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14.29%</t>
        </is>
      </c>
      <c r="C36" s="6" t="inlineStr">
        <is>
          <t>Less than 100</t>
        </is>
      </c>
      <c r="D36" s="6" t="inlineStr">
        <is>
          <t>Property Size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10</v>
      </c>
      <c r="B37" s="6" t="inlineStr">
        <is>
          <t>47.62%</t>
        </is>
      </c>
      <c r="C37" s="6" t="inlineStr">
        <is>
          <t>100-199</t>
        </is>
      </c>
      <c r="D37" s="6" t="inlineStr">
        <is>
          <t>Property Size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28.57%</t>
        </is>
      </c>
      <c r="C38" s="6" t="inlineStr">
        <is>
          <t>200-299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300-399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400-499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9.52%</t>
        </is>
      </c>
      <c r="C41" s="6" t="inlineStr">
        <is>
          <t>500+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21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14.29%</t>
        </is>
      </c>
      <c r="C43" s="6" t="inlineStr">
        <is>
          <t>Affordable</t>
        </is>
      </c>
      <c r="D43" s="6" t="inlineStr">
        <is>
          <t>Rent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18</v>
      </c>
      <c r="B44" s="6" t="inlineStr">
        <is>
          <t>85.71%</t>
        </is>
      </c>
      <c r="C44" s="6" t="inlineStr">
        <is>
          <t>MarketRate</t>
        </is>
      </c>
      <c r="D44" s="6" t="inlineStr">
        <is>
          <t>Rent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21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0.xml><?xml version="1.0" encoding="utf-8"?>
<worksheet xmlns="http://schemas.openxmlformats.org/spreadsheetml/2006/main">
  <sheetPr>
    <outlinePr summaryBelow="1" summaryRight="1"/>
    <pageSetUpPr/>
  </sheetPr>
  <dimension ref="A1:AD11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Kansas City, Mo.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Kansas City, Mo.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283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3897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1243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Kansas City, Mo.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0.48%</t>
        </is>
      </c>
      <c r="C22" s="6" t="inlineStr">
        <is>
          <t>64012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0.48%</t>
        </is>
      </c>
      <c r="C23" s="6" t="inlineStr">
        <is>
          <t>64014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0.95%</t>
        </is>
      </c>
      <c r="C24" s="6" t="inlineStr">
        <is>
          <t>64015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0.95%</t>
        </is>
      </c>
      <c r="C25" s="6" t="inlineStr">
        <is>
          <t>64024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0.95%</t>
        </is>
      </c>
      <c r="C26" s="6" t="inlineStr">
        <is>
          <t>64029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3.33%</t>
        </is>
      </c>
      <c r="C27" s="6" t="inlineStr">
        <is>
          <t>64030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0.95%</t>
        </is>
      </c>
      <c r="C28" s="6" t="inlineStr">
        <is>
          <t>64052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0.48%</t>
        </is>
      </c>
      <c r="C29" s="6" t="inlineStr">
        <is>
          <t>64053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0.48%</t>
        </is>
      </c>
      <c r="C30" s="6" t="inlineStr">
        <is>
          <t>64054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1.9%</t>
        </is>
      </c>
      <c r="C31" s="6" t="inlineStr">
        <is>
          <t>64055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1.43%</t>
        </is>
      </c>
      <c r="C32" s="6" t="inlineStr">
        <is>
          <t>64057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2.38%</t>
        </is>
      </c>
      <c r="C33" s="6" t="inlineStr">
        <is>
          <t>64063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0.48%</t>
        </is>
      </c>
      <c r="C34" s="6" t="inlineStr">
        <is>
          <t>64064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1.9%</t>
        </is>
      </c>
      <c r="C35" s="6" t="inlineStr">
        <is>
          <t>64068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0.95%</t>
        </is>
      </c>
      <c r="C36" s="6" t="inlineStr">
        <is>
          <t>64079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2.38%</t>
        </is>
      </c>
      <c r="C37" s="6" t="inlineStr">
        <is>
          <t>64081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0.48%</t>
        </is>
      </c>
      <c r="C38" s="6" t="inlineStr">
        <is>
          <t>64082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0.48%</t>
        </is>
      </c>
      <c r="C39" s="6" t="inlineStr">
        <is>
          <t>64083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0.48%</t>
        </is>
      </c>
      <c r="C40" s="6" t="inlineStr">
        <is>
          <t>64086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2.38%</t>
        </is>
      </c>
      <c r="C41" s="6" t="inlineStr">
        <is>
          <t>64105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0.48%</t>
        </is>
      </c>
      <c r="C42" s="6" t="inlineStr">
        <is>
          <t>64106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0.95%</t>
        </is>
      </c>
      <c r="C43" s="6" t="inlineStr">
        <is>
          <t>64108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2.38%</t>
        </is>
      </c>
      <c r="C44" s="6" t="inlineStr">
        <is>
          <t>64109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0.95%</t>
        </is>
      </c>
      <c r="C45" s="6" t="inlineStr">
        <is>
          <t>64110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22</v>
      </c>
      <c r="B46" s="6" t="inlineStr">
        <is>
          <t>10.48%</t>
        </is>
      </c>
      <c r="C46" s="6" t="inlineStr">
        <is>
          <t>64111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1.43%</t>
        </is>
      </c>
      <c r="C47" s="6" t="inlineStr">
        <is>
          <t>64112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7</v>
      </c>
      <c r="B48" s="6" t="inlineStr">
        <is>
          <t>3.33%</t>
        </is>
      </c>
      <c r="C48" s="6" t="inlineStr">
        <is>
          <t>64114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1.9%</t>
        </is>
      </c>
      <c r="C49" s="6" t="inlineStr">
        <is>
          <t>64116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0.95%</t>
        </is>
      </c>
      <c r="C50" s="6" t="inlineStr">
        <is>
          <t>64117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2.38%</t>
        </is>
      </c>
      <c r="C51" s="6" t="inlineStr">
        <is>
          <t>64118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1.9%</t>
        </is>
      </c>
      <c r="C52" s="6" t="inlineStr">
        <is>
          <t>64119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1.43%</t>
        </is>
      </c>
      <c r="C53" s="6" t="inlineStr">
        <is>
          <t>64124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0.48%</t>
        </is>
      </c>
      <c r="C54" s="6" t="inlineStr">
        <is>
          <t>64129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0.48%</t>
        </is>
      </c>
      <c r="C55" s="6" t="inlineStr">
        <is>
          <t>64130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5</v>
      </c>
      <c r="B56" s="6" t="inlineStr">
        <is>
          <t>2.38%</t>
        </is>
      </c>
      <c r="C56" s="6" t="inlineStr">
        <is>
          <t>64131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0.48%</t>
        </is>
      </c>
      <c r="C57" s="6" t="inlineStr">
        <is>
          <t>64132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0.48%</t>
        </is>
      </c>
      <c r="C58" s="6" t="inlineStr">
        <is>
          <t>64133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0.48%</t>
        </is>
      </c>
      <c r="C59" s="6" t="inlineStr">
        <is>
          <t>64134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0.95%</t>
        </is>
      </c>
      <c r="C60" s="6" t="inlineStr">
        <is>
          <t>64138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0.48%</t>
        </is>
      </c>
      <c r="C61" s="6" t="inlineStr">
        <is>
          <t>64139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2.38%</t>
        </is>
      </c>
      <c r="C62" s="6" t="inlineStr">
        <is>
          <t>64151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0.48%</t>
        </is>
      </c>
      <c r="C63" s="6" t="inlineStr">
        <is>
          <t>64152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0.48%</t>
        </is>
      </c>
      <c r="C64" s="6" t="inlineStr">
        <is>
          <t>64153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1.43%</t>
        </is>
      </c>
      <c r="C65" s="6" t="inlineStr">
        <is>
          <t>64155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0.48%</t>
        </is>
      </c>
      <c r="C66" s="6" t="inlineStr">
        <is>
          <t>64701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1.43%</t>
        </is>
      </c>
      <c r="C67" s="6" t="inlineStr">
        <is>
          <t>66030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1.9%</t>
        </is>
      </c>
      <c r="C68" s="6" t="inlineStr">
        <is>
          <t>66048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7</v>
      </c>
      <c r="B69" s="6" t="inlineStr">
        <is>
          <t>3.33%</t>
        </is>
      </c>
      <c r="C69" s="6" t="inlineStr">
        <is>
          <t>66061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5</v>
      </c>
      <c r="B70" s="6" t="inlineStr">
        <is>
          <t>2.38%</t>
        </is>
      </c>
      <c r="C70" s="6" t="inlineStr">
        <is>
          <t>66062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0.95%</t>
        </is>
      </c>
      <c r="C71" s="6" t="inlineStr">
        <is>
          <t>66086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1.43%</t>
        </is>
      </c>
      <c r="C72" s="6" t="inlineStr">
        <is>
          <t>66101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1.43%</t>
        </is>
      </c>
      <c r="C73" s="6" t="inlineStr">
        <is>
          <t>66102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0.95%</t>
        </is>
      </c>
      <c r="C74" s="6" t="inlineStr">
        <is>
          <t>66103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0.95%</t>
        </is>
      </c>
      <c r="C75" s="6" t="inlineStr">
        <is>
          <t>66104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0.95%</t>
        </is>
      </c>
      <c r="C76" s="6" t="inlineStr">
        <is>
          <t>66112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1.43%</t>
        </is>
      </c>
      <c r="C77" s="6" t="inlineStr">
        <is>
          <t>66202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1.43%</t>
        </is>
      </c>
      <c r="C78" s="6" t="inlineStr">
        <is>
          <t>66203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1.43%</t>
        </is>
      </c>
      <c r="C79" s="6" t="inlineStr">
        <is>
          <t>66204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0.48%</t>
        </is>
      </c>
      <c r="C80" s="6" t="inlineStr">
        <is>
          <t>66206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0.48%</t>
        </is>
      </c>
      <c r="C81" s="6" t="inlineStr">
        <is>
          <t>66207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0.95%</t>
        </is>
      </c>
      <c r="C82" s="6" t="inlineStr">
        <is>
          <t>66209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</v>
      </c>
      <c r="B83" s="6" t="inlineStr">
        <is>
          <t>2.86%</t>
        </is>
      </c>
      <c r="C83" s="6" t="inlineStr">
        <is>
          <t>66212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</v>
      </c>
      <c r="B84" s="6" t="inlineStr">
        <is>
          <t>2.38%</t>
        </is>
      </c>
      <c r="C84" s="6" t="inlineStr">
        <is>
          <t>66213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1.9%</t>
        </is>
      </c>
      <c r="C85" s="6" t="inlineStr">
        <is>
          <t>66214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1.43%</t>
        </is>
      </c>
      <c r="C86" s="6" t="inlineStr">
        <is>
          <t>66215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1.43%</t>
        </is>
      </c>
      <c r="C87" s="6" t="inlineStr">
        <is>
          <t>66216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0.95%</t>
        </is>
      </c>
      <c r="C88" s="6" t="inlineStr">
        <is>
          <t>66217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0.48%</t>
        </is>
      </c>
      <c r="C89" s="6" t="inlineStr">
        <is>
          <t>66219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0.48%</t>
        </is>
      </c>
      <c r="C90" s="6" t="inlineStr">
        <is>
          <t>66223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0.48%</t>
        </is>
      </c>
      <c r="C91" s="6" t="inlineStr">
        <is>
          <t>66224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0.48%</t>
        </is>
      </c>
      <c r="C92" s="6" t="inlineStr">
        <is>
          <t>66227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0.95%</t>
        </is>
      </c>
      <c r="C93" s="6" t="inlineStr">
        <is>
          <t>97471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10" t="n">
        <v>210</v>
      </c>
      <c r="B94" s="10" t="inlineStr">
        <is>
          <t>100.03%</t>
        </is>
      </c>
      <c r="C94" s="10" t="inlineStr">
        <is>
          <t>Total</t>
        </is>
      </c>
      <c r="D94" s="10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195</v>
      </c>
      <c r="B95" s="6" t="inlineStr">
        <is>
          <t>92.86%</t>
        </is>
      </c>
      <c r="C95" s="6" t="inlineStr">
        <is>
          <t>GARDEN</t>
        </is>
      </c>
      <c r="D95" s="6" t="inlineStr">
        <is>
          <t>Property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1.43%</t>
        </is>
      </c>
      <c r="C96" s="6" t="inlineStr">
        <is>
          <t>MANUFACTURED</t>
        </is>
      </c>
      <c r="D96" s="6" t="inlineStr">
        <is>
          <t>Property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8</v>
      </c>
      <c r="B97" s="6" t="inlineStr">
        <is>
          <t>3.81%</t>
        </is>
      </c>
      <c r="C97" s="6" t="inlineStr">
        <is>
          <t>MIDRISE</t>
        </is>
      </c>
      <c r="D97" s="6" t="inlineStr">
        <is>
          <t>Property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1.9%</t>
        </is>
      </c>
      <c r="C98" s="6" t="inlineStr">
        <is>
          <t>SENIOR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10" t="n">
        <v>210</v>
      </c>
      <c r="B99" s="10" t="inlineStr">
        <is>
          <t>100.00%</t>
        </is>
      </c>
      <c r="C99" s="10" t="inlineStr">
        <is>
          <t>Total</t>
        </is>
      </c>
      <c r="D99" s="10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8</v>
      </c>
      <c r="B100" s="6" t="inlineStr">
        <is>
          <t>3.81%</t>
        </is>
      </c>
      <c r="C100" s="6" t="inlineStr">
        <is>
          <t>Less than 5 years</t>
        </is>
      </c>
      <c r="D100" s="6" t="inlineStr">
        <is>
          <t>Age of Property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73</v>
      </c>
      <c r="B101" s="6" t="inlineStr">
        <is>
          <t>34.76%</t>
        </is>
      </c>
      <c r="C101" s="6" t="inlineStr">
        <is>
          <t>5-9 years</t>
        </is>
      </c>
      <c r="D101" s="6" t="inlineStr">
        <is>
          <t>Age of Property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41</v>
      </c>
      <c r="B102" s="6" t="inlineStr">
        <is>
          <t>19.52%</t>
        </is>
      </c>
      <c r="C102" s="6" t="inlineStr">
        <is>
          <t>10-19 years</t>
        </is>
      </c>
      <c r="D102" s="6" t="inlineStr">
        <is>
          <t>Age of Property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88</v>
      </c>
      <c r="B103" s="6" t="inlineStr">
        <is>
          <t>41.9%</t>
        </is>
      </c>
      <c r="C103" s="6" t="inlineStr">
        <is>
          <t>20+ years</t>
        </is>
      </c>
      <c r="D103" s="6" t="inlineStr">
        <is>
          <t>Age of Property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10" t="n">
        <v>210</v>
      </c>
      <c r="B104" s="10" t="inlineStr">
        <is>
          <t>99.99%</t>
        </is>
      </c>
      <c r="C104" s="10" t="inlineStr">
        <is>
          <t>Total</t>
        </is>
      </c>
      <c r="D104" s="10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107</v>
      </c>
      <c r="B105" s="6" t="inlineStr">
        <is>
          <t>50.95%</t>
        </is>
      </c>
      <c r="C105" s="6" t="inlineStr">
        <is>
          <t>Less than 100</t>
        </is>
      </c>
      <c r="D105" s="6" t="inlineStr">
        <is>
          <t>Property Size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48</v>
      </c>
      <c r="B106" s="6" t="inlineStr">
        <is>
          <t>22.86%</t>
        </is>
      </c>
      <c r="C106" s="6" t="inlineStr">
        <is>
          <t>100-199</t>
        </is>
      </c>
      <c r="D106" s="6" t="inlineStr">
        <is>
          <t>Property Size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24</v>
      </c>
      <c r="B107" s="6" t="inlineStr">
        <is>
          <t>11.43%</t>
        </is>
      </c>
      <c r="C107" s="6" t="inlineStr">
        <is>
          <t>200-299</t>
        </is>
      </c>
      <c r="D107" s="6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15</v>
      </c>
      <c r="B108" s="6" t="inlineStr">
        <is>
          <t>7.14%</t>
        </is>
      </c>
      <c r="C108" s="6" t="inlineStr">
        <is>
          <t>300-399</t>
        </is>
      </c>
      <c r="D108" s="6" t="inlineStr">
        <is>
          <t>Property Size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9</v>
      </c>
      <c r="B109" s="6" t="inlineStr">
        <is>
          <t>4.29%</t>
        </is>
      </c>
      <c r="C109" s="6" t="inlineStr">
        <is>
          <t>400-499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7</v>
      </c>
      <c r="B110" s="6" t="inlineStr">
        <is>
          <t>3.33%</t>
        </is>
      </c>
      <c r="C110" s="6" t="inlineStr">
        <is>
          <t>500+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10" t="n">
        <v>210</v>
      </c>
      <c r="B111" s="10" t="inlineStr">
        <is>
          <t>100.00%</t>
        </is>
      </c>
      <c r="C111" s="10" t="inlineStr">
        <is>
          <t>Total</t>
        </is>
      </c>
      <c r="D111" s="10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147</v>
      </c>
      <c r="B112" s="6" t="inlineStr">
        <is>
          <t>70.0%</t>
        </is>
      </c>
      <c r="C112" s="6" t="inlineStr">
        <is>
          <t>Affordable</t>
        </is>
      </c>
      <c r="D112" s="6" t="inlineStr">
        <is>
          <t>Rent Type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63</v>
      </c>
      <c r="B113" s="6" t="inlineStr">
        <is>
          <t>30.0%</t>
        </is>
      </c>
      <c r="C113" s="6" t="inlineStr">
        <is>
          <t>MarketRate</t>
        </is>
      </c>
      <c r="D113" s="6" t="inlineStr">
        <is>
          <t>Rent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10" t="n">
        <v>210</v>
      </c>
      <c r="B114" s="10" t="inlineStr">
        <is>
          <t>100.00%</t>
        </is>
      </c>
      <c r="C114" s="10" t="inlineStr">
        <is>
          <t>Total</t>
        </is>
      </c>
      <c r="D114" s="10" t="inlineStr">
        <is>
          <t>Rent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1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Durham,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Durham,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1577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1668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7401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3705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14607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1937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Durham,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6.25%</t>
        </is>
      </c>
      <c r="C22" s="6" t="inlineStr">
        <is>
          <t>27278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6.25%</t>
        </is>
      </c>
      <c r="C23" s="6" t="inlineStr">
        <is>
          <t>27344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3.12%</t>
        </is>
      </c>
      <c r="C24" s="6" t="inlineStr">
        <is>
          <t>27510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6.25%</t>
        </is>
      </c>
      <c r="C25" s="6" t="inlineStr">
        <is>
          <t>27514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3.12%</t>
        </is>
      </c>
      <c r="C26" s="6" t="inlineStr">
        <is>
          <t>27516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6.25%</t>
        </is>
      </c>
      <c r="C27" s="6" t="inlineStr">
        <is>
          <t>27517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3.12%</t>
        </is>
      </c>
      <c r="C28" s="6" t="inlineStr">
        <is>
          <t>27701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6.25%</t>
        </is>
      </c>
      <c r="C29" s="6" t="inlineStr">
        <is>
          <t>27703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3.12%</t>
        </is>
      </c>
      <c r="C30" s="6" t="inlineStr">
        <is>
          <t>27704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9.38%</t>
        </is>
      </c>
      <c r="C31" s="6" t="inlineStr">
        <is>
          <t>27705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9</v>
      </c>
      <c r="B32" s="6" t="inlineStr">
        <is>
          <t>28.12%</t>
        </is>
      </c>
      <c r="C32" s="6" t="inlineStr">
        <is>
          <t>27707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18.75%</t>
        </is>
      </c>
      <c r="C33" s="6" t="inlineStr">
        <is>
          <t>27713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32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25</v>
      </c>
      <c r="B35" s="6" t="inlineStr">
        <is>
          <t>78.12%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3.12%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12.5%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6.25%</t>
        </is>
      </c>
      <c r="C38" s="6" t="inlineStr">
        <is>
          <t>STUDENT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32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12</v>
      </c>
      <c r="B41" s="6" t="inlineStr">
        <is>
          <t>37.5%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18.75%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43.75%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32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18.75%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15</v>
      </c>
      <c r="B47" s="6" t="inlineStr">
        <is>
          <t>46.88%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10</v>
      </c>
      <c r="B48" s="6" t="inlineStr">
        <is>
          <t>31.25%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3.12%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18</v>
      </c>
      <c r="B52" s="6" t="inlineStr">
        <is>
          <t>56.25%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14</v>
      </c>
      <c r="B53" s="6" t="inlineStr">
        <is>
          <t>43.75%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32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2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Greensboro,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Greensboro,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1103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1269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5226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3215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11059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1332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Greensboro,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2.33%</t>
        </is>
      </c>
      <c r="C22" s="6" t="inlineStr">
        <is>
          <t>27203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4.65%</t>
        </is>
      </c>
      <c r="C23" s="6" t="inlineStr">
        <is>
          <t>27249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4.65%</t>
        </is>
      </c>
      <c r="C24" s="6" t="inlineStr">
        <is>
          <t>27262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6.98%</t>
        </is>
      </c>
      <c r="C25" s="6" t="inlineStr">
        <is>
          <t>27263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2.33%</t>
        </is>
      </c>
      <c r="C26" s="6" t="inlineStr">
        <is>
          <t>27265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2.33%</t>
        </is>
      </c>
      <c r="C27" s="6" t="inlineStr">
        <is>
          <t>27282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2.33%</t>
        </is>
      </c>
      <c r="C28" s="6" t="inlineStr">
        <is>
          <t>27288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4.65%</t>
        </is>
      </c>
      <c r="C29" s="6" t="inlineStr">
        <is>
          <t>27401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4.65%</t>
        </is>
      </c>
      <c r="C30" s="6" t="inlineStr">
        <is>
          <t>27403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4.65%</t>
        </is>
      </c>
      <c r="C31" s="6" t="inlineStr">
        <is>
          <t>27405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6.98%</t>
        </is>
      </c>
      <c r="C32" s="6" t="inlineStr">
        <is>
          <t>27406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10</v>
      </c>
      <c r="B33" s="6" t="inlineStr">
        <is>
          <t>23.26%</t>
        </is>
      </c>
      <c r="C33" s="6" t="inlineStr">
        <is>
          <t>27407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2.33%</t>
        </is>
      </c>
      <c r="C34" s="6" t="inlineStr">
        <is>
          <t>27408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4.65%</t>
        </is>
      </c>
      <c r="C35" s="6" t="inlineStr">
        <is>
          <t>27409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9.3%</t>
        </is>
      </c>
      <c r="C36" s="6" t="inlineStr">
        <is>
          <t>27410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13.95%</t>
        </is>
      </c>
      <c r="C37" s="6" t="inlineStr">
        <is>
          <t>27455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43</v>
      </c>
      <c r="B38" s="10" t="inlineStr">
        <is>
          <t>100.02%</t>
        </is>
      </c>
      <c r="C38" s="10" t="inlineStr">
        <is>
          <t>Total</t>
        </is>
      </c>
      <c r="D38" s="10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39</v>
      </c>
      <c r="B39" s="6" t="inlineStr">
        <is>
          <t>90.7%</t>
        </is>
      </c>
      <c r="C39" s="6" t="inlineStr">
        <is>
          <t>GARDEN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4.65%</t>
        </is>
      </c>
      <c r="C40" s="6" t="inlineStr">
        <is>
          <t>MANUFACTURED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4.65%</t>
        </is>
      </c>
      <c r="C41" s="6" t="inlineStr">
        <is>
          <t>STUDENT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43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13.95%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12</v>
      </c>
      <c r="B44" s="6" t="inlineStr">
        <is>
          <t>27.91%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16.28%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18</v>
      </c>
      <c r="B46" s="6" t="inlineStr">
        <is>
          <t>41.86%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43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13</v>
      </c>
      <c r="B48" s="6" t="inlineStr">
        <is>
          <t>30.23%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16.28%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12</v>
      </c>
      <c r="B50" s="6" t="inlineStr">
        <is>
          <t>27.91%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6.98%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11.63%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6.98%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43</v>
      </c>
      <c r="B54" s="10" t="inlineStr">
        <is>
          <t>100.01%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22</v>
      </c>
      <c r="B55" s="6" t="inlineStr">
        <is>
          <t>51.16%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21</v>
      </c>
      <c r="B56" s="6" t="inlineStr">
        <is>
          <t>48.84%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43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3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Raleigh,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Raleigh,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1343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6777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3807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13436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1770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Raleigh,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2.94%</t>
        </is>
      </c>
      <c r="C22" s="6" t="inlineStr">
        <is>
          <t>27511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4.41%</t>
        </is>
      </c>
      <c r="C23" s="6" t="inlineStr">
        <is>
          <t>27513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2.94%</t>
        </is>
      </c>
      <c r="C24" s="6" t="inlineStr">
        <is>
          <t>27518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1.47%</t>
        </is>
      </c>
      <c r="C25" s="6" t="inlineStr">
        <is>
          <t>27519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2.94%</t>
        </is>
      </c>
      <c r="C26" s="6" t="inlineStr">
        <is>
          <t>27520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2.94%</t>
        </is>
      </c>
      <c r="C27" s="6" t="inlineStr">
        <is>
          <t>27525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5.88%</t>
        </is>
      </c>
      <c r="C28" s="6" t="inlineStr">
        <is>
          <t>27529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5.88%</t>
        </is>
      </c>
      <c r="C29" s="6" t="inlineStr">
        <is>
          <t>27560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1.47%</t>
        </is>
      </c>
      <c r="C30" s="6" t="inlineStr">
        <is>
          <t>27569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2.94%</t>
        </is>
      </c>
      <c r="C31" s="6" t="inlineStr">
        <is>
          <t>27587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2.94%</t>
        </is>
      </c>
      <c r="C32" s="6" t="inlineStr">
        <is>
          <t>27591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1.47%</t>
        </is>
      </c>
      <c r="C33" s="6" t="inlineStr">
        <is>
          <t>27601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5.88%</t>
        </is>
      </c>
      <c r="C34" s="6" t="inlineStr">
        <is>
          <t>27603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4.41%</t>
        </is>
      </c>
      <c r="C35" s="6" t="inlineStr">
        <is>
          <t>27604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11.76%</t>
        </is>
      </c>
      <c r="C36" s="6" t="inlineStr">
        <is>
          <t>27606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2.94%</t>
        </is>
      </c>
      <c r="C37" s="6" t="inlineStr">
        <is>
          <t>27609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2.94%</t>
        </is>
      </c>
      <c r="C38" s="6" t="inlineStr">
        <is>
          <t>27610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9</v>
      </c>
      <c r="B39" s="6" t="inlineStr">
        <is>
          <t>13.24%</t>
        </is>
      </c>
      <c r="C39" s="6" t="inlineStr">
        <is>
          <t>27612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1.47%</t>
        </is>
      </c>
      <c r="C40" s="6" t="inlineStr">
        <is>
          <t>27613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4.41%</t>
        </is>
      </c>
      <c r="C41" s="6" t="inlineStr">
        <is>
          <t>27614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8.82%</t>
        </is>
      </c>
      <c r="C42" s="6" t="inlineStr">
        <is>
          <t>27616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5.88%</t>
        </is>
      </c>
      <c r="C43" s="6" t="inlineStr">
        <is>
          <t>27617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68</v>
      </c>
      <c r="B44" s="10" t="inlineStr">
        <is>
          <t>99.97%</t>
        </is>
      </c>
      <c r="C44" s="10" t="inlineStr">
        <is>
          <t>Total</t>
        </is>
      </c>
      <c r="D44" s="10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59</v>
      </c>
      <c r="B45" s="6" t="inlineStr">
        <is>
          <t>86.76%</t>
        </is>
      </c>
      <c r="C45" s="6" t="inlineStr">
        <is>
          <t>GARDEN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1.47%</t>
        </is>
      </c>
      <c r="C46" s="6" t="inlineStr">
        <is>
          <t>MANUFACTURED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1.47%</t>
        </is>
      </c>
      <c r="C47" s="6" t="inlineStr">
        <is>
          <t>MIDRISE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4.41%</t>
        </is>
      </c>
      <c r="C48" s="6" t="inlineStr">
        <is>
          <t>SENIOR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5.88%</t>
        </is>
      </c>
      <c r="C49" s="6" t="inlineStr">
        <is>
          <t>STUDENT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68</v>
      </c>
      <c r="B50" s="10" t="inlineStr">
        <is>
          <t>99.99%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2.94%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28</v>
      </c>
      <c r="B52" s="6" t="inlineStr">
        <is>
          <t>41.18%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11</v>
      </c>
      <c r="B53" s="6" t="inlineStr">
        <is>
          <t>16.18%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27</v>
      </c>
      <c r="B54" s="6" t="inlineStr">
        <is>
          <t>39.71%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68</v>
      </c>
      <c r="B55" s="10" t="inlineStr">
        <is>
          <t>100.01%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18</v>
      </c>
      <c r="B56" s="6" t="inlineStr">
        <is>
          <t>26.47%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18</v>
      </c>
      <c r="B57" s="6" t="inlineStr">
        <is>
          <t>26.47%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13</v>
      </c>
      <c r="B58" s="6" t="inlineStr">
        <is>
          <t>19.12%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15</v>
      </c>
      <c r="B59" s="6" t="inlineStr">
        <is>
          <t>22.06%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4.41%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1.47%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68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45</v>
      </c>
      <c r="B63" s="6" t="inlineStr">
        <is>
          <t>66.18%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23</v>
      </c>
      <c r="B64" s="6" t="inlineStr">
        <is>
          <t>33.82%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68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4.xml><?xml version="1.0" encoding="utf-8"?>
<worksheet xmlns="http://schemas.openxmlformats.org/spreadsheetml/2006/main">
  <sheetPr>
    <outlinePr summaryBelow="1" summaryRight="1"/>
    <pageSetUpPr/>
  </sheetPr>
  <dimension ref="A1:AD84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Charlotte,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Charlotte,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1223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6951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3770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13532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1745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Charlotte,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1.27%</t>
        </is>
      </c>
      <c r="C22" s="6" t="inlineStr">
        <is>
          <t>28012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10</v>
      </c>
      <c r="B23" s="6" t="inlineStr">
        <is>
          <t>6.33%</t>
        </is>
      </c>
      <c r="C23" s="6" t="inlineStr">
        <is>
          <t>28025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3.16%</t>
        </is>
      </c>
      <c r="C24" s="6" t="inlineStr">
        <is>
          <t>28027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1.27%</t>
        </is>
      </c>
      <c r="C25" s="6" t="inlineStr">
        <is>
          <t>28031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2.53%</t>
        </is>
      </c>
      <c r="C26" s="6" t="inlineStr">
        <is>
          <t>28052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1.27%</t>
        </is>
      </c>
      <c r="C27" s="6" t="inlineStr">
        <is>
          <t>28054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1.9%</t>
        </is>
      </c>
      <c r="C28" s="6" t="inlineStr">
        <is>
          <t>28056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3.16%</t>
        </is>
      </c>
      <c r="C29" s="6" t="inlineStr">
        <is>
          <t>28078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1.27%</t>
        </is>
      </c>
      <c r="C30" s="6" t="inlineStr">
        <is>
          <t>28079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1.9%</t>
        </is>
      </c>
      <c r="C31" s="6" t="inlineStr">
        <is>
          <t>28081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1.27%</t>
        </is>
      </c>
      <c r="C32" s="6" t="inlineStr">
        <is>
          <t>28083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1.27%</t>
        </is>
      </c>
      <c r="C33" s="6" t="inlineStr">
        <is>
          <t>28104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1.9%</t>
        </is>
      </c>
      <c r="C34" s="6" t="inlineStr">
        <is>
          <t>28105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1.27%</t>
        </is>
      </c>
      <c r="C35" s="6" t="inlineStr">
        <is>
          <t>28110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1.27%</t>
        </is>
      </c>
      <c r="C36" s="6" t="inlineStr">
        <is>
          <t>28112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1.9%</t>
        </is>
      </c>
      <c r="C37" s="6" t="inlineStr">
        <is>
          <t>28134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0.63%</t>
        </is>
      </c>
      <c r="C38" s="6" t="inlineStr">
        <is>
          <t>28170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1.27%</t>
        </is>
      </c>
      <c r="C39" s="6" t="inlineStr">
        <is>
          <t>28174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1.9%</t>
        </is>
      </c>
      <c r="C40" s="6" t="inlineStr">
        <is>
          <t>28203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1.9%</t>
        </is>
      </c>
      <c r="C41" s="6" t="inlineStr">
        <is>
          <t>28204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8.23%</t>
        </is>
      </c>
      <c r="C42" s="6" t="inlineStr">
        <is>
          <t>28205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1.27%</t>
        </is>
      </c>
      <c r="C43" s="6" t="inlineStr">
        <is>
          <t>28206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1.9%</t>
        </is>
      </c>
      <c r="C44" s="6" t="inlineStr">
        <is>
          <t>28208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2.53%</t>
        </is>
      </c>
      <c r="C45" s="6" t="inlineStr">
        <is>
          <t>28209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5.06%</t>
        </is>
      </c>
      <c r="C46" s="6" t="inlineStr">
        <is>
          <t>28210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2.53%</t>
        </is>
      </c>
      <c r="C47" s="6" t="inlineStr">
        <is>
          <t>28211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6.96%</t>
        </is>
      </c>
      <c r="C48" s="6" t="inlineStr">
        <is>
          <t>28212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2.53%</t>
        </is>
      </c>
      <c r="C49" s="6" t="inlineStr">
        <is>
          <t>28213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2.53%</t>
        </is>
      </c>
      <c r="C50" s="6" t="inlineStr">
        <is>
          <t>28215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1.9%</t>
        </is>
      </c>
      <c r="C51" s="6" t="inlineStr">
        <is>
          <t>28216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4.43%</t>
        </is>
      </c>
      <c r="C52" s="6" t="inlineStr">
        <is>
          <t>28217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1.9%</t>
        </is>
      </c>
      <c r="C53" s="6" t="inlineStr">
        <is>
          <t>28226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1.9%</t>
        </is>
      </c>
      <c r="C54" s="6" t="inlineStr">
        <is>
          <t>28227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6</v>
      </c>
      <c r="B55" s="6" t="inlineStr">
        <is>
          <t>3.8%</t>
        </is>
      </c>
      <c r="C55" s="6" t="inlineStr">
        <is>
          <t>28262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2.53%</t>
        </is>
      </c>
      <c r="C56" s="6" t="inlineStr">
        <is>
          <t>28269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1.9%</t>
        </is>
      </c>
      <c r="C57" s="6" t="inlineStr">
        <is>
          <t>28273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2.53%</t>
        </is>
      </c>
      <c r="C58" s="6" t="inlineStr">
        <is>
          <t>28277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0.63%</t>
        </is>
      </c>
      <c r="C59" s="6" t="inlineStr">
        <is>
          <t>28278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1.27%</t>
        </is>
      </c>
      <c r="C60" s="6" t="inlineStr">
        <is>
          <t>29708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1.27%</t>
        </is>
      </c>
      <c r="C61" s="6" t="inlineStr">
        <is>
          <t>29715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</v>
      </c>
      <c r="B62" s="6" t="inlineStr">
        <is>
          <t>1.27%</t>
        </is>
      </c>
      <c r="C62" s="6" t="inlineStr">
        <is>
          <t>29730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</v>
      </c>
      <c r="B63" s="6" t="inlineStr">
        <is>
          <t>2.53%</t>
        </is>
      </c>
      <c r="C63" s="6" t="inlineStr">
        <is>
          <t>29732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158</v>
      </c>
      <c r="B64" s="10" t="inlineStr">
        <is>
          <t>100.04%</t>
        </is>
      </c>
      <c r="C64" s="10" t="inlineStr">
        <is>
          <t>Total</t>
        </is>
      </c>
      <c r="D64" s="10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147</v>
      </c>
      <c r="B65" s="6" t="inlineStr">
        <is>
          <t>93.04%</t>
        </is>
      </c>
      <c r="C65" s="6" t="inlineStr">
        <is>
          <t>GARDEN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0.63%</t>
        </is>
      </c>
      <c r="C66" s="6" t="inlineStr">
        <is>
          <t>MANUFACTURED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4.43%</t>
        </is>
      </c>
      <c r="C67" s="6" t="inlineStr">
        <is>
          <t>MIDRISE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1.9%</t>
        </is>
      </c>
      <c r="C68" s="6" t="inlineStr">
        <is>
          <t>SENIOR</t>
        </is>
      </c>
      <c r="D68" s="6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158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14</v>
      </c>
      <c r="B70" s="6" t="inlineStr">
        <is>
          <t>8.86%</t>
        </is>
      </c>
      <c r="C70" s="6" t="inlineStr">
        <is>
          <t>Less than 5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45</v>
      </c>
      <c r="B71" s="6" t="inlineStr">
        <is>
          <t>28.48%</t>
        </is>
      </c>
      <c r="C71" s="6" t="inlineStr">
        <is>
          <t>5-9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35</v>
      </c>
      <c r="B72" s="6" t="inlineStr">
        <is>
          <t>22.15%</t>
        </is>
      </c>
      <c r="C72" s="6" t="inlineStr">
        <is>
          <t>10-19 years</t>
        </is>
      </c>
      <c r="D72" s="6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64</v>
      </c>
      <c r="B73" s="6" t="inlineStr">
        <is>
          <t>40.51%</t>
        </is>
      </c>
      <c r="C73" s="6" t="inlineStr">
        <is>
          <t>20+ years</t>
        </is>
      </c>
      <c r="D73" s="6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158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Age of Property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59</v>
      </c>
      <c r="B75" s="6" t="inlineStr">
        <is>
          <t>37.34%</t>
        </is>
      </c>
      <c r="C75" s="6" t="inlineStr">
        <is>
          <t>Less than 100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30</v>
      </c>
      <c r="B76" s="6" t="inlineStr">
        <is>
          <t>18.99%</t>
        </is>
      </c>
      <c r="C76" s="6" t="inlineStr">
        <is>
          <t>100-199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43</v>
      </c>
      <c r="B77" s="6" t="inlineStr">
        <is>
          <t>27.22%</t>
        </is>
      </c>
      <c r="C77" s="6" t="inlineStr">
        <is>
          <t>200-299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20</v>
      </c>
      <c r="B78" s="6" t="inlineStr">
        <is>
          <t>12.66%</t>
        </is>
      </c>
      <c r="C78" s="6" t="inlineStr">
        <is>
          <t>300-399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2.53%</t>
        </is>
      </c>
      <c r="C79" s="6" t="inlineStr">
        <is>
          <t>400-499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1.27%</t>
        </is>
      </c>
      <c r="C80" s="6" t="inlineStr">
        <is>
          <t>500+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10" t="n">
        <v>158</v>
      </c>
      <c r="B81" s="10" t="inlineStr">
        <is>
          <t>100.01%</t>
        </is>
      </c>
      <c r="C81" s="10" t="inlineStr">
        <is>
          <t>Total</t>
        </is>
      </c>
      <c r="D81" s="10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83</v>
      </c>
      <c r="B82" s="6" t="inlineStr">
        <is>
          <t>52.53%</t>
        </is>
      </c>
      <c r="C82" s="6" t="inlineStr">
        <is>
          <t>Affordable</t>
        </is>
      </c>
      <c r="D82" s="6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75</v>
      </c>
      <c r="B83" s="6" t="inlineStr">
        <is>
          <t>47.47%</t>
        </is>
      </c>
      <c r="C83" s="6" t="inlineStr">
        <is>
          <t>MarketRate</t>
        </is>
      </c>
      <c r="D83" s="6" t="inlineStr">
        <is>
          <t>Rent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158</v>
      </c>
      <c r="B84" s="10" t="inlineStr">
        <is>
          <t>100.00%</t>
        </is>
      </c>
      <c r="C84" s="10" t="inlineStr">
        <is>
          <t>Total</t>
        </is>
      </c>
      <c r="D84" s="10" t="inlineStr">
        <is>
          <t>Rent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5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Winston,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Winston,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694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4533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3147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9955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1190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Winston,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3.03%</t>
        </is>
      </c>
      <c r="C22" s="6" t="inlineStr">
        <is>
          <t>27012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3.03%</t>
        </is>
      </c>
      <c r="C23" s="6" t="inlineStr">
        <is>
          <t>27028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12.12%</t>
        </is>
      </c>
      <c r="C24" s="6" t="inlineStr">
        <is>
          <t>27101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3.03%</t>
        </is>
      </c>
      <c r="C25" s="6" t="inlineStr">
        <is>
          <t>27103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18.18%</t>
        </is>
      </c>
      <c r="C26" s="6" t="inlineStr">
        <is>
          <t>27104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12.12%</t>
        </is>
      </c>
      <c r="C27" s="6" t="inlineStr">
        <is>
          <t>27105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10</v>
      </c>
      <c r="B28" s="6" t="inlineStr">
        <is>
          <t>30.3%</t>
        </is>
      </c>
      <c r="C28" s="6" t="inlineStr">
        <is>
          <t>27106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6.06%</t>
        </is>
      </c>
      <c r="C29" s="6" t="inlineStr">
        <is>
          <t>27107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12.12%</t>
        </is>
      </c>
      <c r="C30" s="6" t="inlineStr">
        <is>
          <t>27284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33</v>
      </c>
      <c r="B31" s="10" t="inlineStr">
        <is>
          <t>99.99%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28</v>
      </c>
      <c r="B32" s="6" t="inlineStr">
        <is>
          <t>84.85%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3.03%</t>
        </is>
      </c>
      <c r="C33" s="6" t="inlineStr">
        <is>
          <t>HIGHRISE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3.03%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9.09%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33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12.12%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14</v>
      </c>
      <c r="B38" s="6" t="inlineStr">
        <is>
          <t>42.42%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9.09%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36.36%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33</v>
      </c>
      <c r="B41" s="10" t="inlineStr">
        <is>
          <t>99.99%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42.42%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11</v>
      </c>
      <c r="B43" s="6" t="inlineStr">
        <is>
          <t>33.33%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21.21%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3.03%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33</v>
      </c>
      <c r="B48" s="10" t="inlineStr">
        <is>
          <t>99.99%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19</v>
      </c>
      <c r="B49" s="6" t="inlineStr">
        <is>
          <t>57.58%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14</v>
      </c>
      <c r="B50" s="6" t="inlineStr">
        <is>
          <t>42.42%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6.xml><?xml version="1.0" encoding="utf-8"?>
<worksheet xmlns="http://schemas.openxmlformats.org/spreadsheetml/2006/main">
  <sheetPr>
    <outlinePr summaryBelow="1" summaryRight="1"/>
    <pageSetUpPr/>
  </sheetPr>
  <dimension ref="A1:AD46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Fargo, N.D.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Fargo, N.D.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726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206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4841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3440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10568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1165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Fargo, N.D.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10.0%</t>
        </is>
      </c>
      <c r="C22" s="6" t="inlineStr">
        <is>
          <t>56529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5.0%</t>
        </is>
      </c>
      <c r="C23" s="6" t="inlineStr">
        <is>
          <t>56560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7</v>
      </c>
      <c r="B24" s="6" t="inlineStr">
        <is>
          <t>35.0%</t>
        </is>
      </c>
      <c r="C24" s="6" t="inlineStr">
        <is>
          <t>58078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5.0%</t>
        </is>
      </c>
      <c r="C25" s="6" t="inlineStr">
        <is>
          <t>58102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20.0%</t>
        </is>
      </c>
      <c r="C26" s="6" t="inlineStr">
        <is>
          <t>58103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25.0%</t>
        </is>
      </c>
      <c r="C27" s="6" t="inlineStr">
        <is>
          <t>58104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20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17</v>
      </c>
      <c r="B29" s="6" t="inlineStr">
        <is>
          <t>85.0%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15.0%</t>
        </is>
      </c>
      <c r="C30" s="6" t="inlineStr">
        <is>
          <t>MANUFACTURED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20</v>
      </c>
      <c r="B31" s="10" t="inlineStr">
        <is>
          <t>100.00%</t>
        </is>
      </c>
      <c r="C31" s="10" t="inlineStr">
        <is>
          <t>Total</t>
        </is>
      </c>
      <c r="D31" s="10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10.0%</t>
        </is>
      </c>
      <c r="C32" s="6" t="inlineStr">
        <is>
          <t>Less than 5 years</t>
        </is>
      </c>
      <c r="D32" s="6" t="inlineStr">
        <is>
          <t>Age of Property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30.0%</t>
        </is>
      </c>
      <c r="C33" s="6" t="inlineStr">
        <is>
          <t>5-9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30.0%</t>
        </is>
      </c>
      <c r="C34" s="6" t="inlineStr">
        <is>
          <t>10-19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30.0%</t>
        </is>
      </c>
      <c r="C35" s="6" t="inlineStr">
        <is>
          <t>20+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20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11</v>
      </c>
      <c r="B37" s="6" t="inlineStr">
        <is>
          <t>55.0%</t>
        </is>
      </c>
      <c r="C37" s="6" t="inlineStr">
        <is>
          <t>Less than 100</t>
        </is>
      </c>
      <c r="D37" s="6" t="inlineStr">
        <is>
          <t>Property Size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25.0%</t>
        </is>
      </c>
      <c r="C38" s="6" t="inlineStr">
        <is>
          <t>100-199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15.0%</t>
        </is>
      </c>
      <c r="C39" s="6" t="inlineStr">
        <is>
          <t>200-299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5.0%</t>
        </is>
      </c>
      <c r="C40" s="6" t="inlineStr">
        <is>
          <t>300-399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0</v>
      </c>
      <c r="B41" s="6" t="inlineStr">
        <is>
          <t>0.0%</t>
        </is>
      </c>
      <c r="C41" s="6" t="inlineStr">
        <is>
          <t>400-499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500+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20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12</v>
      </c>
      <c r="B44" s="6" t="inlineStr">
        <is>
          <t>60.0%</t>
        </is>
      </c>
      <c r="C44" s="6" t="inlineStr">
        <is>
          <t>Affordable</t>
        </is>
      </c>
      <c r="D44" s="6" t="inlineStr">
        <is>
          <t>Rent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40.0%</t>
        </is>
      </c>
      <c r="C45" s="6" t="inlineStr">
        <is>
          <t>MarketRate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20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7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Omaha, Neb.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Omaha, Neb.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987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4942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3852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11599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1279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Omaha, Neb.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3.33%</t>
        </is>
      </c>
      <c r="C22" s="6" t="inlineStr">
        <is>
          <t>51501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2.22%</t>
        </is>
      </c>
      <c r="C23" s="6" t="inlineStr">
        <is>
          <t>51503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6.67%</t>
        </is>
      </c>
      <c r="C24" s="6" t="inlineStr">
        <is>
          <t>68005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1.11%</t>
        </is>
      </c>
      <c r="C25" s="6" t="inlineStr">
        <is>
          <t>68008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4.44%</t>
        </is>
      </c>
      <c r="C26" s="6" t="inlineStr">
        <is>
          <t>68022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7.78%</t>
        </is>
      </c>
      <c r="C27" s="6" t="inlineStr">
        <is>
          <t>68046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5.56%</t>
        </is>
      </c>
      <c r="C28" s="6" t="inlineStr">
        <is>
          <t>68102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2.22%</t>
        </is>
      </c>
      <c r="C29" s="6" t="inlineStr">
        <is>
          <t>68104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4.44%</t>
        </is>
      </c>
      <c r="C30" s="6" t="inlineStr">
        <is>
          <t>68105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2.22%</t>
        </is>
      </c>
      <c r="C31" s="6" t="inlineStr">
        <is>
          <t>68106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1.11%</t>
        </is>
      </c>
      <c r="C32" s="6" t="inlineStr">
        <is>
          <t>68107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1.11%</t>
        </is>
      </c>
      <c r="C33" s="6" t="inlineStr">
        <is>
          <t>68108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6.67%</t>
        </is>
      </c>
      <c r="C34" s="6" t="inlineStr">
        <is>
          <t>68114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1.11%</t>
        </is>
      </c>
      <c r="C35" s="6" t="inlineStr">
        <is>
          <t>68116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1.11%</t>
        </is>
      </c>
      <c r="C36" s="6" t="inlineStr">
        <is>
          <t>68118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4.44%</t>
        </is>
      </c>
      <c r="C37" s="6" t="inlineStr">
        <is>
          <t>68123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3.33%</t>
        </is>
      </c>
      <c r="C38" s="6" t="inlineStr">
        <is>
          <t>68124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7.78%</t>
        </is>
      </c>
      <c r="C39" s="6" t="inlineStr">
        <is>
          <t>68127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3.33%</t>
        </is>
      </c>
      <c r="C40" s="6" t="inlineStr">
        <is>
          <t>68128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2.22%</t>
        </is>
      </c>
      <c r="C41" s="6" t="inlineStr">
        <is>
          <t>68130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2.22%</t>
        </is>
      </c>
      <c r="C42" s="6" t="inlineStr">
        <is>
          <t>68131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3.33%</t>
        </is>
      </c>
      <c r="C43" s="6" t="inlineStr">
        <is>
          <t>68132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7.78%</t>
        </is>
      </c>
      <c r="C44" s="6" t="inlineStr">
        <is>
          <t>68134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2.22%</t>
        </is>
      </c>
      <c r="C45" s="6" t="inlineStr">
        <is>
          <t>68138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1.11%</t>
        </is>
      </c>
      <c r="C46" s="6" t="inlineStr">
        <is>
          <t>68142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1.11%</t>
        </is>
      </c>
      <c r="C47" s="6" t="inlineStr">
        <is>
          <t>68144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3.33%</t>
        </is>
      </c>
      <c r="C48" s="6" t="inlineStr">
        <is>
          <t>68154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6.67%</t>
        </is>
      </c>
      <c r="C49" s="6" t="inlineStr">
        <is>
          <t>68164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90</v>
      </c>
      <c r="B50" s="10" t="inlineStr">
        <is>
          <t>99.97%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77</v>
      </c>
      <c r="B51" s="6" t="inlineStr">
        <is>
          <t>85.56%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1.11%</t>
        </is>
      </c>
      <c r="C52" s="6" t="inlineStr">
        <is>
          <t>HIGHRISE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2.22%</t>
        </is>
      </c>
      <c r="C53" s="6" t="inlineStr">
        <is>
          <t>MANUFACTURED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6.67%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2.22%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2.22%</t>
        </is>
      </c>
      <c r="C56" s="6" t="inlineStr">
        <is>
          <t>STUDENT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90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4.44%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21</v>
      </c>
      <c r="B59" s="6" t="inlineStr">
        <is>
          <t>23.33%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10.0%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56</v>
      </c>
      <c r="B61" s="6" t="inlineStr">
        <is>
          <t>62.22%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90</v>
      </c>
      <c r="B62" s="10" t="inlineStr">
        <is>
          <t>99.99%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37</v>
      </c>
      <c r="B63" s="6" t="inlineStr">
        <is>
          <t>41.11%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29</v>
      </c>
      <c r="B64" s="6" t="inlineStr">
        <is>
          <t>32.22%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14</v>
      </c>
      <c r="B65" s="6" t="inlineStr">
        <is>
          <t>15.56%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4</v>
      </c>
      <c r="B66" s="6" t="inlineStr">
        <is>
          <t>4.44%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2.22%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4.44%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90</v>
      </c>
      <c r="B69" s="10" t="inlineStr">
        <is>
          <t>99.99%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70</v>
      </c>
      <c r="B70" s="6" t="inlineStr">
        <is>
          <t>77.78%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20</v>
      </c>
      <c r="B71" s="6" t="inlineStr">
        <is>
          <t>22.22%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90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8.xml><?xml version="1.0" encoding="utf-8"?>
<worksheet xmlns="http://schemas.openxmlformats.org/spreadsheetml/2006/main">
  <sheetPr>
    <outlinePr summaryBelow="1" summaryRight="1"/>
    <pageSetUpPr/>
  </sheetPr>
  <dimension ref="A1:AD56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Albuquerque, N.M.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Albuquerque, N.M.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558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1492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3792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11946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Albuquerque, N.M.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8</v>
      </c>
      <c r="B22" s="6" t="inlineStr">
        <is>
          <t>9.09%</t>
        </is>
      </c>
      <c r="C22" s="6" t="inlineStr">
        <is>
          <t>87102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6.82%</t>
        </is>
      </c>
      <c r="C23" s="6" t="inlineStr">
        <is>
          <t>87106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6.82%</t>
        </is>
      </c>
      <c r="C24" s="6" t="inlineStr">
        <is>
          <t>87107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14</v>
      </c>
      <c r="B25" s="6" t="inlineStr">
        <is>
          <t>15.91%</t>
        </is>
      </c>
      <c r="C25" s="6" t="inlineStr">
        <is>
          <t>87108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11</v>
      </c>
      <c r="B26" s="6" t="inlineStr">
        <is>
          <t>12.5%</t>
        </is>
      </c>
      <c r="C26" s="6" t="inlineStr">
        <is>
          <t>87109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11</v>
      </c>
      <c r="B27" s="6" t="inlineStr">
        <is>
          <t>12.5%</t>
        </is>
      </c>
      <c r="C27" s="6" t="inlineStr">
        <is>
          <t>87110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13.64%</t>
        </is>
      </c>
      <c r="C28" s="6" t="inlineStr">
        <is>
          <t>87111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2.27%</t>
        </is>
      </c>
      <c r="C29" s="6" t="inlineStr">
        <is>
          <t>87112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3.41%</t>
        </is>
      </c>
      <c r="C30" s="6" t="inlineStr">
        <is>
          <t>87113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3.41%</t>
        </is>
      </c>
      <c r="C31" s="6" t="inlineStr">
        <is>
          <t>87114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1.14%</t>
        </is>
      </c>
      <c r="C32" s="6" t="inlineStr">
        <is>
          <t>87120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5.68%</t>
        </is>
      </c>
      <c r="C33" s="6" t="inlineStr">
        <is>
          <t>87121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2.27%</t>
        </is>
      </c>
      <c r="C34" s="6" t="inlineStr">
        <is>
          <t>87123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4.55%</t>
        </is>
      </c>
      <c r="C35" s="6" t="inlineStr">
        <is>
          <t>87124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88</v>
      </c>
      <c r="B36" s="10" t="inlineStr">
        <is>
          <t>100.01%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80</v>
      </c>
      <c r="B37" s="6" t="inlineStr">
        <is>
          <t>90.91%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1.14%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4.55%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3.41%</t>
        </is>
      </c>
      <c r="C40" s="6" t="inlineStr">
        <is>
          <t>SENIOR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88</v>
      </c>
      <c r="B41" s="10" t="inlineStr">
        <is>
          <t>100.01%</t>
        </is>
      </c>
      <c r="C41" s="10" t="inlineStr">
        <is>
          <t>Total</t>
        </is>
      </c>
      <c r="D41" s="10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5.68%</t>
        </is>
      </c>
      <c r="C42" s="6" t="inlineStr">
        <is>
          <t>Less than 5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24</v>
      </c>
      <c r="B43" s="6" t="inlineStr">
        <is>
          <t>27.27%</t>
        </is>
      </c>
      <c r="C43" s="6" t="inlineStr">
        <is>
          <t>5-9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20</v>
      </c>
      <c r="B44" s="6" t="inlineStr">
        <is>
          <t>22.73%</t>
        </is>
      </c>
      <c r="C44" s="6" t="inlineStr">
        <is>
          <t>10-19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39</v>
      </c>
      <c r="B45" s="6" t="inlineStr">
        <is>
          <t>44.32%</t>
        </is>
      </c>
      <c r="C45" s="6" t="inlineStr">
        <is>
          <t>20+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88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40</v>
      </c>
      <c r="B47" s="6" t="inlineStr">
        <is>
          <t>45.45%</t>
        </is>
      </c>
      <c r="C47" s="6" t="inlineStr">
        <is>
          <t>Less than 100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20</v>
      </c>
      <c r="B48" s="6" t="inlineStr">
        <is>
          <t>22.73%</t>
        </is>
      </c>
      <c r="C48" s="6" t="inlineStr">
        <is>
          <t>100-199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18</v>
      </c>
      <c r="B49" s="6" t="inlineStr">
        <is>
          <t>20.45%</t>
        </is>
      </c>
      <c r="C49" s="6" t="inlineStr">
        <is>
          <t>200-299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4.55%</t>
        </is>
      </c>
      <c r="C50" s="6" t="inlineStr">
        <is>
          <t>300-399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2.27%</t>
        </is>
      </c>
      <c r="C51" s="6" t="inlineStr">
        <is>
          <t>400-499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4.55%</t>
        </is>
      </c>
      <c r="C52" s="6" t="inlineStr">
        <is>
          <t>500+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88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45</v>
      </c>
      <c r="B54" s="6" t="inlineStr">
        <is>
          <t>51.14%</t>
        </is>
      </c>
      <c r="C54" s="6" t="inlineStr">
        <is>
          <t>Affordable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43</v>
      </c>
      <c r="B55" s="6" t="inlineStr">
        <is>
          <t>48.86%</t>
        </is>
      </c>
      <c r="C55" s="6" t="inlineStr">
        <is>
          <t>MarketRate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88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9.xml><?xml version="1.0" encoding="utf-8"?>
<worksheet xmlns="http://schemas.openxmlformats.org/spreadsheetml/2006/main">
  <sheetPr>
    <outlinePr summaryBelow="1" summaryRight="1"/>
    <pageSetUpPr/>
  </sheetPr>
  <dimension ref="A1:AD90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Las Vegas, Nev.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Las Vegas, Nev.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701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1432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7266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13437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1838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Las Vegas, Nev.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0.49%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0.98%</t>
        </is>
      </c>
      <c r="C23" s="6" t="inlineStr">
        <is>
          <t>80634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0.49%</t>
        </is>
      </c>
      <c r="C24" s="6" t="inlineStr">
        <is>
          <t>87507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0.49%</t>
        </is>
      </c>
      <c r="C25" s="6" t="inlineStr">
        <is>
          <t>89002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1.47%</t>
        </is>
      </c>
      <c r="C26" s="6" t="inlineStr">
        <is>
          <t>89005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0.98%</t>
        </is>
      </c>
      <c r="C27" s="6" t="inlineStr">
        <is>
          <t>89011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0.98%</t>
        </is>
      </c>
      <c r="C28" s="6" t="inlineStr">
        <is>
          <t>89012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3.43%</t>
        </is>
      </c>
      <c r="C29" s="6" t="inlineStr">
        <is>
          <t>89014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2.45%</t>
        </is>
      </c>
      <c r="C30" s="6" t="inlineStr">
        <is>
          <t>89015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0.98%</t>
        </is>
      </c>
      <c r="C31" s="6" t="inlineStr">
        <is>
          <t>89030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0.49%</t>
        </is>
      </c>
      <c r="C32" s="6" t="inlineStr">
        <is>
          <t>89031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0.98%</t>
        </is>
      </c>
      <c r="C33" s="6" t="inlineStr">
        <is>
          <t>89032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1.47%</t>
        </is>
      </c>
      <c r="C34" s="6" t="inlineStr">
        <is>
          <t>89052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8</v>
      </c>
      <c r="B35" s="6" t="inlineStr">
        <is>
          <t>3.92%</t>
        </is>
      </c>
      <c r="C35" s="6" t="inlineStr">
        <is>
          <t>89074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0.98%</t>
        </is>
      </c>
      <c r="C36" s="6" t="inlineStr">
        <is>
          <t>89081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15</v>
      </c>
      <c r="B37" s="6" t="inlineStr">
        <is>
          <t>7.35%</t>
        </is>
      </c>
      <c r="C37" s="6" t="inlineStr">
        <is>
          <t>89101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5.39%</t>
        </is>
      </c>
      <c r="C38" s="6" t="inlineStr">
        <is>
          <t>89102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3.43%</t>
        </is>
      </c>
      <c r="C39" s="6" t="inlineStr">
        <is>
          <t>89103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3.43%</t>
        </is>
      </c>
      <c r="C40" s="6" t="inlineStr">
        <is>
          <t>89104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3.43%</t>
        </is>
      </c>
      <c r="C41" s="6" t="inlineStr">
        <is>
          <t>89106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1.96%</t>
        </is>
      </c>
      <c r="C42" s="6" t="inlineStr">
        <is>
          <t>89107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4.41%</t>
        </is>
      </c>
      <c r="C43" s="6" t="inlineStr">
        <is>
          <t>89108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1.47%</t>
        </is>
      </c>
      <c r="C44" s="6" t="inlineStr">
        <is>
          <t>89109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0.49%</t>
        </is>
      </c>
      <c r="C45" s="6" t="inlineStr">
        <is>
          <t>89110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0.98%</t>
        </is>
      </c>
      <c r="C46" s="6" t="inlineStr">
        <is>
          <t>89113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1.47%</t>
        </is>
      </c>
      <c r="C47" s="6" t="inlineStr">
        <is>
          <t>89115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2.45%</t>
        </is>
      </c>
      <c r="C48" s="6" t="inlineStr">
        <is>
          <t>89117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0.49%</t>
        </is>
      </c>
      <c r="C49" s="6" t="inlineStr">
        <is>
          <t>89118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20</v>
      </c>
      <c r="B50" s="6" t="inlineStr">
        <is>
          <t>9.8%</t>
        </is>
      </c>
      <c r="C50" s="6" t="inlineStr">
        <is>
          <t>89119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0.98%</t>
        </is>
      </c>
      <c r="C51" s="6" t="inlineStr">
        <is>
          <t>89120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2.94%</t>
        </is>
      </c>
      <c r="C52" s="6" t="inlineStr">
        <is>
          <t>89121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7</v>
      </c>
      <c r="B53" s="6" t="inlineStr">
        <is>
          <t>3.43%</t>
        </is>
      </c>
      <c r="C53" s="6" t="inlineStr">
        <is>
          <t>89122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0.98%</t>
        </is>
      </c>
      <c r="C54" s="6" t="inlineStr">
        <is>
          <t>89123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1.47%</t>
        </is>
      </c>
      <c r="C55" s="6" t="inlineStr">
        <is>
          <t>89128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0.98%</t>
        </is>
      </c>
      <c r="C56" s="6" t="inlineStr">
        <is>
          <t>89129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0.49%</t>
        </is>
      </c>
      <c r="C57" s="6" t="inlineStr">
        <is>
          <t>89130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0.49%</t>
        </is>
      </c>
      <c r="C58" s="6" t="inlineStr">
        <is>
          <t>89138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0.98%</t>
        </is>
      </c>
      <c r="C59" s="6" t="inlineStr">
        <is>
          <t>89139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0.49%</t>
        </is>
      </c>
      <c r="C60" s="6" t="inlineStr">
        <is>
          <t>89141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1.47%</t>
        </is>
      </c>
      <c r="C61" s="6" t="inlineStr">
        <is>
          <t>89142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3.43%</t>
        </is>
      </c>
      <c r="C62" s="6" t="inlineStr">
        <is>
          <t>89146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1.47%</t>
        </is>
      </c>
      <c r="C63" s="6" t="inlineStr">
        <is>
          <t>89147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2.94%</t>
        </is>
      </c>
      <c r="C64" s="6" t="inlineStr">
        <is>
          <t>89148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0.98%</t>
        </is>
      </c>
      <c r="C65" s="6" t="inlineStr">
        <is>
          <t>89149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0.49%</t>
        </is>
      </c>
      <c r="C66" s="6" t="inlineStr">
        <is>
          <t>89156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12</v>
      </c>
      <c r="B67" s="6" t="inlineStr">
        <is>
          <t>5.88%</t>
        </is>
      </c>
      <c r="C67" s="6" t="inlineStr">
        <is>
          <t>89169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1.96%</t>
        </is>
      </c>
      <c r="C68" s="6" t="inlineStr">
        <is>
          <t>89178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0.98%</t>
        </is>
      </c>
      <c r="C69" s="6" t="inlineStr">
        <is>
          <t>89183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204</v>
      </c>
      <c r="B70" s="10" t="inlineStr">
        <is>
          <t>99.96%</t>
        </is>
      </c>
      <c r="C70" s="10" t="inlineStr">
        <is>
          <t>Total</t>
        </is>
      </c>
      <c r="D70" s="10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186</v>
      </c>
      <c r="B71" s="6" t="inlineStr">
        <is>
          <t>91.18%</t>
        </is>
      </c>
      <c r="C71" s="6" t="inlineStr">
        <is>
          <t>GARDEN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3.43%</t>
        </is>
      </c>
      <c r="C72" s="6" t="inlineStr">
        <is>
          <t>MANUFACTURED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1.96%</t>
        </is>
      </c>
      <c r="C73" s="6" t="inlineStr">
        <is>
          <t>MIDRISE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7</v>
      </c>
      <c r="B74" s="6" t="inlineStr">
        <is>
          <t>3.43%</t>
        </is>
      </c>
      <c r="C74" s="6" t="inlineStr">
        <is>
          <t>SENIOR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204</v>
      </c>
      <c r="B75" s="10" t="inlineStr">
        <is>
          <t>100.00%</t>
        </is>
      </c>
      <c r="C75" s="10" t="inlineStr">
        <is>
          <t>Total</t>
        </is>
      </c>
      <c r="D75" s="10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2.45%</t>
        </is>
      </c>
      <c r="C76" s="6" t="inlineStr">
        <is>
          <t>Less than 5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56</v>
      </c>
      <c r="B77" s="6" t="inlineStr">
        <is>
          <t>27.45%</t>
        </is>
      </c>
      <c r="C77" s="6" t="inlineStr">
        <is>
          <t>5-9 years</t>
        </is>
      </c>
      <c r="D77" s="6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61</v>
      </c>
      <c r="B78" s="6" t="inlineStr">
        <is>
          <t>29.9%</t>
        </is>
      </c>
      <c r="C78" s="6" t="inlineStr">
        <is>
          <t>10-19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82</v>
      </c>
      <c r="B79" s="6" t="inlineStr">
        <is>
          <t>40.2%</t>
        </is>
      </c>
      <c r="C79" s="6" t="inlineStr">
        <is>
          <t>20+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204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46</v>
      </c>
      <c r="B81" s="6" t="inlineStr">
        <is>
          <t>22.55%</t>
        </is>
      </c>
      <c r="C81" s="6" t="inlineStr">
        <is>
          <t>Less than 100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49</v>
      </c>
      <c r="B82" s="6" t="inlineStr">
        <is>
          <t>24.02%</t>
        </is>
      </c>
      <c r="C82" s="6" t="inlineStr">
        <is>
          <t>100-199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41</v>
      </c>
      <c r="B83" s="6" t="inlineStr">
        <is>
          <t>20.1%</t>
        </is>
      </c>
      <c r="C83" s="6" t="inlineStr">
        <is>
          <t>200-299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40</v>
      </c>
      <c r="B84" s="6" t="inlineStr">
        <is>
          <t>19.61%</t>
        </is>
      </c>
      <c r="C84" s="6" t="inlineStr">
        <is>
          <t>300-399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19</v>
      </c>
      <c r="B85" s="6" t="inlineStr">
        <is>
          <t>9.31%</t>
        </is>
      </c>
      <c r="C85" s="6" t="inlineStr">
        <is>
          <t>400-499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9</v>
      </c>
      <c r="B86" s="6" t="inlineStr">
        <is>
          <t>4.41%</t>
        </is>
      </c>
      <c r="C86" s="6" t="inlineStr">
        <is>
          <t>500+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204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84</v>
      </c>
      <c r="B88" s="6" t="inlineStr">
        <is>
          <t>41.18%</t>
        </is>
      </c>
      <c r="C88" s="6" t="inlineStr">
        <is>
          <t>Affordable</t>
        </is>
      </c>
      <c r="D88" s="6" t="inlineStr">
        <is>
          <t>Rent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120</v>
      </c>
      <c r="B89" s="6" t="inlineStr">
        <is>
          <t>58.82%</t>
        </is>
      </c>
      <c r="C89" s="6" t="inlineStr">
        <is>
          <t>MarketRate</t>
        </is>
      </c>
      <c r="D89" s="6" t="inlineStr">
        <is>
          <t>Rent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204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Rent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AD135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Phoenix, Ariz.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Phoenix, Ariz.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450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665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1229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8173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3782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14119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Phoenix, Ariz.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0.22%</t>
        </is>
      </c>
      <c r="C22" s="6" t="inlineStr">
        <is>
          <t>27616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0.22%</t>
        </is>
      </c>
      <c r="C23" s="6" t="inlineStr">
        <is>
          <t>34741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0.22%</t>
        </is>
      </c>
      <c r="C24" s="6" t="inlineStr">
        <is>
          <t>35242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0.22%</t>
        </is>
      </c>
      <c r="C25" s="6" t="inlineStr">
        <is>
          <t>75070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0.22%</t>
        </is>
      </c>
      <c r="C26" s="6" t="inlineStr">
        <is>
          <t>80917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1.56%</t>
        </is>
      </c>
      <c r="C27" s="6" t="inlineStr">
        <is>
          <t>85003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0.89%</t>
        </is>
      </c>
      <c r="C28" s="6" t="inlineStr">
        <is>
          <t>85004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1.56%</t>
        </is>
      </c>
      <c r="C29" s="6" t="inlineStr">
        <is>
          <t>85006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0.67%</t>
        </is>
      </c>
      <c r="C30" s="6" t="inlineStr">
        <is>
          <t>85007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29</v>
      </c>
      <c r="B31" s="6" t="inlineStr">
        <is>
          <t>6.44%</t>
        </is>
      </c>
      <c r="C31" s="6" t="inlineStr">
        <is>
          <t>85008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7</v>
      </c>
      <c r="B32" s="6" t="inlineStr">
        <is>
          <t>1.56%</t>
        </is>
      </c>
      <c r="C32" s="6" t="inlineStr">
        <is>
          <t>85009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0.67%</t>
        </is>
      </c>
      <c r="C33" s="6" t="inlineStr">
        <is>
          <t>85012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10</v>
      </c>
      <c r="B34" s="6" t="inlineStr">
        <is>
          <t>2.22%</t>
        </is>
      </c>
      <c r="C34" s="6" t="inlineStr">
        <is>
          <t>85013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1.11%</t>
        </is>
      </c>
      <c r="C35" s="6" t="inlineStr">
        <is>
          <t>85014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26</v>
      </c>
      <c r="B36" s="6" t="inlineStr">
        <is>
          <t>5.78%</t>
        </is>
      </c>
      <c r="C36" s="6" t="inlineStr">
        <is>
          <t>85015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14</v>
      </c>
      <c r="B37" s="6" t="inlineStr">
        <is>
          <t>3.11%</t>
        </is>
      </c>
      <c r="C37" s="6" t="inlineStr">
        <is>
          <t>85016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1.33%</t>
        </is>
      </c>
      <c r="C38" s="6" t="inlineStr">
        <is>
          <t>85017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14</v>
      </c>
      <c r="B39" s="6" t="inlineStr">
        <is>
          <t>3.11%</t>
        </is>
      </c>
      <c r="C39" s="6" t="inlineStr">
        <is>
          <t>85018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1.11%</t>
        </is>
      </c>
      <c r="C40" s="6" t="inlineStr">
        <is>
          <t>85019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1.56%</t>
        </is>
      </c>
      <c r="C41" s="6" t="inlineStr">
        <is>
          <t>85020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2.89%</t>
        </is>
      </c>
      <c r="C42" s="6" t="inlineStr">
        <is>
          <t>85021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0.67%</t>
        </is>
      </c>
      <c r="C43" s="6" t="inlineStr">
        <is>
          <t>85022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0.67%</t>
        </is>
      </c>
      <c r="C44" s="6" t="inlineStr">
        <is>
          <t>85023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0.44%</t>
        </is>
      </c>
      <c r="C45" s="6" t="inlineStr">
        <is>
          <t>85027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2.0%</t>
        </is>
      </c>
      <c r="C46" s="6" t="inlineStr">
        <is>
          <t>85029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0.67%</t>
        </is>
      </c>
      <c r="C47" s="6" t="inlineStr">
        <is>
          <t>85031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14</v>
      </c>
      <c r="B48" s="6" t="inlineStr">
        <is>
          <t>3.11%</t>
        </is>
      </c>
      <c r="C48" s="6" t="inlineStr">
        <is>
          <t>85032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0.89%</t>
        </is>
      </c>
      <c r="C49" s="6" t="inlineStr">
        <is>
          <t>85034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0.67%</t>
        </is>
      </c>
      <c r="C50" s="6" t="inlineStr">
        <is>
          <t>85035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0.44%</t>
        </is>
      </c>
      <c r="C51" s="6" t="inlineStr">
        <is>
          <t>85037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1.56%</t>
        </is>
      </c>
      <c r="C52" s="6" t="inlineStr">
        <is>
          <t>85040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0.67%</t>
        </is>
      </c>
      <c r="C53" s="6" t="inlineStr">
        <is>
          <t>85041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1.33%</t>
        </is>
      </c>
      <c r="C54" s="6" t="inlineStr">
        <is>
          <t>85042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0.44%</t>
        </is>
      </c>
      <c r="C55" s="6" t="inlineStr">
        <is>
          <t>85044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0.22%</t>
        </is>
      </c>
      <c r="C56" s="6" t="inlineStr">
        <is>
          <t>85050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10</v>
      </c>
      <c r="B57" s="6" t="inlineStr">
        <is>
          <t>2.22%</t>
        </is>
      </c>
      <c r="C57" s="6" t="inlineStr">
        <is>
          <t>85051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0.22%</t>
        </is>
      </c>
      <c r="C58" s="6" t="inlineStr">
        <is>
          <t>85053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0.44%</t>
        </is>
      </c>
      <c r="C59" s="6" t="inlineStr">
        <is>
          <t>85085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0.22%</t>
        </is>
      </c>
      <c r="C60" s="6" t="inlineStr">
        <is>
          <t>85086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0.67%</t>
        </is>
      </c>
      <c r="C61" s="6" t="inlineStr">
        <is>
          <t>85120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0.22%</t>
        </is>
      </c>
      <c r="C62" s="6" t="inlineStr">
        <is>
          <t>85122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0.22%</t>
        </is>
      </c>
      <c r="C63" s="6" t="inlineStr">
        <is>
          <t>85132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0.22%</t>
        </is>
      </c>
      <c r="C64" s="6" t="inlineStr">
        <is>
          <t>85142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7</v>
      </c>
      <c r="B65" s="6" t="inlineStr">
        <is>
          <t>1.56%</t>
        </is>
      </c>
      <c r="C65" s="6" t="inlineStr">
        <is>
          <t>85201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</v>
      </c>
      <c r="B66" s="6" t="inlineStr">
        <is>
          <t>1.33%</t>
        </is>
      </c>
      <c r="C66" s="6" t="inlineStr">
        <is>
          <t>85202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6</v>
      </c>
      <c r="B67" s="6" t="inlineStr">
        <is>
          <t>1.33%</t>
        </is>
      </c>
      <c r="C67" s="6" t="inlineStr">
        <is>
          <t>85203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8</v>
      </c>
      <c r="B68" s="6" t="inlineStr">
        <is>
          <t>1.78%</t>
        </is>
      </c>
      <c r="C68" s="6" t="inlineStr">
        <is>
          <t>85204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0.67%</t>
        </is>
      </c>
      <c r="C69" s="6" t="inlineStr">
        <is>
          <t>85205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1.33%</t>
        </is>
      </c>
      <c r="C70" s="6" t="inlineStr">
        <is>
          <t>85206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0.44%</t>
        </is>
      </c>
      <c r="C71" s="6" t="inlineStr">
        <is>
          <t>85207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0.44%</t>
        </is>
      </c>
      <c r="C72" s="6" t="inlineStr">
        <is>
          <t>85208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0.22%</t>
        </is>
      </c>
      <c r="C73" s="6" t="inlineStr">
        <is>
          <t>85209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9</v>
      </c>
      <c r="B74" s="6" t="inlineStr">
        <is>
          <t>2.0%</t>
        </is>
      </c>
      <c r="C74" s="6" t="inlineStr">
        <is>
          <t>85210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0.44%</t>
        </is>
      </c>
      <c r="C75" s="6" t="inlineStr">
        <is>
          <t>85213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0.44%</t>
        </is>
      </c>
      <c r="C76" s="6" t="inlineStr">
        <is>
          <t>85215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0.22%</t>
        </is>
      </c>
      <c r="C77" s="6" t="inlineStr">
        <is>
          <t>85220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0.89%</t>
        </is>
      </c>
      <c r="C78" s="6" t="inlineStr">
        <is>
          <t>85224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0.44%</t>
        </is>
      </c>
      <c r="C79" s="6" t="inlineStr">
        <is>
          <t>85225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0.22%</t>
        </is>
      </c>
      <c r="C80" s="6" t="inlineStr">
        <is>
          <t>85226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0.22%</t>
        </is>
      </c>
      <c r="C81" s="6" t="inlineStr">
        <is>
          <t>85234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0.22%</t>
        </is>
      </c>
      <c r="C82" s="6" t="inlineStr">
        <is>
          <t>85248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0.22%</t>
        </is>
      </c>
      <c r="C83" s="6" t="inlineStr">
        <is>
          <t>85250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0.67%</t>
        </is>
      </c>
      <c r="C84" s="6" t="inlineStr">
        <is>
          <t>85251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0.89%</t>
        </is>
      </c>
      <c r="C85" s="6" t="inlineStr">
        <is>
          <t>85254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0.22%</t>
        </is>
      </c>
      <c r="C86" s="6" t="inlineStr">
        <is>
          <t>85255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6</v>
      </c>
      <c r="B87" s="6" t="inlineStr">
        <is>
          <t>1.33%</t>
        </is>
      </c>
      <c r="C87" s="6" t="inlineStr">
        <is>
          <t>85257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0.22%</t>
        </is>
      </c>
      <c r="C88" s="6" t="inlineStr">
        <is>
          <t>85258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25</v>
      </c>
      <c r="B89" s="6" t="inlineStr">
        <is>
          <t>5.56%</t>
        </is>
      </c>
      <c r="C89" s="6" t="inlineStr">
        <is>
          <t>85281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13</v>
      </c>
      <c r="B90" s="6" t="inlineStr">
        <is>
          <t>2.89%</t>
        </is>
      </c>
      <c r="C90" s="6" t="inlineStr">
        <is>
          <t>85282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10</v>
      </c>
      <c r="B91" s="6" t="inlineStr">
        <is>
          <t>2.22%</t>
        </is>
      </c>
      <c r="C91" s="6" t="inlineStr">
        <is>
          <t>85283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0.44%</t>
        </is>
      </c>
      <c r="C92" s="6" t="inlineStr">
        <is>
          <t>85288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0.44%</t>
        </is>
      </c>
      <c r="C93" s="6" t="inlineStr">
        <is>
          <t>85295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0.67%</t>
        </is>
      </c>
      <c r="C94" s="6" t="inlineStr">
        <is>
          <t>85296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15</v>
      </c>
      <c r="B95" s="6" t="inlineStr">
        <is>
          <t>3.33%</t>
        </is>
      </c>
      <c r="C95" s="6" t="inlineStr">
        <is>
          <t>85301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5</v>
      </c>
      <c r="B96" s="6" t="inlineStr">
        <is>
          <t>1.11%</t>
        </is>
      </c>
      <c r="C96" s="6" t="inlineStr">
        <is>
          <t>85302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5</v>
      </c>
      <c r="B97" s="6" t="inlineStr">
        <is>
          <t>1.11%</t>
        </is>
      </c>
      <c r="C97" s="6" t="inlineStr">
        <is>
          <t>85303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0.22%</t>
        </is>
      </c>
      <c r="C98" s="6" t="inlineStr">
        <is>
          <t>85304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0.44%</t>
        </is>
      </c>
      <c r="C99" s="6" t="inlineStr">
        <is>
          <t>85305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0.22%</t>
        </is>
      </c>
      <c r="C100" s="6" t="inlineStr">
        <is>
          <t>85307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1.11%</t>
        </is>
      </c>
      <c r="C101" s="6" t="inlineStr">
        <is>
          <t>85308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0.89%</t>
        </is>
      </c>
      <c r="C102" s="6" t="inlineStr">
        <is>
          <t>85323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0.44%</t>
        </is>
      </c>
      <c r="C103" s="6" t="inlineStr">
        <is>
          <t>85326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0.44%</t>
        </is>
      </c>
      <c r="C104" s="6" t="inlineStr">
        <is>
          <t>85338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6</v>
      </c>
      <c r="B105" s="6" t="inlineStr">
        <is>
          <t>1.33%</t>
        </is>
      </c>
      <c r="C105" s="6" t="inlineStr">
        <is>
          <t>85345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0.22%</t>
        </is>
      </c>
      <c r="C106" s="6" t="inlineStr">
        <is>
          <t>85351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0.44%</t>
        </is>
      </c>
      <c r="C107" s="6" t="inlineStr">
        <is>
          <t>85353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0.22%</t>
        </is>
      </c>
      <c r="C108" s="6" t="inlineStr">
        <is>
          <t>85374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0.44%</t>
        </is>
      </c>
      <c r="C109" s="6" t="inlineStr">
        <is>
          <t>85378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0.22%</t>
        </is>
      </c>
      <c r="C110" s="6" t="inlineStr">
        <is>
          <t>85382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0.44%</t>
        </is>
      </c>
      <c r="C111" s="6" t="inlineStr">
        <is>
          <t>85383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8</v>
      </c>
      <c r="B112" s="6" t="inlineStr">
        <is>
          <t>1.78%</t>
        </is>
      </c>
      <c r="C112" s="6" t="inlineStr">
        <is>
          <t>85392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0.67%</t>
        </is>
      </c>
      <c r="C113" s="6" t="inlineStr">
        <is>
          <t>85395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10" t="n">
        <v>450</v>
      </c>
      <c r="B114" s="10" t="inlineStr">
        <is>
          <t>99.91%</t>
        </is>
      </c>
      <c r="C114" s="10" t="inlineStr">
        <is>
          <t>Total</t>
        </is>
      </c>
      <c r="D114" s="10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412</v>
      </c>
      <c r="B115" s="6" t="inlineStr">
        <is>
          <t>91.56%</t>
        </is>
      </c>
      <c r="C115" s="6" t="inlineStr">
        <is>
          <t>GARDEN</t>
        </is>
      </c>
      <c r="D115" s="6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17</v>
      </c>
      <c r="B116" s="6" t="inlineStr">
        <is>
          <t>3.78%</t>
        </is>
      </c>
      <c r="C116" s="6" t="inlineStr">
        <is>
          <t>MANUFACTURED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10</v>
      </c>
      <c r="B117" s="6" t="inlineStr">
        <is>
          <t>2.22%</t>
        </is>
      </c>
      <c r="C117" s="6" t="inlineStr">
        <is>
          <t>MIDRISE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9</v>
      </c>
      <c r="B118" s="6" t="inlineStr">
        <is>
          <t>2.0%</t>
        </is>
      </c>
      <c r="C118" s="6" t="inlineStr">
        <is>
          <t>SENIOR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0.44%</t>
        </is>
      </c>
      <c r="C119" s="6" t="inlineStr">
        <is>
          <t>STUDENT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10" t="n">
        <v>450</v>
      </c>
      <c r="B120" s="10" t="inlineStr">
        <is>
          <t>100.00%</t>
        </is>
      </c>
      <c r="C120" s="10" t="inlineStr">
        <is>
          <t>Total</t>
        </is>
      </c>
      <c r="D120" s="10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31</v>
      </c>
      <c r="B121" s="6" t="inlineStr">
        <is>
          <t>6.89%</t>
        </is>
      </c>
      <c r="C121" s="6" t="inlineStr">
        <is>
          <t>Less than 5 years</t>
        </is>
      </c>
      <c r="D121" s="6" t="inlineStr">
        <is>
          <t>Age of Property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177</v>
      </c>
      <c r="B122" s="6" t="inlineStr">
        <is>
          <t>39.33%</t>
        </is>
      </c>
      <c r="C122" s="6" t="inlineStr">
        <is>
          <t>5-9 years</t>
        </is>
      </c>
      <c r="D122" s="6" t="inlineStr">
        <is>
          <t>Age of Property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90</v>
      </c>
      <c r="B123" s="6" t="inlineStr">
        <is>
          <t>20.0%</t>
        </is>
      </c>
      <c r="C123" s="6" t="inlineStr">
        <is>
          <t>10-19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152</v>
      </c>
      <c r="B124" s="6" t="inlineStr">
        <is>
          <t>33.78%</t>
        </is>
      </c>
      <c r="C124" s="6" t="inlineStr">
        <is>
          <t>20+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10" t="n">
        <v>450</v>
      </c>
      <c r="B125" s="10" t="inlineStr">
        <is>
          <t>100.00%</t>
        </is>
      </c>
      <c r="C125" s="10" t="inlineStr">
        <is>
          <t>Total</t>
        </is>
      </c>
      <c r="D125" s="10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201</v>
      </c>
      <c r="B126" s="6" t="inlineStr">
        <is>
          <t>44.67%</t>
        </is>
      </c>
      <c r="C126" s="6" t="inlineStr">
        <is>
          <t>Less than 100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86</v>
      </c>
      <c r="B127" s="6" t="inlineStr">
        <is>
          <t>19.11%</t>
        </is>
      </c>
      <c r="C127" s="6" t="inlineStr">
        <is>
          <t>100-199</t>
        </is>
      </c>
      <c r="D127" s="6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64</v>
      </c>
      <c r="B128" s="6" t="inlineStr">
        <is>
          <t>14.22%</t>
        </is>
      </c>
      <c r="C128" s="6" t="inlineStr">
        <is>
          <t>200-299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53</v>
      </c>
      <c r="B129" s="6" t="inlineStr">
        <is>
          <t>11.78%</t>
        </is>
      </c>
      <c r="C129" s="6" t="inlineStr">
        <is>
          <t>300-399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32</v>
      </c>
      <c r="B130" s="6" t="inlineStr">
        <is>
          <t>7.11%</t>
        </is>
      </c>
      <c r="C130" s="6" t="inlineStr">
        <is>
          <t>400-499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14</v>
      </c>
      <c r="B131" s="6" t="inlineStr">
        <is>
          <t>3.11%</t>
        </is>
      </c>
      <c r="C131" s="6" t="inlineStr">
        <is>
          <t>500+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10" t="n">
        <v>450</v>
      </c>
      <c r="B132" s="10" t="inlineStr">
        <is>
          <t>100.00%</t>
        </is>
      </c>
      <c r="C132" s="10" t="inlineStr">
        <is>
          <t>Total</t>
        </is>
      </c>
      <c r="D132" s="10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200</v>
      </c>
      <c r="B133" s="6" t="inlineStr">
        <is>
          <t>44.44%</t>
        </is>
      </c>
      <c r="C133" s="6" t="inlineStr">
        <is>
          <t>Affordable</t>
        </is>
      </c>
      <c r="D133" s="6" t="inlineStr">
        <is>
          <t>Rent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250</v>
      </c>
      <c r="B134" s="6" t="inlineStr">
        <is>
          <t>55.56%</t>
        </is>
      </c>
      <c r="C134" s="6" t="inlineStr">
        <is>
          <t>MarketRate</t>
        </is>
      </c>
      <c r="D134" s="6" t="inlineStr">
        <is>
          <t>Rent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10" t="n">
        <v>450</v>
      </c>
      <c r="B135" s="10" t="inlineStr">
        <is>
          <t>100.00%</t>
        </is>
      </c>
      <c r="C135" s="10" t="inlineStr">
        <is>
          <t>Total</t>
        </is>
      </c>
      <c r="D135" s="10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0.xml><?xml version="1.0" encoding="utf-8"?>
<worksheet xmlns="http://schemas.openxmlformats.org/spreadsheetml/2006/main">
  <sheetPr>
    <outlinePr summaryBelow="1" summaryRight="1"/>
    <pageSetUpPr/>
  </sheetPr>
  <dimension ref="A1:AD55"/>
  <sheetViews>
    <sheetView workbookViewId="0">
      <selection activeCell="A1" sqref="A1"/>
    </sheetView>
  </sheetViews>
  <sheetFormatPr baseColWidth="8" defaultRowHeight="15"/>
  <cols>
    <col width="51" customWidth="1" min="1" max="1"/>
    <col width="20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Reno, Nev.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Reno, Nev.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1785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6737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4672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14148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1743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Reno, Nev.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11.32%</t>
        </is>
      </c>
      <c r="C22" s="6" t="inlineStr">
        <is>
          <t>89431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5.66%</t>
        </is>
      </c>
      <c r="C23" s="6" t="inlineStr">
        <is>
          <t>89434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3.77%</t>
        </is>
      </c>
      <c r="C24" s="6" t="inlineStr">
        <is>
          <t>89436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9.43%</t>
        </is>
      </c>
      <c r="C25" s="6" t="inlineStr">
        <is>
          <t>89501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8</v>
      </c>
      <c r="B26" s="6" t="inlineStr">
        <is>
          <t>15.09%</t>
        </is>
      </c>
      <c r="C26" s="6" t="inlineStr">
        <is>
          <t>89502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5.66%</t>
        </is>
      </c>
      <c r="C27" s="6" t="inlineStr">
        <is>
          <t>89503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5.66%</t>
        </is>
      </c>
      <c r="C28" s="6" t="inlineStr">
        <is>
          <t>89506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13.21%</t>
        </is>
      </c>
      <c r="C29" s="6" t="inlineStr">
        <is>
          <t>89509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11.32%</t>
        </is>
      </c>
      <c r="C30" s="6" t="inlineStr">
        <is>
          <t>89512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3.77%</t>
        </is>
      </c>
      <c r="C31" s="6" t="inlineStr">
        <is>
          <t>89519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3.77%</t>
        </is>
      </c>
      <c r="C32" s="6" t="inlineStr">
        <is>
          <t>89521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11.32%</t>
        </is>
      </c>
      <c r="C33" s="6" t="inlineStr">
        <is>
          <t>89523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53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43</v>
      </c>
      <c r="B35" s="6" t="inlineStr">
        <is>
          <t>81.13%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3.77%</t>
        </is>
      </c>
      <c r="C36" s="6" t="inlineStr">
        <is>
          <t>HIGHRISE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1.89%</t>
        </is>
      </c>
      <c r="C37" s="6" t="inlineStr">
        <is>
          <t>MANUFACTURED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9.43%</t>
        </is>
      </c>
      <c r="C38" s="6" t="inlineStr">
        <is>
          <t>MIDRISE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3.77%</t>
        </is>
      </c>
      <c r="C39" s="6" t="inlineStr">
        <is>
          <t>SENIOR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53</v>
      </c>
      <c r="B40" s="10" t="inlineStr">
        <is>
          <t>99.99%</t>
        </is>
      </c>
      <c r="C40" s="10" t="inlineStr">
        <is>
          <t>Total</t>
        </is>
      </c>
      <c r="D40" s="10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0</v>
      </c>
      <c r="B41" s="6" t="inlineStr">
        <is>
          <t>0.0%</t>
        </is>
      </c>
      <c r="C41" s="6" t="inlineStr">
        <is>
          <t>Less than 5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32.08%</t>
        </is>
      </c>
      <c r="C42" s="6" t="inlineStr">
        <is>
          <t>5-9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26.42%</t>
        </is>
      </c>
      <c r="C43" s="6" t="inlineStr">
        <is>
          <t>10-19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22</v>
      </c>
      <c r="B44" s="6" t="inlineStr">
        <is>
          <t>41.51%</t>
        </is>
      </c>
      <c r="C44" s="6" t="inlineStr">
        <is>
          <t>20+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53</v>
      </c>
      <c r="B45" s="10" t="inlineStr">
        <is>
          <t>100.01%</t>
        </is>
      </c>
      <c r="C45" s="10" t="inlineStr">
        <is>
          <t>Total</t>
        </is>
      </c>
      <c r="D45" s="10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14</v>
      </c>
      <c r="B46" s="6" t="inlineStr">
        <is>
          <t>26.42%</t>
        </is>
      </c>
      <c r="C46" s="6" t="inlineStr">
        <is>
          <t>Less than 100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15.09%</t>
        </is>
      </c>
      <c r="C47" s="6" t="inlineStr">
        <is>
          <t>100-199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19</v>
      </c>
      <c r="B48" s="6" t="inlineStr">
        <is>
          <t>35.85%</t>
        </is>
      </c>
      <c r="C48" s="6" t="inlineStr">
        <is>
          <t>200-299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16.98%</t>
        </is>
      </c>
      <c r="C49" s="6" t="inlineStr">
        <is>
          <t>300-399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400-499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5.66%</t>
        </is>
      </c>
      <c r="C51" s="6" t="inlineStr">
        <is>
          <t>500+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53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12</v>
      </c>
      <c r="B53" s="6" t="inlineStr">
        <is>
          <t>22.64%</t>
        </is>
      </c>
      <c r="C53" s="6" t="inlineStr">
        <is>
          <t>Affordable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41</v>
      </c>
      <c r="B54" s="6" t="inlineStr">
        <is>
          <t>77.36%</t>
        </is>
      </c>
      <c r="C54" s="6" t="inlineStr">
        <is>
          <t>MarketRate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53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1.xml><?xml version="1.0" encoding="utf-8"?>
<worksheet xmlns="http://schemas.openxmlformats.org/spreadsheetml/2006/main">
  <sheetPr>
    <outlinePr summaryBelow="1" summaryRight="1"/>
    <pageSetUpPr/>
  </sheetPr>
  <dimension ref="A1:AD71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Albany,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Albany,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7468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4207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15007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Albany,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1.47%</t>
        </is>
      </c>
      <c r="C22" s="6" t="inlineStr">
        <is>
          <t>12009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1.47%</t>
        </is>
      </c>
      <c r="C23" s="6" t="inlineStr">
        <is>
          <t>12019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1.47%</t>
        </is>
      </c>
      <c r="C24" s="6" t="inlineStr">
        <is>
          <t>12043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5.88%</t>
        </is>
      </c>
      <c r="C25" s="6" t="inlineStr">
        <is>
          <t>12047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1.47%</t>
        </is>
      </c>
      <c r="C26" s="6" t="inlineStr">
        <is>
          <t>12054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5.88%</t>
        </is>
      </c>
      <c r="C27" s="6" t="inlineStr">
        <is>
          <t>12065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7.35%</t>
        </is>
      </c>
      <c r="C28" s="6" t="inlineStr">
        <is>
          <t>12110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1.47%</t>
        </is>
      </c>
      <c r="C29" s="6" t="inlineStr">
        <is>
          <t>12144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1.47%</t>
        </is>
      </c>
      <c r="C30" s="6" t="inlineStr">
        <is>
          <t>12159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9</v>
      </c>
      <c r="B31" s="6" t="inlineStr">
        <is>
          <t>13.24%</t>
        </is>
      </c>
      <c r="C31" s="6" t="inlineStr">
        <is>
          <t>12180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1.47%</t>
        </is>
      </c>
      <c r="C32" s="6" t="inlineStr">
        <is>
          <t>12182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2.94%</t>
        </is>
      </c>
      <c r="C33" s="6" t="inlineStr">
        <is>
          <t>12188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1.47%</t>
        </is>
      </c>
      <c r="C34" s="6" t="inlineStr">
        <is>
          <t>12203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2.94%</t>
        </is>
      </c>
      <c r="C35" s="6" t="inlineStr">
        <is>
          <t>12204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2.94%</t>
        </is>
      </c>
      <c r="C36" s="6" t="inlineStr">
        <is>
          <t>12205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2.94%</t>
        </is>
      </c>
      <c r="C37" s="6" t="inlineStr">
        <is>
          <t>12206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5.88%</t>
        </is>
      </c>
      <c r="C38" s="6" t="inlineStr">
        <is>
          <t>12207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2.94%</t>
        </is>
      </c>
      <c r="C39" s="6" t="inlineStr">
        <is>
          <t>12208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5.88%</t>
        </is>
      </c>
      <c r="C40" s="6" t="inlineStr">
        <is>
          <t>12210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2.94%</t>
        </is>
      </c>
      <c r="C41" s="6" t="inlineStr">
        <is>
          <t>122204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1.47%</t>
        </is>
      </c>
      <c r="C42" s="6" t="inlineStr">
        <is>
          <t>12302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2.94%</t>
        </is>
      </c>
      <c r="C43" s="6" t="inlineStr">
        <is>
          <t>12303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4.41%</t>
        </is>
      </c>
      <c r="C44" s="6" t="inlineStr">
        <is>
          <t>12304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2.94%</t>
        </is>
      </c>
      <c r="C45" s="6" t="inlineStr">
        <is>
          <t>12305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2.94%</t>
        </is>
      </c>
      <c r="C46" s="6" t="inlineStr">
        <is>
          <t>12306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1.47%</t>
        </is>
      </c>
      <c r="C47" s="6" t="inlineStr">
        <is>
          <t>12309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1.47%</t>
        </is>
      </c>
      <c r="C48" s="6" t="inlineStr">
        <is>
          <t>12833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8.82%</t>
        </is>
      </c>
      <c r="C49" s="6" t="inlineStr">
        <is>
          <t>12866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68</v>
      </c>
      <c r="B50" s="10" t="inlineStr">
        <is>
          <t>99.97%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51</v>
      </c>
      <c r="B51" s="6" t="inlineStr">
        <is>
          <t>75.0%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4.41%</t>
        </is>
      </c>
      <c r="C52" s="6" t="inlineStr">
        <is>
          <t>MANUFACTURED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10</v>
      </c>
      <c r="B53" s="6" t="inlineStr">
        <is>
          <t>14.71%</t>
        </is>
      </c>
      <c r="C53" s="6" t="inlineStr">
        <is>
          <t>MIDRISE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2.94%</t>
        </is>
      </c>
      <c r="C54" s="6" t="inlineStr">
        <is>
          <t>SENIOR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2.94%</t>
        </is>
      </c>
      <c r="C55" s="6" t="inlineStr">
        <is>
          <t>STUDENT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68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2.94%</t>
        </is>
      </c>
      <c r="C57" s="6" t="inlineStr">
        <is>
          <t>Less than 5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23</v>
      </c>
      <c r="B58" s="6" t="inlineStr">
        <is>
          <t>33.82%</t>
        </is>
      </c>
      <c r="C58" s="6" t="inlineStr">
        <is>
          <t>5-9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22</v>
      </c>
      <c r="B59" s="6" t="inlineStr">
        <is>
          <t>32.35%</t>
        </is>
      </c>
      <c r="C59" s="6" t="inlineStr">
        <is>
          <t>10-19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21</v>
      </c>
      <c r="B60" s="6" t="inlineStr">
        <is>
          <t>30.88%</t>
        </is>
      </c>
      <c r="C60" s="6" t="inlineStr">
        <is>
          <t>20+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68</v>
      </c>
      <c r="B61" s="10" t="inlineStr">
        <is>
          <t>99.99%</t>
        </is>
      </c>
      <c r="C61" s="10" t="inlineStr">
        <is>
          <t>Total</t>
        </is>
      </c>
      <c r="D61" s="10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35</v>
      </c>
      <c r="B62" s="6" t="inlineStr">
        <is>
          <t>51.47%</t>
        </is>
      </c>
      <c r="C62" s="6" t="inlineStr">
        <is>
          <t>Less than 100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16</v>
      </c>
      <c r="B63" s="6" t="inlineStr">
        <is>
          <t>23.53%</t>
        </is>
      </c>
      <c r="C63" s="6" t="inlineStr">
        <is>
          <t>100-199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9</v>
      </c>
      <c r="B64" s="6" t="inlineStr">
        <is>
          <t>13.24%</t>
        </is>
      </c>
      <c r="C64" s="6" t="inlineStr">
        <is>
          <t>200-299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7</v>
      </c>
      <c r="B65" s="6" t="inlineStr">
        <is>
          <t>10.29%</t>
        </is>
      </c>
      <c r="C65" s="6" t="inlineStr">
        <is>
          <t>300-399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0</v>
      </c>
      <c r="B66" s="6" t="inlineStr">
        <is>
          <t>0.0%</t>
        </is>
      </c>
      <c r="C66" s="6" t="inlineStr">
        <is>
          <t>400-499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1.47%</t>
        </is>
      </c>
      <c r="C67" s="6" t="inlineStr">
        <is>
          <t>500+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68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33</v>
      </c>
      <c r="B69" s="6" t="inlineStr">
        <is>
          <t>48.53%</t>
        </is>
      </c>
      <c r="C69" s="6" t="inlineStr">
        <is>
          <t>Affordable</t>
        </is>
      </c>
      <c r="D69" s="6" t="inlineStr">
        <is>
          <t>Rent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35</v>
      </c>
      <c r="B70" s="6" t="inlineStr">
        <is>
          <t>51.47%</t>
        </is>
      </c>
      <c r="C70" s="6" t="inlineStr">
        <is>
          <t>MarketRate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68</v>
      </c>
      <c r="B71" s="10" t="inlineStr">
        <is>
          <t>100.00%</t>
        </is>
      </c>
      <c r="C71" s="10" t="inlineStr">
        <is>
          <t>Total</t>
        </is>
      </c>
      <c r="D71" s="10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2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Buffalo,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Buffalo,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5230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3596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11738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1385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Buffalo,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2.9%</t>
        </is>
      </c>
      <c r="C22" s="6" t="inlineStr">
        <is>
          <t>14001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1.45%</t>
        </is>
      </c>
      <c r="C23" s="6" t="inlineStr">
        <is>
          <t>14025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1.45%</t>
        </is>
      </c>
      <c r="C24" s="6" t="inlineStr">
        <is>
          <t>14031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1.45%</t>
        </is>
      </c>
      <c r="C25" s="6" t="inlineStr">
        <is>
          <t>14043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1.45%</t>
        </is>
      </c>
      <c r="C26" s="6" t="inlineStr">
        <is>
          <t>14047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1.45%</t>
        </is>
      </c>
      <c r="C27" s="6" t="inlineStr">
        <is>
          <t>14051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1.45%</t>
        </is>
      </c>
      <c r="C28" s="6" t="inlineStr">
        <is>
          <t>14068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8</v>
      </c>
      <c r="B29" s="6" t="inlineStr">
        <is>
          <t>11.59%</t>
        </is>
      </c>
      <c r="C29" s="6" t="inlineStr">
        <is>
          <t>14075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4.35%</t>
        </is>
      </c>
      <c r="C30" s="6" t="inlineStr">
        <is>
          <t>14094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1.45%</t>
        </is>
      </c>
      <c r="C31" s="6" t="inlineStr">
        <is>
          <t>14120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5.8%</t>
        </is>
      </c>
      <c r="C32" s="6" t="inlineStr">
        <is>
          <t>14127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1.45%</t>
        </is>
      </c>
      <c r="C33" s="6" t="inlineStr">
        <is>
          <t>14141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2.9%</t>
        </is>
      </c>
      <c r="C34" s="6" t="inlineStr">
        <is>
          <t>14150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5.8%</t>
        </is>
      </c>
      <c r="C35" s="6" t="inlineStr">
        <is>
          <t>14201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1.45%</t>
        </is>
      </c>
      <c r="C36" s="6" t="inlineStr">
        <is>
          <t>14202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11.59%</t>
        </is>
      </c>
      <c r="C37" s="6" t="inlineStr">
        <is>
          <t>14203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4.35%</t>
        </is>
      </c>
      <c r="C38" s="6" t="inlineStr">
        <is>
          <t>14207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2.9%</t>
        </is>
      </c>
      <c r="C39" s="6" t="inlineStr">
        <is>
          <t>14213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4.35%</t>
        </is>
      </c>
      <c r="C40" s="6" t="inlineStr">
        <is>
          <t>14214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7.25%</t>
        </is>
      </c>
      <c r="C41" s="6" t="inlineStr">
        <is>
          <t>14216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2.9%</t>
        </is>
      </c>
      <c r="C42" s="6" t="inlineStr">
        <is>
          <t>14218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4.35%</t>
        </is>
      </c>
      <c r="C43" s="6" t="inlineStr">
        <is>
          <t>14220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2.9%</t>
        </is>
      </c>
      <c r="C44" s="6" t="inlineStr">
        <is>
          <t>14221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2.9%</t>
        </is>
      </c>
      <c r="C45" s="6" t="inlineStr">
        <is>
          <t>14222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1.45%</t>
        </is>
      </c>
      <c r="C46" s="6" t="inlineStr">
        <is>
          <t>14224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4.35%</t>
        </is>
      </c>
      <c r="C47" s="6" t="inlineStr">
        <is>
          <t>14228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2.9%</t>
        </is>
      </c>
      <c r="C48" s="6" t="inlineStr">
        <is>
          <t>14304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1.45%</t>
        </is>
      </c>
      <c r="C49" s="6" t="inlineStr">
        <is>
          <t>14305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69</v>
      </c>
      <c r="B50" s="10" t="inlineStr">
        <is>
          <t>100.03%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47</v>
      </c>
      <c r="B51" s="6" t="inlineStr">
        <is>
          <t>68.12%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1.45%</t>
        </is>
      </c>
      <c r="C52" s="6" t="inlineStr">
        <is>
          <t>HIGHRISE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7.25%</t>
        </is>
      </c>
      <c r="C53" s="6" t="inlineStr">
        <is>
          <t>MANUFACTURED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11.59%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7.25%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4.35%</t>
        </is>
      </c>
      <c r="C56" s="6" t="inlineStr">
        <is>
          <t>STUDENT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69</v>
      </c>
      <c r="B57" s="10" t="inlineStr">
        <is>
          <t>100.01%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1.45%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15</v>
      </c>
      <c r="B59" s="6" t="inlineStr">
        <is>
          <t>21.74%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23</v>
      </c>
      <c r="B60" s="6" t="inlineStr">
        <is>
          <t>33.33%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30</v>
      </c>
      <c r="B61" s="6" t="inlineStr">
        <is>
          <t>43.48%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69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51</v>
      </c>
      <c r="B63" s="6" t="inlineStr">
        <is>
          <t>73.91%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10</v>
      </c>
      <c r="B64" s="6" t="inlineStr">
        <is>
          <t>14.49%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6</v>
      </c>
      <c r="B65" s="6" t="inlineStr">
        <is>
          <t>8.7%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0</v>
      </c>
      <c r="B66" s="6" t="inlineStr">
        <is>
          <t>0.0%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0</v>
      </c>
      <c r="B67" s="6" t="inlineStr">
        <is>
          <t>0.0%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2.9%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69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45</v>
      </c>
      <c r="B70" s="6" t="inlineStr">
        <is>
          <t>65.22%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24</v>
      </c>
      <c r="B71" s="6" t="inlineStr">
        <is>
          <t>34.78%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69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3.xml><?xml version="1.0" encoding="utf-8"?>
<worksheet xmlns="http://schemas.openxmlformats.org/spreadsheetml/2006/main">
  <sheetPr>
    <outlinePr summaryBelow="1" summaryRight="1"/>
    <pageSetUpPr/>
  </sheetPr>
  <dimension ref="A1:AD382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York,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York,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2930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625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11737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5205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20745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2977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York,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0.25%</t>
        </is>
      </c>
      <c r="C22" s="6" t="inlineStr">
        <is>
          <t>10001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0.21%</t>
        </is>
      </c>
      <c r="C23" s="6" t="inlineStr">
        <is>
          <t>10002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0.08%</t>
        </is>
      </c>
      <c r="C24" s="6" t="inlineStr">
        <is>
          <t>10003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0.04%</t>
        </is>
      </c>
      <c r="C25" s="6" t="inlineStr">
        <is>
          <t>10004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0.25%</t>
        </is>
      </c>
      <c r="C26" s="6" t="inlineStr">
        <is>
          <t>10009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0.13%</t>
        </is>
      </c>
      <c r="C27" s="6" t="inlineStr">
        <is>
          <t>10011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0.08%</t>
        </is>
      </c>
      <c r="C28" s="6" t="inlineStr">
        <is>
          <t>10013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0.13%</t>
        </is>
      </c>
      <c r="C29" s="6" t="inlineStr">
        <is>
          <t>10014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0.25%</t>
        </is>
      </c>
      <c r="C30" s="6" t="inlineStr">
        <is>
          <t>10016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0.17%</t>
        </is>
      </c>
      <c r="C31" s="6" t="inlineStr">
        <is>
          <t>10018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0.13%</t>
        </is>
      </c>
      <c r="C32" s="6" t="inlineStr">
        <is>
          <t>10019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0.04%</t>
        </is>
      </c>
      <c r="C33" s="6" t="inlineStr">
        <is>
          <t>10021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0.25%</t>
        </is>
      </c>
      <c r="C34" s="6" t="inlineStr">
        <is>
          <t>10022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0.04%</t>
        </is>
      </c>
      <c r="C35" s="6" t="inlineStr">
        <is>
          <t>10023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10</v>
      </c>
      <c r="B36" s="6" t="inlineStr">
        <is>
          <t>0.42%</t>
        </is>
      </c>
      <c r="C36" s="6" t="inlineStr">
        <is>
          <t>10024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0.34%</t>
        </is>
      </c>
      <c r="C37" s="6" t="inlineStr">
        <is>
          <t>10025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0.25%</t>
        </is>
      </c>
      <c r="C38" s="6" t="inlineStr">
        <is>
          <t>10026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0.55%</t>
        </is>
      </c>
      <c r="C39" s="6" t="inlineStr">
        <is>
          <t>10027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0.13%</t>
        </is>
      </c>
      <c r="C40" s="6" t="inlineStr">
        <is>
          <t>10028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0.21%</t>
        </is>
      </c>
      <c r="C41" s="6" t="inlineStr">
        <is>
          <t>10029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0.42%</t>
        </is>
      </c>
      <c r="C42" s="6" t="inlineStr">
        <is>
          <t>10030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13</v>
      </c>
      <c r="B43" s="6" t="inlineStr">
        <is>
          <t>0.55%</t>
        </is>
      </c>
      <c r="C43" s="6" t="inlineStr">
        <is>
          <t>10031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14</v>
      </c>
      <c r="B44" s="6" t="inlineStr">
        <is>
          <t>0.59%</t>
        </is>
      </c>
      <c r="C44" s="6" t="inlineStr">
        <is>
          <t>10032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0.34%</t>
        </is>
      </c>
      <c r="C45" s="6" t="inlineStr">
        <is>
          <t>10033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0.42%</t>
        </is>
      </c>
      <c r="C46" s="6" t="inlineStr">
        <is>
          <t>10034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0.13%</t>
        </is>
      </c>
      <c r="C47" s="6" t="inlineStr">
        <is>
          <t>10035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0.08%</t>
        </is>
      </c>
      <c r="C48" s="6" t="inlineStr">
        <is>
          <t>10036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0.13%</t>
        </is>
      </c>
      <c r="C49" s="6" t="inlineStr">
        <is>
          <t>10037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0.04%</t>
        </is>
      </c>
      <c r="C50" s="6" t="inlineStr">
        <is>
          <t>10039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0.25%</t>
        </is>
      </c>
      <c r="C51" s="6" t="inlineStr">
        <is>
          <t>10040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0.08%</t>
        </is>
      </c>
      <c r="C52" s="6" t="inlineStr">
        <is>
          <t>10065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0.08%</t>
        </is>
      </c>
      <c r="C53" s="6" t="inlineStr">
        <is>
          <t>10069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0.17%</t>
        </is>
      </c>
      <c r="C54" s="6" t="inlineStr">
        <is>
          <t>10075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0.17%</t>
        </is>
      </c>
      <c r="C55" s="6" t="inlineStr">
        <is>
          <t>10128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0.08%</t>
        </is>
      </c>
      <c r="C56" s="6" t="inlineStr">
        <is>
          <t>10301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0.04%</t>
        </is>
      </c>
      <c r="C57" s="6" t="inlineStr">
        <is>
          <t>10305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0.13%</t>
        </is>
      </c>
      <c r="C58" s="6" t="inlineStr">
        <is>
          <t>10310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0.47%</t>
        </is>
      </c>
      <c r="C59" s="6" t="inlineStr">
        <is>
          <t>10451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0.38%</t>
        </is>
      </c>
      <c r="C60" s="6" t="inlineStr">
        <is>
          <t>10452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18</v>
      </c>
      <c r="B61" s="6" t="inlineStr">
        <is>
          <t>0.76%</t>
        </is>
      </c>
      <c r="C61" s="6" t="inlineStr">
        <is>
          <t>10453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0.3%</t>
        </is>
      </c>
      <c r="C62" s="6" t="inlineStr">
        <is>
          <t>10454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0.3%</t>
        </is>
      </c>
      <c r="C63" s="6" t="inlineStr">
        <is>
          <t>10455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15</v>
      </c>
      <c r="B64" s="6" t="inlineStr">
        <is>
          <t>0.64%</t>
        </is>
      </c>
      <c r="C64" s="6" t="inlineStr">
        <is>
          <t>10456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12</v>
      </c>
      <c r="B65" s="6" t="inlineStr">
        <is>
          <t>0.51%</t>
        </is>
      </c>
      <c r="C65" s="6" t="inlineStr">
        <is>
          <t>10457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23</v>
      </c>
      <c r="B66" s="6" t="inlineStr">
        <is>
          <t>0.98%</t>
        </is>
      </c>
      <c r="C66" s="6" t="inlineStr">
        <is>
          <t>10458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6</v>
      </c>
      <c r="B67" s="6" t="inlineStr">
        <is>
          <t>0.25%</t>
        </is>
      </c>
      <c r="C67" s="6" t="inlineStr">
        <is>
          <t>10459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14</v>
      </c>
      <c r="B68" s="6" t="inlineStr">
        <is>
          <t>0.59%</t>
        </is>
      </c>
      <c r="C68" s="6" t="inlineStr">
        <is>
          <t>10460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0.38%</t>
        </is>
      </c>
      <c r="C69" s="6" t="inlineStr">
        <is>
          <t>10461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0.04%</t>
        </is>
      </c>
      <c r="C70" s="6" t="inlineStr">
        <is>
          <t>10462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0.13%</t>
        </is>
      </c>
      <c r="C71" s="6" t="inlineStr">
        <is>
          <t>10463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8</v>
      </c>
      <c r="B72" s="6" t="inlineStr">
        <is>
          <t>0.34%</t>
        </is>
      </c>
      <c r="C72" s="6" t="inlineStr">
        <is>
          <t>10466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24</v>
      </c>
      <c r="B73" s="6" t="inlineStr">
        <is>
          <t>1.02%</t>
        </is>
      </c>
      <c r="C73" s="6" t="inlineStr">
        <is>
          <t>10467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9</v>
      </c>
      <c r="B74" s="6" t="inlineStr">
        <is>
          <t>0.38%</t>
        </is>
      </c>
      <c r="C74" s="6" t="inlineStr">
        <is>
          <t>10468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0.17%</t>
        </is>
      </c>
      <c r="C75" s="6" t="inlineStr">
        <is>
          <t>10469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0.13%</t>
        </is>
      </c>
      <c r="C76" s="6" t="inlineStr">
        <is>
          <t>10470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7</v>
      </c>
      <c r="B77" s="6" t="inlineStr">
        <is>
          <t>0.3%</t>
        </is>
      </c>
      <c r="C77" s="6" t="inlineStr">
        <is>
          <t>10472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0.21%</t>
        </is>
      </c>
      <c r="C78" s="6" t="inlineStr">
        <is>
          <t>10473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7</v>
      </c>
      <c r="B79" s="6" t="inlineStr">
        <is>
          <t>0.3%</t>
        </is>
      </c>
      <c r="C79" s="6" t="inlineStr">
        <is>
          <t>10474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4</v>
      </c>
      <c r="B80" s="6" t="inlineStr">
        <is>
          <t>0.17%</t>
        </is>
      </c>
      <c r="C80" s="6" t="inlineStr">
        <is>
          <t>10475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0.04%</t>
        </is>
      </c>
      <c r="C81" s="6" t="inlineStr">
        <is>
          <t>10507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0.08%</t>
        </is>
      </c>
      <c r="C82" s="6" t="inlineStr">
        <is>
          <t>10514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0.13%</t>
        </is>
      </c>
      <c r="C83" s="6" t="inlineStr">
        <is>
          <t>10543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0.04%</t>
        </is>
      </c>
      <c r="C84" s="6" t="inlineStr">
        <is>
          <t>10547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17</v>
      </c>
      <c r="B85" s="6" t="inlineStr">
        <is>
          <t>0.72%</t>
        </is>
      </c>
      <c r="C85" s="6" t="inlineStr">
        <is>
          <t>10550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</v>
      </c>
      <c r="B86" s="6" t="inlineStr">
        <is>
          <t>0.17%</t>
        </is>
      </c>
      <c r="C86" s="6" t="inlineStr">
        <is>
          <t>10552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0.13%</t>
        </is>
      </c>
      <c r="C87" s="6" t="inlineStr">
        <is>
          <t>10553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0.08%</t>
        </is>
      </c>
      <c r="C88" s="6" t="inlineStr">
        <is>
          <t>10562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0.13%</t>
        </is>
      </c>
      <c r="C89" s="6" t="inlineStr">
        <is>
          <t>10566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0.13%</t>
        </is>
      </c>
      <c r="C90" s="6" t="inlineStr">
        <is>
          <t>10570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</v>
      </c>
      <c r="B91" s="6" t="inlineStr">
        <is>
          <t>0.13%</t>
        </is>
      </c>
      <c r="C91" s="6" t="inlineStr">
        <is>
          <t>10573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0.25%</t>
        </is>
      </c>
      <c r="C92" s="6" t="inlineStr">
        <is>
          <t>10591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0.08%</t>
        </is>
      </c>
      <c r="C93" s="6" t="inlineStr">
        <is>
          <t>10606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52</v>
      </c>
      <c r="B94" s="6" t="inlineStr">
        <is>
          <t>2.21%</t>
        </is>
      </c>
      <c r="C94" s="6" t="inlineStr">
        <is>
          <t>10701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7</v>
      </c>
      <c r="B95" s="6" t="inlineStr">
        <is>
          <t>0.3%</t>
        </is>
      </c>
      <c r="C95" s="6" t="inlineStr">
        <is>
          <t>10703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0.04%</t>
        </is>
      </c>
      <c r="C96" s="6" t="inlineStr">
        <is>
          <t>10704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52</v>
      </c>
      <c r="B97" s="6" t="inlineStr">
        <is>
          <t>2.21%</t>
        </is>
      </c>
      <c r="C97" s="6" t="inlineStr">
        <is>
          <t>10705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0.08%</t>
        </is>
      </c>
      <c r="C98" s="6" t="inlineStr">
        <is>
          <t>10706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0.04%</t>
        </is>
      </c>
      <c r="C99" s="6" t="inlineStr">
        <is>
          <t>10707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0.13%</t>
        </is>
      </c>
      <c r="C100" s="6" t="inlineStr">
        <is>
          <t>10708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0.04%</t>
        </is>
      </c>
      <c r="C101" s="6" t="inlineStr">
        <is>
          <t>10709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10</v>
      </c>
      <c r="B102" s="6" t="inlineStr">
        <is>
          <t>0.42%</t>
        </is>
      </c>
      <c r="C102" s="6" t="inlineStr">
        <is>
          <t>10801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0.04%</t>
        </is>
      </c>
      <c r="C103" s="6" t="inlineStr">
        <is>
          <t>10804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</v>
      </c>
      <c r="B104" s="6" t="inlineStr">
        <is>
          <t>0.21%</t>
        </is>
      </c>
      <c r="C104" s="6" t="inlineStr">
        <is>
          <t>10805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0.04%</t>
        </is>
      </c>
      <c r="C105" s="6" t="inlineStr">
        <is>
          <t>10901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0.04%</t>
        </is>
      </c>
      <c r="C106" s="6" t="inlineStr">
        <is>
          <t>10920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0.13%</t>
        </is>
      </c>
      <c r="C107" s="6" t="inlineStr">
        <is>
          <t>10927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6</v>
      </c>
      <c r="B108" s="6" t="inlineStr">
        <is>
          <t>0.25%</t>
        </is>
      </c>
      <c r="C108" s="6" t="inlineStr">
        <is>
          <t>10952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0.08%</t>
        </is>
      </c>
      <c r="C109" s="6" t="inlineStr">
        <is>
          <t>10954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0.04%</t>
        </is>
      </c>
      <c r="C110" s="6" t="inlineStr">
        <is>
          <t>10956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0.04%</t>
        </is>
      </c>
      <c r="C111" s="6" t="inlineStr">
        <is>
          <t>10960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0.08%</t>
        </is>
      </c>
      <c r="C112" s="6" t="inlineStr">
        <is>
          <t>10970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12</v>
      </c>
      <c r="B113" s="6" t="inlineStr">
        <is>
          <t>0.51%</t>
        </is>
      </c>
      <c r="C113" s="6" t="inlineStr">
        <is>
          <t>10977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0.08%</t>
        </is>
      </c>
      <c r="C114" s="6" t="inlineStr">
        <is>
          <t>10993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0.04%</t>
        </is>
      </c>
      <c r="C115" s="6" t="inlineStr">
        <is>
          <t>11023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8</v>
      </c>
      <c r="B116" s="6" t="inlineStr">
        <is>
          <t>0.34%</t>
        </is>
      </c>
      <c r="C116" s="6" t="inlineStr">
        <is>
          <t>11101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8</v>
      </c>
      <c r="B117" s="6" t="inlineStr">
        <is>
          <t>0.34%</t>
        </is>
      </c>
      <c r="C117" s="6" t="inlineStr">
        <is>
          <t>11102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6</v>
      </c>
      <c r="B118" s="6" t="inlineStr">
        <is>
          <t>0.25%</t>
        </is>
      </c>
      <c r="C118" s="6" t="inlineStr">
        <is>
          <t>11103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6</v>
      </c>
      <c r="B119" s="6" t="inlineStr">
        <is>
          <t>0.25%</t>
        </is>
      </c>
      <c r="C119" s="6" t="inlineStr">
        <is>
          <t>11104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6</v>
      </c>
      <c r="B120" s="6" t="inlineStr">
        <is>
          <t>0.25%</t>
        </is>
      </c>
      <c r="C120" s="6" t="inlineStr">
        <is>
          <t>11105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6</v>
      </c>
      <c r="B121" s="6" t="inlineStr">
        <is>
          <t>0.25%</t>
        </is>
      </c>
      <c r="C121" s="6" t="inlineStr">
        <is>
          <t>11106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10</v>
      </c>
      <c r="B122" s="6" t="inlineStr">
        <is>
          <t>0.42%</t>
        </is>
      </c>
      <c r="C122" s="6" t="inlineStr">
        <is>
          <t>11201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9</v>
      </c>
      <c r="B123" s="6" t="inlineStr">
        <is>
          <t>0.38%</t>
        </is>
      </c>
      <c r="C123" s="6" t="inlineStr">
        <is>
          <t>11203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4</v>
      </c>
      <c r="B124" s="6" t="inlineStr">
        <is>
          <t>0.17%</t>
        </is>
      </c>
      <c r="C124" s="6" t="inlineStr">
        <is>
          <t>11204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15</v>
      </c>
      <c r="B125" s="6" t="inlineStr">
        <is>
          <t>0.64%</t>
        </is>
      </c>
      <c r="C125" s="6" t="inlineStr">
        <is>
          <t>11205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45</v>
      </c>
      <c r="B126" s="6" t="inlineStr">
        <is>
          <t>1.91%</t>
        </is>
      </c>
      <c r="C126" s="6" t="inlineStr">
        <is>
          <t>11206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30</v>
      </c>
      <c r="B127" s="6" t="inlineStr">
        <is>
          <t>1.27%</t>
        </is>
      </c>
      <c r="C127" s="6" t="inlineStr">
        <is>
          <t>11207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19</v>
      </c>
      <c r="B128" s="6" t="inlineStr">
        <is>
          <t>0.81%</t>
        </is>
      </c>
      <c r="C128" s="6" t="inlineStr">
        <is>
          <t>11208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0.17%</t>
        </is>
      </c>
      <c r="C129" s="6" t="inlineStr">
        <is>
          <t>11209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7</v>
      </c>
      <c r="B130" s="6" t="inlineStr">
        <is>
          <t>0.3%</t>
        </is>
      </c>
      <c r="C130" s="6" t="inlineStr">
        <is>
          <t>11210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40</v>
      </c>
      <c r="B131" s="6" t="inlineStr">
        <is>
          <t>1.7%</t>
        </is>
      </c>
      <c r="C131" s="6" t="inlineStr">
        <is>
          <t>11211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12</v>
      </c>
      <c r="B132" s="6" t="inlineStr">
        <is>
          <t>0.51%</t>
        </is>
      </c>
      <c r="C132" s="6" t="inlineStr">
        <is>
          <t>11212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37</v>
      </c>
      <c r="B133" s="6" t="inlineStr">
        <is>
          <t>1.57%</t>
        </is>
      </c>
      <c r="C133" s="6" t="inlineStr">
        <is>
          <t>11213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9</v>
      </c>
      <c r="B134" s="6" t="inlineStr">
        <is>
          <t>0.38%</t>
        </is>
      </c>
      <c r="C134" s="6" t="inlineStr">
        <is>
          <t>11214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31</v>
      </c>
      <c r="B135" s="6" t="inlineStr">
        <is>
          <t>1.32%</t>
        </is>
      </c>
      <c r="C135" s="6" t="inlineStr">
        <is>
          <t>11215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72</v>
      </c>
      <c r="B136" s="6" t="inlineStr">
        <is>
          <t>3.06%</t>
        </is>
      </c>
      <c r="C136" s="6" t="inlineStr">
        <is>
          <t>11216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9</v>
      </c>
      <c r="B137" s="6" t="inlineStr">
        <is>
          <t>0.38%</t>
        </is>
      </c>
      <c r="C137" s="6" t="inlineStr">
        <is>
          <t>11217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7</v>
      </c>
      <c r="B138" s="6" t="inlineStr">
        <is>
          <t>0.3%</t>
        </is>
      </c>
      <c r="C138" s="6" t="inlineStr">
        <is>
          <t>11218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10</v>
      </c>
      <c r="B139" s="6" t="inlineStr">
        <is>
          <t>0.42%</t>
        </is>
      </c>
      <c r="C139" s="6" t="inlineStr">
        <is>
          <t>11219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11</v>
      </c>
      <c r="B140" s="6" t="inlineStr">
        <is>
          <t>0.47%</t>
        </is>
      </c>
      <c r="C140" s="6" t="inlineStr">
        <is>
          <t>11220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90</v>
      </c>
      <c r="B141" s="6" t="inlineStr">
        <is>
          <t>3.82%</t>
        </is>
      </c>
      <c r="C141" s="6" t="inlineStr">
        <is>
          <t>11221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15</v>
      </c>
      <c r="B142" s="6" t="inlineStr">
        <is>
          <t>0.64%</t>
        </is>
      </c>
      <c r="C142" s="6" t="inlineStr">
        <is>
          <t>11222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5</v>
      </c>
      <c r="B143" s="6" t="inlineStr">
        <is>
          <t>0.21%</t>
        </is>
      </c>
      <c r="C143" s="6" t="inlineStr">
        <is>
          <t>11223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7</v>
      </c>
      <c r="B144" s="6" t="inlineStr">
        <is>
          <t>0.3%</t>
        </is>
      </c>
      <c r="C144" s="6" t="inlineStr">
        <is>
          <t>11224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25</v>
      </c>
      <c r="B145" s="6" t="inlineStr">
        <is>
          <t>1.06%</t>
        </is>
      </c>
      <c r="C145" s="6" t="inlineStr">
        <is>
          <t>11225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48</v>
      </c>
      <c r="B146" s="6" t="inlineStr">
        <is>
          <t>2.04%</t>
        </is>
      </c>
      <c r="C146" s="6" t="inlineStr">
        <is>
          <t>11226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0.08%</t>
        </is>
      </c>
      <c r="C147" s="6" t="inlineStr">
        <is>
          <t>11228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5</v>
      </c>
      <c r="B148" s="6" t="inlineStr">
        <is>
          <t>0.21%</t>
        </is>
      </c>
      <c r="C148" s="6" t="inlineStr">
        <is>
          <t>11229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5</v>
      </c>
      <c r="B149" s="6" t="inlineStr">
        <is>
          <t>0.21%</t>
        </is>
      </c>
      <c r="C149" s="6" t="inlineStr">
        <is>
          <t>11230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4</v>
      </c>
      <c r="B150" s="6" t="inlineStr">
        <is>
          <t>0.17%</t>
        </is>
      </c>
      <c r="C150" s="6" t="inlineStr">
        <is>
          <t>11231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5</v>
      </c>
      <c r="B151" s="6" t="inlineStr">
        <is>
          <t>0.21%</t>
        </is>
      </c>
      <c r="C151" s="6" t="inlineStr">
        <is>
          <t>11232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63</v>
      </c>
      <c r="B152" s="6" t="inlineStr">
        <is>
          <t>2.68%</t>
        </is>
      </c>
      <c r="C152" s="6" t="inlineStr">
        <is>
          <t>11233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12</v>
      </c>
      <c r="B153" s="6" t="inlineStr">
        <is>
          <t>0.51%</t>
        </is>
      </c>
      <c r="C153" s="6" t="inlineStr">
        <is>
          <t>11235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</v>
      </c>
      <c r="B154" s="6" t="inlineStr">
        <is>
          <t>0.04%</t>
        </is>
      </c>
      <c r="C154" s="6" t="inlineStr">
        <is>
          <t>11236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53</v>
      </c>
      <c r="B155" s="6" t="inlineStr">
        <is>
          <t>2.25%</t>
        </is>
      </c>
      <c r="C155" s="6" t="inlineStr">
        <is>
          <t>11237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33</v>
      </c>
      <c r="B156" s="6" t="inlineStr">
        <is>
          <t>1.4%</t>
        </is>
      </c>
      <c r="C156" s="6" t="inlineStr">
        <is>
          <t>11238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8</v>
      </c>
      <c r="B157" s="6" t="inlineStr">
        <is>
          <t>0.34%</t>
        </is>
      </c>
      <c r="C157" s="6" t="inlineStr">
        <is>
          <t>11249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3</v>
      </c>
      <c r="B158" s="6" t="inlineStr">
        <is>
          <t>0.13%</t>
        </is>
      </c>
      <c r="C158" s="6" t="inlineStr">
        <is>
          <t>11354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8</v>
      </c>
      <c r="B159" s="6" t="inlineStr">
        <is>
          <t>0.34%</t>
        </is>
      </c>
      <c r="C159" s="6" t="inlineStr">
        <is>
          <t>11355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</v>
      </c>
      <c r="B160" s="6" t="inlineStr">
        <is>
          <t>0.04%</t>
        </is>
      </c>
      <c r="C160" s="6" t="inlineStr">
        <is>
          <t>11360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0.04%</t>
        </is>
      </c>
      <c r="C161" s="6" t="inlineStr">
        <is>
          <t>11361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0.04%</t>
        </is>
      </c>
      <c r="C162" s="6" t="inlineStr">
        <is>
          <t>11367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3</v>
      </c>
      <c r="B163" s="6" t="inlineStr">
        <is>
          <t>0.13%</t>
        </is>
      </c>
      <c r="C163" s="6" t="inlineStr">
        <is>
          <t>11368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4</v>
      </c>
      <c r="B164" s="6" t="inlineStr">
        <is>
          <t>0.17%</t>
        </is>
      </c>
      <c r="C164" s="6" t="inlineStr">
        <is>
          <t>11372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</v>
      </c>
      <c r="B165" s="6" t="inlineStr">
        <is>
          <t>0.08%</t>
        </is>
      </c>
      <c r="C165" s="6" t="inlineStr">
        <is>
          <t>11374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4</v>
      </c>
      <c r="B166" s="6" t="inlineStr">
        <is>
          <t>0.17%</t>
        </is>
      </c>
      <c r="C166" s="6" t="inlineStr">
        <is>
          <t>11375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7</v>
      </c>
      <c r="B167" s="6" t="inlineStr">
        <is>
          <t>0.3%</t>
        </is>
      </c>
      <c r="C167" s="6" t="inlineStr">
        <is>
          <t>11377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27</v>
      </c>
      <c r="B168" s="6" t="inlineStr">
        <is>
          <t>1.15%</t>
        </is>
      </c>
      <c r="C168" s="6" t="inlineStr">
        <is>
          <t>11385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0.04%</t>
        </is>
      </c>
      <c r="C169" s="6" t="inlineStr">
        <is>
          <t>11412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2</v>
      </c>
      <c r="B170" s="6" t="inlineStr">
        <is>
          <t>0.08%</t>
        </is>
      </c>
      <c r="C170" s="6" t="inlineStr">
        <is>
          <t>11416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0.04%</t>
        </is>
      </c>
      <c r="C171" s="6" t="inlineStr">
        <is>
          <t>11418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0.04%</t>
        </is>
      </c>
      <c r="C172" s="6" t="inlineStr">
        <is>
          <t>11421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5</v>
      </c>
      <c r="B173" s="6" t="inlineStr">
        <is>
          <t>0.21%</t>
        </is>
      </c>
      <c r="C173" s="6" t="inlineStr">
        <is>
          <t>11423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0.04%</t>
        </is>
      </c>
      <c r="C174" s="6" t="inlineStr">
        <is>
          <t>11429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0.08%</t>
        </is>
      </c>
      <c r="C175" s="6" t="inlineStr">
        <is>
          <t>11432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6</v>
      </c>
      <c r="B176" s="6" t="inlineStr">
        <is>
          <t>0.25%</t>
        </is>
      </c>
      <c r="C176" s="6" t="inlineStr">
        <is>
          <t>11435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2</v>
      </c>
      <c r="B177" s="6" t="inlineStr">
        <is>
          <t>0.08%</t>
        </is>
      </c>
      <c r="C177" s="6" t="inlineStr">
        <is>
          <t>11501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2</v>
      </c>
      <c r="B178" s="6" t="inlineStr">
        <is>
          <t>0.08%</t>
        </is>
      </c>
      <c r="C178" s="6" t="inlineStr">
        <is>
          <t>11510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0.04%</t>
        </is>
      </c>
      <c r="C179" s="6" t="inlineStr">
        <is>
          <t>11514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0.04%</t>
        </is>
      </c>
      <c r="C180" s="6" t="inlineStr">
        <is>
          <t>11516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</v>
      </c>
      <c r="B181" s="6" t="inlineStr">
        <is>
          <t>0.04%</t>
        </is>
      </c>
      <c r="C181" s="6" t="inlineStr">
        <is>
          <t>11518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</v>
      </c>
      <c r="B182" s="6" t="inlineStr">
        <is>
          <t>0.08%</t>
        </is>
      </c>
      <c r="C182" s="6" t="inlineStr">
        <is>
          <t>11520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4</v>
      </c>
      <c r="B183" s="6" t="inlineStr">
        <is>
          <t>0.17%</t>
        </is>
      </c>
      <c r="C183" s="6" t="inlineStr">
        <is>
          <t>11542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</v>
      </c>
      <c r="B184" s="6" t="inlineStr">
        <is>
          <t>0.04%</t>
        </is>
      </c>
      <c r="C184" s="6" t="inlineStr">
        <is>
          <t>11545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3</v>
      </c>
      <c r="B185" s="6" t="inlineStr">
        <is>
          <t>0.13%</t>
        </is>
      </c>
      <c r="C185" s="6" t="inlineStr">
        <is>
          <t>11550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0.08%</t>
        </is>
      </c>
      <c r="C186" s="6" t="inlineStr">
        <is>
          <t>11554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4</v>
      </c>
      <c r="B187" s="6" t="inlineStr">
        <is>
          <t>0.17%</t>
        </is>
      </c>
      <c r="C187" s="6" t="inlineStr">
        <is>
          <t>11561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</v>
      </c>
      <c r="B188" s="6" t="inlineStr">
        <is>
          <t>0.04%</t>
        </is>
      </c>
      <c r="C188" s="6" t="inlineStr">
        <is>
          <t>11570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4</v>
      </c>
      <c r="B189" s="6" t="inlineStr">
        <is>
          <t>0.17%</t>
        </is>
      </c>
      <c r="C189" s="6" t="inlineStr">
        <is>
          <t>11580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0.08%</t>
        </is>
      </c>
      <c r="C190" s="6" t="inlineStr">
        <is>
          <t>11590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8</v>
      </c>
      <c r="B191" s="6" t="inlineStr">
        <is>
          <t>0.34%</t>
        </is>
      </c>
      <c r="C191" s="6" t="inlineStr">
        <is>
          <t>11691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0.04%</t>
        </is>
      </c>
      <c r="C192" s="6" t="inlineStr">
        <is>
          <t>11693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</v>
      </c>
      <c r="B193" s="6" t="inlineStr">
        <is>
          <t>0.13%</t>
        </is>
      </c>
      <c r="C193" s="6" t="inlineStr">
        <is>
          <t>11694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</v>
      </c>
      <c r="B194" s="6" t="inlineStr">
        <is>
          <t>0.08%</t>
        </is>
      </c>
      <c r="C194" s="6" t="inlineStr">
        <is>
          <t>11701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4</v>
      </c>
      <c r="B195" s="6" t="inlineStr">
        <is>
          <t>0.17%</t>
        </is>
      </c>
      <c r="C195" s="6" t="inlineStr">
        <is>
          <t>11704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</v>
      </c>
      <c r="B196" s="6" t="inlineStr">
        <is>
          <t>0.04%</t>
        </is>
      </c>
      <c r="C196" s="6" t="inlineStr">
        <is>
          <t>11705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2</v>
      </c>
      <c r="B197" s="6" t="inlineStr">
        <is>
          <t>0.08%</t>
        </is>
      </c>
      <c r="C197" s="6" t="inlineStr">
        <is>
          <t>11713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</v>
      </c>
      <c r="B198" s="6" t="inlineStr">
        <is>
          <t>0.08%</t>
        </is>
      </c>
      <c r="C198" s="6" t="inlineStr">
        <is>
          <t>11717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5</v>
      </c>
      <c r="B199" s="6" t="inlineStr">
        <is>
          <t>0.21%</t>
        </is>
      </c>
      <c r="C199" s="6" t="inlineStr">
        <is>
          <t>11727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1</v>
      </c>
      <c r="B200" s="6" t="inlineStr">
        <is>
          <t>0.04%</t>
        </is>
      </c>
      <c r="C200" s="6" t="inlineStr">
        <is>
          <t>11729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2</v>
      </c>
      <c r="B201" s="6" t="inlineStr">
        <is>
          <t>0.08%</t>
        </is>
      </c>
      <c r="C201" s="6" t="inlineStr">
        <is>
          <t>11730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4</v>
      </c>
      <c r="B202" s="6" t="inlineStr">
        <is>
          <t>0.17%</t>
        </is>
      </c>
      <c r="C202" s="6" t="inlineStr">
        <is>
          <t>11735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2</v>
      </c>
      <c r="B203" s="6" t="inlineStr">
        <is>
          <t>0.08%</t>
        </is>
      </c>
      <c r="C203" s="6" t="inlineStr">
        <is>
          <t>11738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3</v>
      </c>
      <c r="B204" s="6" t="inlineStr">
        <is>
          <t>0.13%</t>
        </is>
      </c>
      <c r="C204" s="6" t="inlineStr">
        <is>
          <t>11741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0.08%</t>
        </is>
      </c>
      <c r="C205" s="6" t="inlineStr">
        <is>
          <t>11743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5</v>
      </c>
      <c r="B206" s="6" t="inlineStr">
        <is>
          <t>0.21%</t>
        </is>
      </c>
      <c r="C206" s="6" t="inlineStr">
        <is>
          <t>11755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</v>
      </c>
      <c r="B207" s="6" t="inlineStr">
        <is>
          <t>0.08%</t>
        </is>
      </c>
      <c r="C207" s="6" t="inlineStr">
        <is>
          <t>11756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2</v>
      </c>
      <c r="B208" s="6" t="inlineStr">
        <is>
          <t>0.08%</t>
        </is>
      </c>
      <c r="C208" s="6" t="inlineStr">
        <is>
          <t>11757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2</v>
      </c>
      <c r="B209" s="6" t="inlineStr">
        <is>
          <t>0.08%</t>
        </is>
      </c>
      <c r="C209" s="6" t="inlineStr">
        <is>
          <t>11763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2</v>
      </c>
      <c r="B210" s="6" t="inlineStr">
        <is>
          <t>0.08%</t>
        </is>
      </c>
      <c r="C210" s="6" t="inlineStr">
        <is>
          <t>11772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3</v>
      </c>
      <c r="B211" s="6" t="inlineStr">
        <is>
          <t>0.13%</t>
        </is>
      </c>
      <c r="C211" s="6" t="inlineStr">
        <is>
          <t>11776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2</v>
      </c>
      <c r="B212" s="6" t="inlineStr">
        <is>
          <t>0.08%</t>
        </is>
      </c>
      <c r="C212" s="6" t="inlineStr">
        <is>
          <t>11779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2</v>
      </c>
      <c r="B213" s="6" t="inlineStr">
        <is>
          <t>0.08%</t>
        </is>
      </c>
      <c r="C213" s="6" t="inlineStr">
        <is>
          <t>11782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1</v>
      </c>
      <c r="B214" s="6" t="inlineStr">
        <is>
          <t>0.04%</t>
        </is>
      </c>
      <c r="C214" s="6" t="inlineStr">
        <is>
          <t>11784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1</v>
      </c>
      <c r="B215" s="6" t="inlineStr">
        <is>
          <t>0.04%</t>
        </is>
      </c>
      <c r="C215" s="6" t="inlineStr">
        <is>
          <t>11787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1</v>
      </c>
      <c r="B216" s="6" t="inlineStr">
        <is>
          <t>0.04%</t>
        </is>
      </c>
      <c r="C216" s="6" t="inlineStr">
        <is>
          <t>11788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1</v>
      </c>
      <c r="B217" s="6" t="inlineStr">
        <is>
          <t>0.04%</t>
        </is>
      </c>
      <c r="C217" s="6" t="inlineStr">
        <is>
          <t>11801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0.04%</t>
        </is>
      </c>
      <c r="C218" s="6" t="inlineStr">
        <is>
          <t>11949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0.04%</t>
        </is>
      </c>
      <c r="C219" s="6" t="inlineStr">
        <is>
          <t>11951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2</v>
      </c>
      <c r="B220" s="6" t="inlineStr">
        <is>
          <t>0.08%</t>
        </is>
      </c>
      <c r="C220" s="6" t="inlineStr">
        <is>
          <t>11955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2</v>
      </c>
      <c r="B221" s="6" t="inlineStr">
        <is>
          <t>0.08%</t>
        </is>
      </c>
      <c r="C221" s="6" t="inlineStr">
        <is>
          <t>11961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</v>
      </c>
      <c r="B222" s="6" t="inlineStr">
        <is>
          <t>0.08%</t>
        </is>
      </c>
      <c r="C222" s="6" t="inlineStr">
        <is>
          <t>11977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1</v>
      </c>
      <c r="B223" s="6" t="inlineStr">
        <is>
          <t>0.04%</t>
        </is>
      </c>
      <c r="C223" s="6" t="inlineStr">
        <is>
          <t>11980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1</v>
      </c>
      <c r="B224" s="6" t="inlineStr">
        <is>
          <t>0.04%</t>
        </is>
      </c>
      <c r="C224" s="6" t="inlineStr">
        <is>
          <t>21044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0.04%</t>
        </is>
      </c>
      <c r="C225" s="6" t="inlineStr">
        <is>
          <t>22556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1</v>
      </c>
      <c r="B226" s="6" t="inlineStr">
        <is>
          <t>0.04%</t>
        </is>
      </c>
      <c r="C226" s="6" t="inlineStr">
        <is>
          <t>25404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</v>
      </c>
      <c r="B227" s="6" t="inlineStr">
        <is>
          <t>0.08%</t>
        </is>
      </c>
      <c r="C227" s="6" t="inlineStr">
        <is>
          <t>33069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0.04%</t>
        </is>
      </c>
      <c r="C228" s="6" t="inlineStr">
        <is>
          <t>50023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1</v>
      </c>
      <c r="B229" s="6" t="inlineStr">
        <is>
          <t>0.04%</t>
        </is>
      </c>
      <c r="C229" s="6" t="inlineStr">
        <is>
          <t>7001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20</v>
      </c>
      <c r="B230" s="6" t="inlineStr">
        <is>
          <t>0.85%</t>
        </is>
      </c>
      <c r="C230" s="6" t="inlineStr">
        <is>
          <t>7002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15</v>
      </c>
      <c r="B231" s="6" t="inlineStr">
        <is>
          <t>0.64%</t>
        </is>
      </c>
      <c r="C231" s="6" t="inlineStr">
        <is>
          <t>7003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1</v>
      </c>
      <c r="B232" s="6" t="inlineStr">
        <is>
          <t>0.04%</t>
        </is>
      </c>
      <c r="C232" s="6" t="inlineStr">
        <is>
          <t>7008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2</v>
      </c>
      <c r="B233" s="6" t="inlineStr">
        <is>
          <t>0.08%</t>
        </is>
      </c>
      <c r="C233" s="6" t="inlineStr">
        <is>
          <t>7010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2</v>
      </c>
      <c r="B234" s="6" t="inlineStr">
        <is>
          <t>0.08%</t>
        </is>
      </c>
      <c r="C234" s="6" t="inlineStr">
        <is>
          <t>7011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1</v>
      </c>
      <c r="B235" s="6" t="inlineStr">
        <is>
          <t>0.04%</t>
        </is>
      </c>
      <c r="C235" s="6" t="inlineStr">
        <is>
          <t>7013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25</v>
      </c>
      <c r="B236" s="6" t="inlineStr">
        <is>
          <t>1.06%</t>
        </is>
      </c>
      <c r="C236" s="6" t="inlineStr">
        <is>
          <t>7017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14</v>
      </c>
      <c r="B237" s="6" t="inlineStr">
        <is>
          <t>0.59%</t>
        </is>
      </c>
      <c r="C237" s="6" t="inlineStr">
        <is>
          <t>7018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3</v>
      </c>
      <c r="B238" s="6" t="inlineStr">
        <is>
          <t>0.13%</t>
        </is>
      </c>
      <c r="C238" s="6" t="inlineStr">
        <is>
          <t>7020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3</v>
      </c>
      <c r="B239" s="6" t="inlineStr">
        <is>
          <t>0.13%</t>
        </is>
      </c>
      <c r="C239" s="6" t="inlineStr">
        <is>
          <t>7022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2</v>
      </c>
      <c r="B240" s="6" t="inlineStr">
        <is>
          <t>0.08%</t>
        </is>
      </c>
      <c r="C240" s="6" t="inlineStr">
        <is>
          <t>7024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4</v>
      </c>
      <c r="B241" s="6" t="inlineStr">
        <is>
          <t>0.17%</t>
        </is>
      </c>
      <c r="C241" s="6" t="inlineStr">
        <is>
          <t>7026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2</v>
      </c>
      <c r="B242" s="6" t="inlineStr">
        <is>
          <t>0.08%</t>
        </is>
      </c>
      <c r="C242" s="6" t="inlineStr">
        <is>
          <t>7028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5</v>
      </c>
      <c r="B243" s="6" t="inlineStr">
        <is>
          <t>0.21%</t>
        </is>
      </c>
      <c r="C243" s="6" t="inlineStr">
        <is>
          <t>7029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27</v>
      </c>
      <c r="B244" s="6" t="inlineStr">
        <is>
          <t>1.15%</t>
        </is>
      </c>
      <c r="C244" s="6" t="inlineStr">
        <is>
          <t>7030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1</v>
      </c>
      <c r="B245" s="6" t="inlineStr">
        <is>
          <t>0.04%</t>
        </is>
      </c>
      <c r="C245" s="6" t="inlineStr">
        <is>
          <t>7032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1</v>
      </c>
      <c r="B246" s="6" t="inlineStr">
        <is>
          <t>0.04%</t>
        </is>
      </c>
      <c r="C246" s="6" t="inlineStr">
        <is>
          <t>7036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1</v>
      </c>
      <c r="B247" s="6" t="inlineStr">
        <is>
          <t>0.04%</t>
        </is>
      </c>
      <c r="C247" s="6" t="inlineStr">
        <is>
          <t>7039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2</v>
      </c>
      <c r="B248" s="6" t="inlineStr">
        <is>
          <t>0.08%</t>
        </is>
      </c>
      <c r="C248" s="6" t="inlineStr">
        <is>
          <t>7040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12</v>
      </c>
      <c r="B249" s="6" t="inlineStr">
        <is>
          <t>0.51%</t>
        </is>
      </c>
      <c r="C249" s="6" t="inlineStr">
        <is>
          <t>7042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11</v>
      </c>
      <c r="B250" s="6" t="inlineStr">
        <is>
          <t>0.47%</t>
        </is>
      </c>
      <c r="C250" s="6" t="inlineStr">
        <is>
          <t>7047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10</v>
      </c>
      <c r="B251" s="6" t="inlineStr">
        <is>
          <t>0.42%</t>
        </is>
      </c>
      <c r="C251" s="6" t="inlineStr">
        <is>
          <t>7050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39</v>
      </c>
      <c r="B252" s="6" t="inlineStr">
        <is>
          <t>1.66%</t>
        </is>
      </c>
      <c r="C252" s="6" t="inlineStr">
        <is>
          <t>7055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9</v>
      </c>
      <c r="B253" s="6" t="inlineStr">
        <is>
          <t>0.38%</t>
        </is>
      </c>
      <c r="C253" s="6" t="inlineStr">
        <is>
          <t>7060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1</v>
      </c>
      <c r="B254" s="6" t="inlineStr">
        <is>
          <t>0.04%</t>
        </is>
      </c>
      <c r="C254" s="6" t="inlineStr">
        <is>
          <t>7062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9</v>
      </c>
      <c r="B255" s="6" t="inlineStr">
        <is>
          <t>0.38%</t>
        </is>
      </c>
      <c r="C255" s="6" t="inlineStr">
        <is>
          <t>7065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2</v>
      </c>
      <c r="B256" s="6" t="inlineStr">
        <is>
          <t>0.08%</t>
        </is>
      </c>
      <c r="C256" s="6" t="inlineStr">
        <is>
          <t>7066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1</v>
      </c>
      <c r="B257" s="6" t="inlineStr">
        <is>
          <t>0.04%</t>
        </is>
      </c>
      <c r="C257" s="6" t="inlineStr">
        <is>
          <t>7075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3</v>
      </c>
      <c r="B258" s="6" t="inlineStr">
        <is>
          <t>0.13%</t>
        </is>
      </c>
      <c r="C258" s="6" t="inlineStr">
        <is>
          <t>7079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3</v>
      </c>
      <c r="B259" s="6" t="inlineStr">
        <is>
          <t>0.13%</t>
        </is>
      </c>
      <c r="C259" s="6" t="inlineStr">
        <is>
          <t>7081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5</v>
      </c>
      <c r="B260" s="6" t="inlineStr">
        <is>
          <t>0.21%</t>
        </is>
      </c>
      <c r="C260" s="6" t="inlineStr">
        <is>
          <t>7083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4</v>
      </c>
      <c r="B261" s="6" t="inlineStr">
        <is>
          <t>0.17%</t>
        </is>
      </c>
      <c r="C261" s="6" t="inlineStr">
        <is>
          <t>7086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43</v>
      </c>
      <c r="B262" s="6" t="inlineStr">
        <is>
          <t>1.83%</t>
        </is>
      </c>
      <c r="C262" s="6" t="inlineStr">
        <is>
          <t>7087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2</v>
      </c>
      <c r="B263" s="6" t="inlineStr">
        <is>
          <t>0.08%</t>
        </is>
      </c>
      <c r="C263" s="6" t="inlineStr">
        <is>
          <t>7090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19</v>
      </c>
      <c r="B264" s="6" t="inlineStr">
        <is>
          <t>0.81%</t>
        </is>
      </c>
      <c r="C264" s="6" t="inlineStr">
        <is>
          <t>7093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</v>
      </c>
      <c r="B265" s="6" t="inlineStr">
        <is>
          <t>0.04%</t>
        </is>
      </c>
      <c r="C265" s="6" t="inlineStr">
        <is>
          <t>7094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3</v>
      </c>
      <c r="B266" s="6" t="inlineStr">
        <is>
          <t>0.13%</t>
        </is>
      </c>
      <c r="C266" s="6" t="inlineStr">
        <is>
          <t>7095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4</v>
      </c>
      <c r="B267" s="6" t="inlineStr">
        <is>
          <t>0.17%</t>
        </is>
      </c>
      <c r="C267" s="6" t="inlineStr">
        <is>
          <t>7102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5</v>
      </c>
      <c r="B268" s="6" t="inlineStr">
        <is>
          <t>0.21%</t>
        </is>
      </c>
      <c r="C268" s="6" t="inlineStr">
        <is>
          <t>7103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19</v>
      </c>
      <c r="B269" s="6" t="inlineStr">
        <is>
          <t>0.81%</t>
        </is>
      </c>
      <c r="C269" s="6" t="inlineStr">
        <is>
          <t>7104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2</v>
      </c>
      <c r="B270" s="6" t="inlineStr">
        <is>
          <t>0.08%</t>
        </is>
      </c>
      <c r="C270" s="6" t="inlineStr">
        <is>
          <t>7105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8</v>
      </c>
      <c r="B271" s="6" t="inlineStr">
        <is>
          <t>0.34%</t>
        </is>
      </c>
      <c r="C271" s="6" t="inlineStr">
        <is>
          <t>7106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2</v>
      </c>
      <c r="B272" s="6" t="inlineStr">
        <is>
          <t>0.08%</t>
        </is>
      </c>
      <c r="C272" s="6" t="inlineStr">
        <is>
          <t>7107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5</v>
      </c>
      <c r="B273" s="6" t="inlineStr">
        <is>
          <t>0.21%</t>
        </is>
      </c>
      <c r="C273" s="6" t="inlineStr">
        <is>
          <t>7108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8</v>
      </c>
      <c r="B274" s="6" t="inlineStr">
        <is>
          <t>0.34%</t>
        </is>
      </c>
      <c r="C274" s="6" t="inlineStr">
        <is>
          <t>7109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1</v>
      </c>
      <c r="B275" s="6" t="inlineStr">
        <is>
          <t>0.04%</t>
        </is>
      </c>
      <c r="C275" s="6" t="inlineStr">
        <is>
          <t>7110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15</v>
      </c>
      <c r="B276" s="6" t="inlineStr">
        <is>
          <t>0.64%</t>
        </is>
      </c>
      <c r="C276" s="6" t="inlineStr">
        <is>
          <t>7111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11</v>
      </c>
      <c r="B277" s="6" t="inlineStr">
        <is>
          <t>0.47%</t>
        </is>
      </c>
      <c r="C277" s="6" t="inlineStr">
        <is>
          <t>7112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3</v>
      </c>
      <c r="B278" s="6" t="inlineStr">
        <is>
          <t>0.13%</t>
        </is>
      </c>
      <c r="C278" s="6" t="inlineStr">
        <is>
          <t>7201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10</v>
      </c>
      <c r="B279" s="6" t="inlineStr">
        <is>
          <t>0.42%</t>
        </is>
      </c>
      <c r="C279" s="6" t="inlineStr">
        <is>
          <t>7202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3</v>
      </c>
      <c r="B280" s="6" t="inlineStr">
        <is>
          <t>0.13%</t>
        </is>
      </c>
      <c r="C280" s="6" t="inlineStr">
        <is>
          <t>7203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4</v>
      </c>
      <c r="B281" s="6" t="inlineStr">
        <is>
          <t>0.17%</t>
        </is>
      </c>
      <c r="C281" s="6" t="inlineStr">
        <is>
          <t>7204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1</v>
      </c>
      <c r="B282" s="6" t="inlineStr">
        <is>
          <t>0.04%</t>
        </is>
      </c>
      <c r="C282" s="6" t="inlineStr">
        <is>
          <t>7205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3</v>
      </c>
      <c r="B283" s="6" t="inlineStr">
        <is>
          <t>0.13%</t>
        </is>
      </c>
      <c r="C283" s="6" t="inlineStr">
        <is>
          <t>7206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19</v>
      </c>
      <c r="B284" s="6" t="inlineStr">
        <is>
          <t>0.81%</t>
        </is>
      </c>
      <c r="C284" s="6" t="inlineStr">
        <is>
          <t>7208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4</v>
      </c>
      <c r="B285" s="6" t="inlineStr">
        <is>
          <t>0.17%</t>
        </is>
      </c>
      <c r="C285" s="6" t="inlineStr">
        <is>
          <t>7302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30</v>
      </c>
      <c r="B286" s="6" t="inlineStr">
        <is>
          <t>1.27%</t>
        </is>
      </c>
      <c r="C286" s="6" t="inlineStr">
        <is>
          <t>7304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26</v>
      </c>
      <c r="B287" s="6" t="inlineStr">
        <is>
          <t>1.1%</t>
        </is>
      </c>
      <c r="C287" s="6" t="inlineStr">
        <is>
          <t>7305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26</v>
      </c>
      <c r="B288" s="6" t="inlineStr">
        <is>
          <t>1.1%</t>
        </is>
      </c>
      <c r="C288" s="6" t="inlineStr">
        <is>
          <t>7306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22</v>
      </c>
      <c r="B289" s="6" t="inlineStr">
        <is>
          <t>0.93%</t>
        </is>
      </c>
      <c r="C289" s="6" t="inlineStr">
        <is>
          <t>7307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3</v>
      </c>
      <c r="B290" s="6" t="inlineStr">
        <is>
          <t>0.13%</t>
        </is>
      </c>
      <c r="C290" s="6" t="inlineStr">
        <is>
          <t>7405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2</v>
      </c>
      <c r="B291" s="6" t="inlineStr">
        <is>
          <t>0.08%</t>
        </is>
      </c>
      <c r="C291" s="6" t="inlineStr">
        <is>
          <t>7407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1</v>
      </c>
      <c r="B292" s="6" t="inlineStr">
        <is>
          <t>0.04%</t>
        </is>
      </c>
      <c r="C292" s="6" t="inlineStr">
        <is>
          <t>7417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1</v>
      </c>
      <c r="B293" s="6" t="inlineStr">
        <is>
          <t>0.04%</t>
        </is>
      </c>
      <c r="C293" s="6" t="inlineStr">
        <is>
          <t>7461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17</v>
      </c>
      <c r="B294" s="6" t="inlineStr">
        <is>
          <t>0.72%</t>
        </is>
      </c>
      <c r="C294" s="6" t="inlineStr">
        <is>
          <t>7501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1</v>
      </c>
      <c r="B295" s="6" t="inlineStr">
        <is>
          <t>0.04%</t>
        </is>
      </c>
      <c r="C295" s="6" t="inlineStr">
        <is>
          <t>7502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6</v>
      </c>
      <c r="B296" s="6" t="inlineStr">
        <is>
          <t>0.25%</t>
        </is>
      </c>
      <c r="C296" s="6" t="inlineStr">
        <is>
          <t>7503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4</v>
      </c>
      <c r="B297" s="6" t="inlineStr">
        <is>
          <t>0.17%</t>
        </is>
      </c>
      <c r="C297" s="6" t="inlineStr">
        <is>
          <t>7504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5</v>
      </c>
      <c r="B298" s="6" t="inlineStr">
        <is>
          <t>0.21%</t>
        </is>
      </c>
      <c r="C298" s="6" t="inlineStr">
        <is>
          <t>7505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1</v>
      </c>
      <c r="B299" s="6" t="inlineStr">
        <is>
          <t>0.04%</t>
        </is>
      </c>
      <c r="C299" s="6" t="inlineStr">
        <is>
          <t>7513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6" t="n">
        <v>16</v>
      </c>
      <c r="B300" s="6" t="inlineStr">
        <is>
          <t>0.68%</t>
        </is>
      </c>
      <c r="C300" s="6" t="inlineStr">
        <is>
          <t>7514</t>
        </is>
      </c>
      <c r="D300" s="6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1</v>
      </c>
      <c r="B301" s="6" t="inlineStr">
        <is>
          <t>0.04%</t>
        </is>
      </c>
      <c r="C301" s="6" t="inlineStr">
        <is>
          <t>7522</t>
        </is>
      </c>
      <c r="D301" s="6" t="inlineStr">
        <is>
          <t>PROPERTYZIPCODE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1</v>
      </c>
      <c r="B302" s="6" t="inlineStr">
        <is>
          <t>0.04%</t>
        </is>
      </c>
      <c r="C302" s="6" t="inlineStr">
        <is>
          <t>7524</t>
        </is>
      </c>
      <c r="D302" s="6" t="inlineStr">
        <is>
          <t>PROPERTYZIPCODE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6</v>
      </c>
      <c r="B303" s="6" t="inlineStr">
        <is>
          <t>0.25%</t>
        </is>
      </c>
      <c r="C303" s="6" t="inlineStr">
        <is>
          <t>7601</t>
        </is>
      </c>
      <c r="D303" s="6" t="inlineStr">
        <is>
          <t>PROPERTYZIPCODE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2</v>
      </c>
      <c r="B304" s="6" t="inlineStr">
        <is>
          <t>0.08%</t>
        </is>
      </c>
      <c r="C304" s="6" t="inlineStr">
        <is>
          <t>7605</t>
        </is>
      </c>
      <c r="D304" s="6" t="inlineStr">
        <is>
          <t>PROPERTYZIPCODE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2</v>
      </c>
      <c r="B305" s="6" t="inlineStr">
        <is>
          <t>0.08%</t>
        </is>
      </c>
      <c r="C305" s="6" t="inlineStr">
        <is>
          <t>7621</t>
        </is>
      </c>
      <c r="D305" s="6" t="inlineStr">
        <is>
          <t>PROPERTYZIPCODE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3</v>
      </c>
      <c r="B306" s="6" t="inlineStr">
        <is>
          <t>0.13%</t>
        </is>
      </c>
      <c r="C306" s="6" t="inlineStr">
        <is>
          <t>7631</t>
        </is>
      </c>
      <c r="D306" s="6" t="inlineStr">
        <is>
          <t>PROPERTYZIPCODE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6" t="n">
        <v>4</v>
      </c>
      <c r="B307" s="6" t="inlineStr">
        <is>
          <t>0.17%</t>
        </is>
      </c>
      <c r="C307" s="6" t="inlineStr">
        <is>
          <t>7643</t>
        </is>
      </c>
      <c r="D307" s="6" t="inlineStr">
        <is>
          <t>PROPERTYZIPCODE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2</v>
      </c>
      <c r="B308" s="6" t="inlineStr">
        <is>
          <t>0.08%</t>
        </is>
      </c>
      <c r="C308" s="6" t="inlineStr">
        <is>
          <t>7644</t>
        </is>
      </c>
      <c r="D308" s="6" t="inlineStr">
        <is>
          <t>PROPERTYZIPCODE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2</v>
      </c>
      <c r="B309" s="6" t="inlineStr">
        <is>
          <t>0.08%</t>
        </is>
      </c>
      <c r="C309" s="6" t="inlineStr">
        <is>
          <t>7650</t>
        </is>
      </c>
      <c r="D309" s="6" t="inlineStr">
        <is>
          <t>PROPERTYZIPCODE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2</v>
      </c>
      <c r="B310" s="6" t="inlineStr">
        <is>
          <t>0.08%</t>
        </is>
      </c>
      <c r="C310" s="6" t="inlineStr">
        <is>
          <t>7656</t>
        </is>
      </c>
      <c r="D310" s="6" t="inlineStr">
        <is>
          <t>PROPERTYZIPCODE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</v>
      </c>
      <c r="B311" s="6" t="inlineStr">
        <is>
          <t>0.04%</t>
        </is>
      </c>
      <c r="C311" s="6" t="inlineStr">
        <is>
          <t>7660</t>
        </is>
      </c>
      <c r="D311" s="6" t="inlineStr">
        <is>
          <t>PROPERTYZIPCODE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6" t="n">
        <v>1</v>
      </c>
      <c r="B312" s="6" t="inlineStr">
        <is>
          <t>0.04%</t>
        </is>
      </c>
      <c r="C312" s="6" t="inlineStr">
        <is>
          <t>7661</t>
        </is>
      </c>
      <c r="D312" s="6" t="inlineStr">
        <is>
          <t>PROPERTYZIPCODE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2</v>
      </c>
      <c r="B313" s="6" t="inlineStr">
        <is>
          <t>0.08%</t>
        </is>
      </c>
      <c r="C313" s="6" t="inlineStr">
        <is>
          <t>7666</t>
        </is>
      </c>
      <c r="D313" s="6" t="inlineStr">
        <is>
          <t>PROPERTYZIPCODE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2</v>
      </c>
      <c r="B314" s="6" t="inlineStr">
        <is>
          <t>0.08%</t>
        </is>
      </c>
      <c r="C314" s="6" t="inlineStr">
        <is>
          <t>7701</t>
        </is>
      </c>
      <c r="D314" s="6" t="inlineStr">
        <is>
          <t>PROPERTYZIPCODE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10</v>
      </c>
      <c r="B315" s="6" t="inlineStr">
        <is>
          <t>0.42%</t>
        </is>
      </c>
      <c r="C315" s="6" t="inlineStr">
        <is>
          <t>7712</t>
        </is>
      </c>
      <c r="D315" s="6" t="inlineStr">
        <is>
          <t>PROPERTYZIPCODE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1</v>
      </c>
      <c r="B316" s="6" t="inlineStr">
        <is>
          <t>0.04%</t>
        </is>
      </c>
      <c r="C316" s="6" t="inlineStr">
        <is>
          <t>7716</t>
        </is>
      </c>
      <c r="D316" s="6" t="inlineStr">
        <is>
          <t>PROPERTYZIPCODE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2</v>
      </c>
      <c r="B317" s="6" t="inlineStr">
        <is>
          <t>0.08%</t>
        </is>
      </c>
      <c r="C317" s="6" t="inlineStr">
        <is>
          <t>7719</t>
        </is>
      </c>
      <c r="D317" s="6" t="inlineStr">
        <is>
          <t>PROPERTYZIPCODE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1</v>
      </c>
      <c r="B318" s="6" t="inlineStr">
        <is>
          <t>0.04%</t>
        </is>
      </c>
      <c r="C318" s="6" t="inlineStr">
        <is>
          <t>7720</t>
        </is>
      </c>
      <c r="D318" s="6" t="inlineStr">
        <is>
          <t>PROPERTYZIPCODE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6" t="n">
        <v>1</v>
      </c>
      <c r="B319" s="6" t="inlineStr">
        <is>
          <t>0.04%</t>
        </is>
      </c>
      <c r="C319" s="6" t="inlineStr">
        <is>
          <t>7721</t>
        </is>
      </c>
      <c r="D319" s="6" t="inlineStr">
        <is>
          <t>PROPERTYZIPCODE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6</v>
      </c>
      <c r="B320" s="6" t="inlineStr">
        <is>
          <t>0.25%</t>
        </is>
      </c>
      <c r="C320" s="6" t="inlineStr">
        <is>
          <t>7724</t>
        </is>
      </c>
      <c r="D320" s="6" t="inlineStr">
        <is>
          <t>PROPERTYZIPCODE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3</v>
      </c>
      <c r="B321" s="6" t="inlineStr">
        <is>
          <t>0.13%</t>
        </is>
      </c>
      <c r="C321" s="6" t="inlineStr">
        <is>
          <t>7728</t>
        </is>
      </c>
      <c r="D321" s="6" t="inlineStr">
        <is>
          <t>PROPERTYZIPCODE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6" t="n">
        <v>6</v>
      </c>
      <c r="B322" s="6" t="inlineStr">
        <is>
          <t>0.25%</t>
        </is>
      </c>
      <c r="C322" s="6" t="inlineStr">
        <is>
          <t>7740</t>
        </is>
      </c>
      <c r="D322" s="6" t="inlineStr">
        <is>
          <t>PROPERTYZIPCODE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  <row r="323">
      <c r="A323" s="6" t="n">
        <v>1</v>
      </c>
      <c r="B323" s="6" t="inlineStr">
        <is>
          <t>0.04%</t>
        </is>
      </c>
      <c r="C323" s="6" t="inlineStr">
        <is>
          <t>7747</t>
        </is>
      </c>
      <c r="D323" s="6" t="inlineStr">
        <is>
          <t>PROPERTYZIPCODE</t>
        </is>
      </c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</row>
    <row r="324">
      <c r="A324" s="6" t="n">
        <v>4</v>
      </c>
      <c r="B324" s="6" t="inlineStr">
        <is>
          <t>0.17%</t>
        </is>
      </c>
      <c r="C324" s="6" t="inlineStr">
        <is>
          <t>7753</t>
        </is>
      </c>
      <c r="D324" s="6" t="inlineStr">
        <is>
          <t>PROPERTYZIPCODE</t>
        </is>
      </c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</row>
    <row r="325">
      <c r="A325" s="6" t="n">
        <v>1</v>
      </c>
      <c r="B325" s="6" t="inlineStr">
        <is>
          <t>0.04%</t>
        </is>
      </c>
      <c r="C325" s="6" t="inlineStr">
        <is>
          <t>7762</t>
        </is>
      </c>
      <c r="D325" s="6" t="inlineStr">
        <is>
          <t>PROPERTYZIPCODE</t>
        </is>
      </c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</row>
    <row r="326">
      <c r="A326" s="6" t="n">
        <v>2</v>
      </c>
      <c r="B326" s="6" t="inlineStr">
        <is>
          <t>0.08%</t>
        </is>
      </c>
      <c r="C326" s="6" t="inlineStr">
        <is>
          <t>7801</t>
        </is>
      </c>
      <c r="D326" s="6" t="inlineStr">
        <is>
          <t>PROPERTYZIPCODE</t>
        </is>
      </c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</row>
    <row r="327">
      <c r="A327" s="6" t="n">
        <v>1</v>
      </c>
      <c r="B327" s="6" t="inlineStr">
        <is>
          <t>0.04%</t>
        </is>
      </c>
      <c r="C327" s="6" t="inlineStr">
        <is>
          <t>7856</t>
        </is>
      </c>
      <c r="D327" s="6" t="inlineStr">
        <is>
          <t>PROPERTYZIPCODE</t>
        </is>
      </c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</row>
    <row r="328">
      <c r="A328" s="6" t="n">
        <v>1</v>
      </c>
      <c r="B328" s="6" t="inlineStr">
        <is>
          <t>0.04%</t>
        </is>
      </c>
      <c r="C328" s="6" t="inlineStr">
        <is>
          <t>78666</t>
        </is>
      </c>
      <c r="D328" s="6" t="inlineStr">
        <is>
          <t>PROPERTYZIPCODE</t>
        </is>
      </c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</row>
    <row r="329">
      <c r="A329" s="6" t="n">
        <v>2</v>
      </c>
      <c r="B329" s="6" t="inlineStr">
        <is>
          <t>0.08%</t>
        </is>
      </c>
      <c r="C329" s="6" t="inlineStr">
        <is>
          <t>7928</t>
        </is>
      </c>
      <c r="D329" s="6" t="inlineStr">
        <is>
          <t>PROPERTYZIPCODE</t>
        </is>
      </c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</row>
    <row r="330">
      <c r="A330" s="6" t="n">
        <v>8</v>
      </c>
      <c r="B330" s="6" t="inlineStr">
        <is>
          <t>0.34%</t>
        </is>
      </c>
      <c r="C330" s="6" t="inlineStr">
        <is>
          <t>7960</t>
        </is>
      </c>
      <c r="D330" s="6" t="inlineStr">
        <is>
          <t>PROPERTYZIPCODE</t>
        </is>
      </c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</row>
    <row r="331">
      <c r="A331" s="6" t="n">
        <v>2</v>
      </c>
      <c r="B331" s="6" t="inlineStr">
        <is>
          <t>0.08%</t>
        </is>
      </c>
      <c r="C331" s="6" t="inlineStr">
        <is>
          <t>7974</t>
        </is>
      </c>
      <c r="D331" s="6" t="inlineStr">
        <is>
          <t>PROPERTYZIPCODE</t>
        </is>
      </c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</row>
    <row r="332">
      <c r="A332" s="6" t="n">
        <v>2</v>
      </c>
      <c r="B332" s="6" t="inlineStr">
        <is>
          <t>0.08%</t>
        </is>
      </c>
      <c r="C332" s="6" t="inlineStr">
        <is>
          <t>8005</t>
        </is>
      </c>
      <c r="D332" s="6" t="inlineStr">
        <is>
          <t>PROPERTYZIPCODE</t>
        </is>
      </c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</row>
    <row r="333">
      <c r="A333" s="6" t="n">
        <v>2</v>
      </c>
      <c r="B333" s="6" t="inlineStr">
        <is>
          <t>0.08%</t>
        </is>
      </c>
      <c r="C333" s="6" t="inlineStr">
        <is>
          <t>80211</t>
        </is>
      </c>
      <c r="D333" s="6" t="inlineStr">
        <is>
          <t>PROPERTYZIPCODE</t>
        </is>
      </c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</row>
    <row r="334">
      <c r="A334" s="6" t="n">
        <v>2</v>
      </c>
      <c r="B334" s="6" t="inlineStr">
        <is>
          <t>0.08%</t>
        </is>
      </c>
      <c r="C334" s="6" t="inlineStr">
        <is>
          <t>84107</t>
        </is>
      </c>
      <c r="D334" s="6" t="inlineStr">
        <is>
          <t>PROPERTYZIPCODE</t>
        </is>
      </c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</row>
    <row r="335">
      <c r="A335" s="6" t="n">
        <v>1</v>
      </c>
      <c r="B335" s="6" t="inlineStr">
        <is>
          <t>0.04%</t>
        </is>
      </c>
      <c r="C335" s="6" t="inlineStr">
        <is>
          <t>85142</t>
        </is>
      </c>
      <c r="D335" s="6" t="inlineStr">
        <is>
          <t>PROPERTYZIPCODE</t>
        </is>
      </c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</row>
    <row r="336">
      <c r="A336" s="6" t="n">
        <v>4</v>
      </c>
      <c r="B336" s="6" t="inlineStr">
        <is>
          <t>0.17%</t>
        </is>
      </c>
      <c r="C336" s="6" t="inlineStr">
        <is>
          <t>8536</t>
        </is>
      </c>
      <c r="D336" s="6" t="inlineStr">
        <is>
          <t>PROPERTYZIPCODE</t>
        </is>
      </c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</row>
    <row r="337">
      <c r="A337" s="6" t="n">
        <v>3</v>
      </c>
      <c r="B337" s="6" t="inlineStr">
        <is>
          <t>0.13%</t>
        </is>
      </c>
      <c r="C337" s="6" t="inlineStr">
        <is>
          <t>8701</t>
        </is>
      </c>
      <c r="D337" s="6" t="inlineStr">
        <is>
          <t>PROPERTYZIPCODE</t>
        </is>
      </c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</row>
    <row r="338">
      <c r="A338" s="6" t="n">
        <v>1</v>
      </c>
      <c r="B338" s="6" t="inlineStr">
        <is>
          <t>0.04%</t>
        </is>
      </c>
      <c r="C338" s="6" t="inlineStr">
        <is>
          <t>8723</t>
        </is>
      </c>
      <c r="D338" s="6" t="inlineStr">
        <is>
          <t>PROPERTYZIPCODE</t>
        </is>
      </c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</row>
    <row r="339">
      <c r="A339" s="6" t="n">
        <v>3</v>
      </c>
      <c r="B339" s="6" t="inlineStr">
        <is>
          <t>0.13%</t>
        </is>
      </c>
      <c r="C339" s="6" t="inlineStr">
        <is>
          <t>8753</t>
        </is>
      </c>
      <c r="D339" s="6" t="inlineStr">
        <is>
          <t>PROPERTYZIPCODE</t>
        </is>
      </c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</row>
    <row r="340">
      <c r="A340" s="6" t="n">
        <v>1</v>
      </c>
      <c r="B340" s="6" t="inlineStr">
        <is>
          <t>0.04%</t>
        </is>
      </c>
      <c r="C340" s="6" t="inlineStr">
        <is>
          <t>8801</t>
        </is>
      </c>
      <c r="D340" s="6" t="inlineStr">
        <is>
          <t>PROPERTYZIPCODE</t>
        </is>
      </c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</row>
    <row r="341">
      <c r="A341" s="6" t="n">
        <v>2</v>
      </c>
      <c r="B341" s="6" t="inlineStr">
        <is>
          <t>0.08%</t>
        </is>
      </c>
      <c r="C341" s="6" t="inlineStr">
        <is>
          <t>8805</t>
        </is>
      </c>
      <c r="D341" s="6" t="inlineStr">
        <is>
          <t>PROPERTYZIPCODE</t>
        </is>
      </c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</row>
    <row r="342">
      <c r="A342" s="6" t="n">
        <v>1</v>
      </c>
      <c r="B342" s="6" t="inlineStr">
        <is>
          <t>0.04%</t>
        </is>
      </c>
      <c r="C342" s="6" t="inlineStr">
        <is>
          <t>8807</t>
        </is>
      </c>
      <c r="D342" s="6" t="inlineStr">
        <is>
          <t>PROPERTYZIPCODE</t>
        </is>
      </c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</row>
    <row r="343">
      <c r="A343" s="6" t="n">
        <v>7</v>
      </c>
      <c r="B343" s="6" t="inlineStr">
        <is>
          <t>0.3%</t>
        </is>
      </c>
      <c r="C343" s="6" t="inlineStr">
        <is>
          <t>8816</t>
        </is>
      </c>
      <c r="D343" s="6" t="inlineStr">
        <is>
          <t>PROPERTYZIPCODE</t>
        </is>
      </c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</row>
    <row r="344">
      <c r="A344" s="6" t="n">
        <v>4</v>
      </c>
      <c r="B344" s="6" t="inlineStr">
        <is>
          <t>0.17%</t>
        </is>
      </c>
      <c r="C344" s="6" t="inlineStr">
        <is>
          <t>8817</t>
        </is>
      </c>
      <c r="D344" s="6" t="inlineStr">
        <is>
          <t>PROPERTYZIPCODE</t>
        </is>
      </c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</row>
    <row r="345">
      <c r="A345" s="6" t="n">
        <v>2</v>
      </c>
      <c r="B345" s="6" t="inlineStr">
        <is>
          <t>0.08%</t>
        </is>
      </c>
      <c r="C345" s="6" t="inlineStr">
        <is>
          <t>8824</t>
        </is>
      </c>
      <c r="D345" s="6" t="inlineStr">
        <is>
          <t>PROPERTYZIPCODE</t>
        </is>
      </c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</row>
    <row r="346">
      <c r="A346" s="6" t="n">
        <v>2</v>
      </c>
      <c r="B346" s="6" t="inlineStr">
        <is>
          <t>0.08%</t>
        </is>
      </c>
      <c r="C346" s="6" t="inlineStr">
        <is>
          <t>8831</t>
        </is>
      </c>
      <c r="D346" s="6" t="inlineStr">
        <is>
          <t>PROPERTYZIPCODE</t>
        </is>
      </c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</row>
    <row r="347">
      <c r="A347" s="6" t="n">
        <v>4</v>
      </c>
      <c r="B347" s="6" t="inlineStr">
        <is>
          <t>0.17%</t>
        </is>
      </c>
      <c r="C347" s="6" t="inlineStr">
        <is>
          <t>8854</t>
        </is>
      </c>
      <c r="D347" s="6" t="inlineStr">
        <is>
          <t>PROPERTYZIPCODE</t>
        </is>
      </c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</row>
    <row r="348">
      <c r="A348" s="6" t="n">
        <v>4</v>
      </c>
      <c r="B348" s="6" t="inlineStr">
        <is>
          <t>0.17%</t>
        </is>
      </c>
      <c r="C348" s="6" t="inlineStr">
        <is>
          <t>8861</t>
        </is>
      </c>
      <c r="D348" s="6" t="inlineStr">
        <is>
          <t>PROPERTYZIPCODE</t>
        </is>
      </c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</row>
    <row r="349">
      <c r="A349" s="6" t="n">
        <v>1</v>
      </c>
      <c r="B349" s="6" t="inlineStr">
        <is>
          <t>0.04%</t>
        </is>
      </c>
      <c r="C349" s="6" t="inlineStr">
        <is>
          <t>8863</t>
        </is>
      </c>
      <c r="D349" s="6" t="inlineStr">
        <is>
          <t>PROPERTYZIPCODE</t>
        </is>
      </c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</row>
    <row r="350">
      <c r="A350" s="6" t="n">
        <v>3</v>
      </c>
      <c r="B350" s="6" t="inlineStr">
        <is>
          <t>0.13%</t>
        </is>
      </c>
      <c r="C350" s="6" t="inlineStr">
        <is>
          <t>8869</t>
        </is>
      </c>
      <c r="D350" s="6" t="inlineStr">
        <is>
          <t>PROPERTYZIPCODE</t>
        </is>
      </c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</row>
    <row r="351">
      <c r="A351" s="6" t="n">
        <v>5</v>
      </c>
      <c r="B351" s="6" t="inlineStr">
        <is>
          <t>0.21%</t>
        </is>
      </c>
      <c r="C351" s="6" t="inlineStr">
        <is>
          <t>8873</t>
        </is>
      </c>
      <c r="D351" s="6" t="inlineStr">
        <is>
          <t>PROPERTYZIPCODE</t>
        </is>
      </c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</row>
    <row r="352">
      <c r="A352" s="6" t="n">
        <v>2</v>
      </c>
      <c r="B352" s="6" t="inlineStr">
        <is>
          <t>0.08%</t>
        </is>
      </c>
      <c r="C352" s="6" t="inlineStr">
        <is>
          <t>8879</t>
        </is>
      </c>
      <c r="D352" s="6" t="inlineStr">
        <is>
          <t>PROPERTYZIPCODE</t>
        </is>
      </c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</row>
    <row r="353">
      <c r="A353" s="6" t="n">
        <v>1</v>
      </c>
      <c r="B353" s="6" t="inlineStr">
        <is>
          <t>0.04%</t>
        </is>
      </c>
      <c r="C353" s="6" t="inlineStr">
        <is>
          <t>8880</t>
        </is>
      </c>
      <c r="D353" s="6" t="inlineStr">
        <is>
          <t>PROPERTYZIPCODE</t>
        </is>
      </c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</row>
    <row r="354">
      <c r="A354" s="6" t="n">
        <v>11</v>
      </c>
      <c r="B354" s="6" t="inlineStr">
        <is>
          <t>0.47%</t>
        </is>
      </c>
      <c r="C354" s="6" t="inlineStr">
        <is>
          <t>8901</t>
        </is>
      </c>
      <c r="D354" s="6" t="inlineStr">
        <is>
          <t>PROPERTYZIPCODE</t>
        </is>
      </c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</row>
    <row r="355">
      <c r="A355" s="6" t="n">
        <v>3</v>
      </c>
      <c r="B355" s="6" t="inlineStr">
        <is>
          <t>0.13%</t>
        </is>
      </c>
      <c r="C355" s="6" t="inlineStr">
        <is>
          <t>8904</t>
        </is>
      </c>
      <c r="D355" s="6" t="inlineStr">
        <is>
          <t>PROPERTYZIPCODE</t>
        </is>
      </c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</row>
    <row r="356">
      <c r="A356" s="6" t="n">
        <v>1</v>
      </c>
      <c r="B356" s="6" t="inlineStr">
        <is>
          <t>0.04%</t>
        </is>
      </c>
      <c r="C356" s="6" t="inlineStr">
        <is>
          <t>89169</t>
        </is>
      </c>
      <c r="D356" s="6" t="inlineStr">
        <is>
          <t>PROPERTYZIPCODE</t>
        </is>
      </c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</row>
    <row r="357">
      <c r="A357" s="6" t="n">
        <v>1</v>
      </c>
      <c r="B357" s="6" t="inlineStr">
        <is>
          <t>0.04%</t>
        </is>
      </c>
      <c r="C357" s="6" t="inlineStr">
        <is>
          <t>92081</t>
        </is>
      </c>
      <c r="D357" s="6" t="inlineStr">
        <is>
          <t>PROPERTYZIPCODE</t>
        </is>
      </c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</row>
    <row r="358">
      <c r="A358" s="6" t="n">
        <v>1</v>
      </c>
      <c r="B358" s="6" t="inlineStr">
        <is>
          <t>0.04%</t>
        </is>
      </c>
      <c r="C358" s="6" t="inlineStr">
        <is>
          <t>95134</t>
        </is>
      </c>
      <c r="D358" s="6" t="inlineStr">
        <is>
          <t>PROPERTYZIPCODE</t>
        </is>
      </c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</row>
    <row r="359">
      <c r="A359" s="6" t="n">
        <v>1</v>
      </c>
      <c r="B359" s="6" t="inlineStr">
        <is>
          <t>0.04%</t>
        </is>
      </c>
      <c r="C359" s="6" t="inlineStr">
        <is>
          <t>95811</t>
        </is>
      </c>
      <c r="D359" s="6" t="inlineStr">
        <is>
          <t>PROPERTYZIPCODE</t>
        </is>
      </c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</row>
    <row r="360">
      <c r="A360" s="10" t="n">
        <v>2353</v>
      </c>
      <c r="B360" s="10" t="inlineStr">
        <is>
          <t>99.37%</t>
        </is>
      </c>
      <c r="C360" s="10" t="inlineStr">
        <is>
          <t>Total</t>
        </is>
      </c>
      <c r="D360" s="10" t="inlineStr">
        <is>
          <t>PROPERTYZIPCODE</t>
        </is>
      </c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</row>
    <row r="361">
      <c r="A361" s="6" t="n">
        <v>1732</v>
      </c>
      <c r="B361" s="6" t="inlineStr">
        <is>
          <t>73.61%</t>
        </is>
      </c>
      <c r="C361" s="6" t="inlineStr">
        <is>
          <t>GARDEN</t>
        </is>
      </c>
      <c r="D361" s="6" t="inlineStr">
        <is>
          <t>Property Type</t>
        </is>
      </c>
      <c r="E361" s="5" t="n"/>
      <c r="F361" s="5" t="n"/>
      <c r="G361" s="5" t="n"/>
      <c r="H361" s="5" t="n"/>
      <c r="I361" s="5" t="n"/>
      <c r="J361" s="5" t="n"/>
      <c r="K361" s="5" t="n"/>
      <c r="L361" s="5" t="n"/>
      <c r="M361" s="5" t="n"/>
      <c r="N361" s="5" t="n"/>
      <c r="O361" s="5" t="n"/>
      <c r="P361" s="5" t="n"/>
      <c r="Q361" s="5" t="n"/>
      <c r="R361" s="5" t="n"/>
      <c r="S361" s="5" t="n"/>
      <c r="T361" s="5" t="n"/>
      <c r="U361" s="5" t="n"/>
      <c r="V361" s="5" t="n"/>
      <c r="W361" s="5" t="n"/>
      <c r="X361" s="5" t="n"/>
      <c r="Y361" s="5" t="n"/>
      <c r="Z361" s="5" t="n"/>
      <c r="AA361" s="5" t="n"/>
      <c r="AB361" s="5" t="n"/>
      <c r="AC361" s="5" t="n"/>
      <c r="AD361" s="5" t="n"/>
    </row>
    <row r="362">
      <c r="A362" s="6" t="n">
        <v>49</v>
      </c>
      <c r="B362" s="6" t="inlineStr">
        <is>
          <t>2.08%</t>
        </is>
      </c>
      <c r="C362" s="6" t="inlineStr">
        <is>
          <t>HIGHRISE</t>
        </is>
      </c>
      <c r="D362" s="6" t="inlineStr">
        <is>
          <t>Property Type</t>
        </is>
      </c>
      <c r="E362" s="5" t="n"/>
      <c r="F362" s="5" t="n"/>
      <c r="G362" s="5" t="n"/>
      <c r="H362" s="5" t="n"/>
      <c r="I362" s="5" t="n"/>
      <c r="J362" s="5" t="n"/>
      <c r="K362" s="5" t="n"/>
      <c r="L362" s="5" t="n"/>
      <c r="M362" s="5" t="n"/>
      <c r="N362" s="5" t="n"/>
      <c r="O362" s="5" t="n"/>
      <c r="P362" s="5" t="n"/>
      <c r="Q362" s="5" t="n"/>
      <c r="R362" s="5" t="n"/>
      <c r="S362" s="5" t="n"/>
      <c r="T362" s="5" t="n"/>
      <c r="U362" s="5" t="n"/>
      <c r="V362" s="5" t="n"/>
      <c r="W362" s="5" t="n"/>
      <c r="X362" s="5" t="n"/>
      <c r="Y362" s="5" t="n"/>
      <c r="Z362" s="5" t="n"/>
      <c r="AA362" s="5" t="n"/>
      <c r="AB362" s="5" t="n"/>
      <c r="AC362" s="5" t="n"/>
      <c r="AD362" s="5" t="n"/>
    </row>
    <row r="363">
      <c r="A363" s="6" t="n">
        <v>2</v>
      </c>
      <c r="B363" s="6" t="inlineStr">
        <is>
          <t>0.08%</t>
        </is>
      </c>
      <c r="C363" s="6" t="inlineStr">
        <is>
          <t>MANUFACTURED</t>
        </is>
      </c>
      <c r="D363" s="6" t="inlineStr">
        <is>
          <t>Property Type</t>
        </is>
      </c>
      <c r="E363" s="5" t="n"/>
      <c r="F363" s="5" t="n"/>
      <c r="G363" s="5" t="n"/>
      <c r="H363" s="5" t="n"/>
      <c r="I363" s="5" t="n"/>
      <c r="J363" s="5" t="n"/>
      <c r="K363" s="5" t="n"/>
      <c r="L363" s="5" t="n"/>
      <c r="M363" s="5" t="n"/>
      <c r="N363" s="5" t="n"/>
      <c r="O363" s="5" t="n"/>
      <c r="P363" s="5" t="n"/>
      <c r="Q363" s="5" t="n"/>
      <c r="R363" s="5" t="n"/>
      <c r="S363" s="5" t="n"/>
      <c r="T363" s="5" t="n"/>
      <c r="U363" s="5" t="n"/>
      <c r="V363" s="5" t="n"/>
      <c r="W363" s="5" t="n"/>
      <c r="X363" s="5" t="n"/>
      <c r="Y363" s="5" t="n"/>
      <c r="Z363" s="5" t="n"/>
      <c r="AA363" s="5" t="n"/>
      <c r="AB363" s="5" t="n"/>
      <c r="AC363" s="5" t="n"/>
      <c r="AD363" s="5" t="n"/>
    </row>
    <row r="364">
      <c r="A364" s="6" t="n">
        <v>542</v>
      </c>
      <c r="B364" s="6" t="inlineStr">
        <is>
          <t>23.03%</t>
        </is>
      </c>
      <c r="C364" s="6" t="inlineStr">
        <is>
          <t>MIDRISE</t>
        </is>
      </c>
      <c r="D364" s="6" t="inlineStr">
        <is>
          <t>Property Type</t>
        </is>
      </c>
      <c r="E364" s="5" t="n"/>
      <c r="F364" s="5" t="n"/>
      <c r="G364" s="5" t="n"/>
      <c r="H364" s="5" t="n"/>
      <c r="I364" s="5" t="n"/>
      <c r="J364" s="5" t="n"/>
      <c r="K364" s="5" t="n"/>
      <c r="L364" s="5" t="n"/>
      <c r="M364" s="5" t="n"/>
      <c r="N364" s="5" t="n"/>
      <c r="O364" s="5" t="n"/>
      <c r="P364" s="5" t="n"/>
      <c r="Q364" s="5" t="n"/>
      <c r="R364" s="5" t="n"/>
      <c r="S364" s="5" t="n"/>
      <c r="T364" s="5" t="n"/>
      <c r="U364" s="5" t="n"/>
      <c r="V364" s="5" t="n"/>
      <c r="W364" s="5" t="n"/>
      <c r="X364" s="5" t="n"/>
      <c r="Y364" s="5" t="n"/>
      <c r="Z364" s="5" t="n"/>
      <c r="AA364" s="5" t="n"/>
      <c r="AB364" s="5" t="n"/>
      <c r="AC364" s="5" t="n"/>
      <c r="AD364" s="5" t="n"/>
    </row>
    <row r="365">
      <c r="A365" s="6" t="n">
        <v>1</v>
      </c>
      <c r="B365" s="6" t="inlineStr">
        <is>
          <t>0.04%</t>
        </is>
      </c>
      <c r="C365" s="6" t="inlineStr">
        <is>
          <t>MILITARY</t>
        </is>
      </c>
      <c r="D365" s="6" t="inlineStr">
        <is>
          <t>Property Type</t>
        </is>
      </c>
      <c r="E365" s="5" t="n"/>
      <c r="F365" s="5" t="n"/>
      <c r="G365" s="5" t="n"/>
      <c r="H365" s="5" t="n"/>
      <c r="I365" s="5" t="n"/>
      <c r="J365" s="5" t="n"/>
      <c r="K365" s="5" t="n"/>
      <c r="L365" s="5" t="n"/>
      <c r="M365" s="5" t="n"/>
      <c r="N365" s="5" t="n"/>
      <c r="O365" s="5" t="n"/>
      <c r="P365" s="5" t="n"/>
      <c r="Q365" s="5" t="n"/>
      <c r="R365" s="5" t="n"/>
      <c r="S365" s="5" t="n"/>
      <c r="T365" s="5" t="n"/>
      <c r="U365" s="5" t="n"/>
      <c r="V365" s="5" t="n"/>
      <c r="W365" s="5" t="n"/>
      <c r="X365" s="5" t="n"/>
      <c r="Y365" s="5" t="n"/>
      <c r="Z365" s="5" t="n"/>
      <c r="AA365" s="5" t="n"/>
      <c r="AB365" s="5" t="n"/>
      <c r="AC365" s="5" t="n"/>
      <c r="AD365" s="5" t="n"/>
    </row>
    <row r="366">
      <c r="A366" s="6" t="n">
        <v>27</v>
      </c>
      <c r="B366" s="6" t="inlineStr">
        <is>
          <t>1.15%</t>
        </is>
      </c>
      <c r="C366" s="6" t="inlineStr">
        <is>
          <t>SENIOR</t>
        </is>
      </c>
      <c r="D366" s="6" t="inlineStr">
        <is>
          <t>Property Type</t>
        </is>
      </c>
      <c r="E366" s="5" t="n"/>
      <c r="F366" s="5" t="n"/>
      <c r="G366" s="5" t="n"/>
      <c r="H366" s="5" t="n"/>
      <c r="I366" s="5" t="n"/>
      <c r="J366" s="5" t="n"/>
      <c r="K366" s="5" t="n"/>
      <c r="L366" s="5" t="n"/>
      <c r="M366" s="5" t="n"/>
      <c r="N366" s="5" t="n"/>
      <c r="O366" s="5" t="n"/>
      <c r="P366" s="5" t="n"/>
      <c r="Q366" s="5" t="n"/>
      <c r="R366" s="5" t="n"/>
      <c r="S366" s="5" t="n"/>
      <c r="T366" s="5" t="n"/>
      <c r="U366" s="5" t="n"/>
      <c r="V366" s="5" t="n"/>
      <c r="W366" s="5" t="n"/>
      <c r="X366" s="5" t="n"/>
      <c r="Y366" s="5" t="n"/>
      <c r="Z366" s="5" t="n"/>
      <c r="AA366" s="5" t="n"/>
      <c r="AB366" s="5" t="n"/>
      <c r="AC366" s="5" t="n"/>
      <c r="AD366" s="5" t="n"/>
    </row>
    <row r="367">
      <c r="A367" s="10" t="n">
        <v>2353</v>
      </c>
      <c r="B367" s="10" t="inlineStr">
        <is>
          <t>99.99%</t>
        </is>
      </c>
      <c r="C367" s="10" t="inlineStr">
        <is>
          <t>Total</t>
        </is>
      </c>
      <c r="D367" s="10" t="inlineStr">
        <is>
          <t>Property Type</t>
        </is>
      </c>
      <c r="E367" s="5" t="n"/>
      <c r="F367" s="5" t="n"/>
      <c r="G367" s="5" t="n"/>
      <c r="H367" s="5" t="n"/>
      <c r="I367" s="5" t="n"/>
      <c r="J367" s="5" t="n"/>
      <c r="K367" s="5" t="n"/>
      <c r="L367" s="5" t="n"/>
      <c r="M367" s="5" t="n"/>
      <c r="N367" s="5" t="n"/>
      <c r="O367" s="5" t="n"/>
      <c r="P367" s="5" t="n"/>
      <c r="Q367" s="5" t="n"/>
      <c r="R367" s="5" t="n"/>
      <c r="S367" s="5" t="n"/>
      <c r="T367" s="5" t="n"/>
      <c r="U367" s="5" t="n"/>
      <c r="V367" s="5" t="n"/>
      <c r="W367" s="5" t="n"/>
      <c r="X367" s="5" t="n"/>
      <c r="Y367" s="5" t="n"/>
      <c r="Z367" s="5" t="n"/>
      <c r="AA367" s="5" t="n"/>
      <c r="AB367" s="5" t="n"/>
      <c r="AC367" s="5" t="n"/>
      <c r="AD367" s="5" t="n"/>
    </row>
    <row r="368">
      <c r="A368" s="6" t="n">
        <v>55</v>
      </c>
      <c r="B368" s="6" t="inlineStr">
        <is>
          <t>2.34%</t>
        </is>
      </c>
      <c r="C368" s="6" t="inlineStr">
        <is>
          <t>Less than 5 years</t>
        </is>
      </c>
      <c r="D368" s="6" t="inlineStr">
        <is>
          <t>Age of Property</t>
        </is>
      </c>
      <c r="E368" s="5" t="n"/>
      <c r="F368" s="5" t="n"/>
      <c r="G368" s="5" t="n"/>
      <c r="H368" s="5" t="n"/>
      <c r="I368" s="5" t="n"/>
      <c r="J368" s="5" t="n"/>
      <c r="K368" s="5" t="n"/>
      <c r="L368" s="5" t="n"/>
      <c r="M368" s="5" t="n"/>
      <c r="N368" s="5" t="n"/>
      <c r="O368" s="5" t="n"/>
      <c r="P368" s="5" t="n"/>
      <c r="Q368" s="5" t="n"/>
      <c r="R368" s="5" t="n"/>
      <c r="S368" s="5" t="n"/>
      <c r="T368" s="5" t="n"/>
      <c r="U368" s="5" t="n"/>
      <c r="V368" s="5" t="n"/>
      <c r="W368" s="5" t="n"/>
      <c r="X368" s="5" t="n"/>
      <c r="Y368" s="5" t="n"/>
      <c r="Z368" s="5" t="n"/>
      <c r="AA368" s="5" t="n"/>
      <c r="AB368" s="5" t="n"/>
      <c r="AC368" s="5" t="n"/>
      <c r="AD368" s="5" t="n"/>
    </row>
    <row r="369">
      <c r="A369" s="6" t="n">
        <v>620</v>
      </c>
      <c r="B369" s="6" t="inlineStr">
        <is>
          <t>26.35%</t>
        </is>
      </c>
      <c r="C369" s="6" t="inlineStr">
        <is>
          <t>5-9 years</t>
        </is>
      </c>
      <c r="D369" s="6" t="inlineStr">
        <is>
          <t>Age of Property</t>
        </is>
      </c>
      <c r="E369" s="5" t="n"/>
      <c r="F369" s="5" t="n"/>
      <c r="G369" s="5" t="n"/>
      <c r="H369" s="5" t="n"/>
      <c r="I369" s="5" t="n"/>
      <c r="J369" s="5" t="n"/>
      <c r="K369" s="5" t="n"/>
      <c r="L369" s="5" t="n"/>
      <c r="M369" s="5" t="n"/>
      <c r="N369" s="5" t="n"/>
      <c r="O369" s="5" t="n"/>
      <c r="P369" s="5" t="n"/>
      <c r="Q369" s="5" t="n"/>
      <c r="R369" s="5" t="n"/>
      <c r="S369" s="5" t="n"/>
      <c r="T369" s="5" t="n"/>
      <c r="U369" s="5" t="n"/>
      <c r="V369" s="5" t="n"/>
      <c r="W369" s="5" t="n"/>
      <c r="X369" s="5" t="n"/>
      <c r="Y369" s="5" t="n"/>
      <c r="Z369" s="5" t="n"/>
      <c r="AA369" s="5" t="n"/>
      <c r="AB369" s="5" t="n"/>
      <c r="AC369" s="5" t="n"/>
      <c r="AD369" s="5" t="n"/>
    </row>
    <row r="370">
      <c r="A370" s="6" t="n">
        <v>542</v>
      </c>
      <c r="B370" s="6" t="inlineStr">
        <is>
          <t>23.03%</t>
        </is>
      </c>
      <c r="C370" s="6" t="inlineStr">
        <is>
          <t>10-19 years</t>
        </is>
      </c>
      <c r="D370" s="6" t="inlineStr">
        <is>
          <t>Age of Property</t>
        </is>
      </c>
      <c r="E370" s="5" t="n"/>
      <c r="F370" s="5" t="n"/>
      <c r="G370" s="5" t="n"/>
      <c r="H370" s="5" t="n"/>
      <c r="I370" s="5" t="n"/>
      <c r="J370" s="5" t="n"/>
      <c r="K370" s="5" t="n"/>
      <c r="L370" s="5" t="n"/>
      <c r="M370" s="5" t="n"/>
      <c r="N370" s="5" t="n"/>
      <c r="O370" s="5" t="n"/>
      <c r="P370" s="5" t="n"/>
      <c r="Q370" s="5" t="n"/>
      <c r="R370" s="5" t="n"/>
      <c r="S370" s="5" t="n"/>
      <c r="T370" s="5" t="n"/>
      <c r="U370" s="5" t="n"/>
      <c r="V370" s="5" t="n"/>
      <c r="W370" s="5" t="n"/>
      <c r="X370" s="5" t="n"/>
      <c r="Y370" s="5" t="n"/>
      <c r="Z370" s="5" t="n"/>
      <c r="AA370" s="5" t="n"/>
      <c r="AB370" s="5" t="n"/>
      <c r="AC370" s="5" t="n"/>
      <c r="AD370" s="5" t="n"/>
    </row>
    <row r="371">
      <c r="A371" s="6" t="n">
        <v>1136</v>
      </c>
      <c r="B371" s="6" t="inlineStr">
        <is>
          <t>48.28%</t>
        </is>
      </c>
      <c r="C371" s="6" t="inlineStr">
        <is>
          <t>20+ years</t>
        </is>
      </c>
      <c r="D371" s="6" t="inlineStr">
        <is>
          <t>Age of Property</t>
        </is>
      </c>
      <c r="E371" s="5" t="n"/>
      <c r="F371" s="5" t="n"/>
      <c r="G371" s="5" t="n"/>
      <c r="H371" s="5" t="n"/>
      <c r="I371" s="5" t="n"/>
      <c r="J371" s="5" t="n"/>
      <c r="K371" s="5" t="n"/>
      <c r="L371" s="5" t="n"/>
      <c r="M371" s="5" t="n"/>
      <c r="N371" s="5" t="n"/>
      <c r="O371" s="5" t="n"/>
      <c r="P371" s="5" t="n"/>
      <c r="Q371" s="5" t="n"/>
      <c r="R371" s="5" t="n"/>
      <c r="S371" s="5" t="n"/>
      <c r="T371" s="5" t="n"/>
      <c r="U371" s="5" t="n"/>
      <c r="V371" s="5" t="n"/>
      <c r="W371" s="5" t="n"/>
      <c r="X371" s="5" t="n"/>
      <c r="Y371" s="5" t="n"/>
      <c r="Z371" s="5" t="n"/>
      <c r="AA371" s="5" t="n"/>
      <c r="AB371" s="5" t="n"/>
      <c r="AC371" s="5" t="n"/>
      <c r="AD371" s="5" t="n"/>
    </row>
    <row r="372">
      <c r="A372" s="10" t="n">
        <v>2353</v>
      </c>
      <c r="B372" s="10" t="inlineStr">
        <is>
          <t>100.00%</t>
        </is>
      </c>
      <c r="C372" s="10" t="inlineStr">
        <is>
          <t>Total</t>
        </is>
      </c>
      <c r="D372" s="10" t="inlineStr">
        <is>
          <t>Age of Property</t>
        </is>
      </c>
      <c r="E372" s="5" t="n"/>
      <c r="F372" s="5" t="n"/>
      <c r="G372" s="5" t="n"/>
      <c r="H372" s="5" t="n"/>
      <c r="I372" s="5" t="n"/>
      <c r="J372" s="5" t="n"/>
      <c r="K372" s="5" t="n"/>
      <c r="L372" s="5" t="n"/>
      <c r="M372" s="5" t="n"/>
      <c r="N372" s="5" t="n"/>
      <c r="O372" s="5" t="n"/>
      <c r="P372" s="5" t="n"/>
      <c r="Q372" s="5" t="n"/>
      <c r="R372" s="5" t="n"/>
      <c r="S372" s="5" t="n"/>
      <c r="T372" s="5" t="n"/>
      <c r="U372" s="5" t="n"/>
      <c r="V372" s="5" t="n"/>
      <c r="W372" s="5" t="n"/>
      <c r="X372" s="5" t="n"/>
      <c r="Y372" s="5" t="n"/>
      <c r="Z372" s="5" t="n"/>
      <c r="AA372" s="5" t="n"/>
      <c r="AB372" s="5" t="n"/>
      <c r="AC372" s="5" t="n"/>
      <c r="AD372" s="5" t="n"/>
    </row>
    <row r="373">
      <c r="A373" s="6" t="n">
        <v>2061</v>
      </c>
      <c r="B373" s="6" t="inlineStr">
        <is>
          <t>87.59%</t>
        </is>
      </c>
      <c r="C373" s="6" t="inlineStr">
        <is>
          <t>Less than 100</t>
        </is>
      </c>
      <c r="D373" s="6" t="inlineStr">
        <is>
          <t>Property Size</t>
        </is>
      </c>
      <c r="E373" s="5" t="n"/>
      <c r="F373" s="5" t="n"/>
      <c r="G373" s="5" t="n"/>
      <c r="H373" s="5" t="n"/>
      <c r="I373" s="5" t="n"/>
      <c r="J373" s="5" t="n"/>
      <c r="K373" s="5" t="n"/>
      <c r="L373" s="5" t="n"/>
      <c r="M373" s="5" t="n"/>
      <c r="N373" s="5" t="n"/>
      <c r="O373" s="5" t="n"/>
      <c r="P373" s="5" t="n"/>
      <c r="Q373" s="5" t="n"/>
      <c r="R373" s="5" t="n"/>
      <c r="S373" s="5" t="n"/>
      <c r="T373" s="5" t="n"/>
      <c r="U373" s="5" t="n"/>
      <c r="V373" s="5" t="n"/>
      <c r="W373" s="5" t="n"/>
      <c r="X373" s="5" t="n"/>
      <c r="Y373" s="5" t="n"/>
      <c r="Z373" s="5" t="n"/>
      <c r="AA373" s="5" t="n"/>
      <c r="AB373" s="5" t="n"/>
      <c r="AC373" s="5" t="n"/>
      <c r="AD373" s="5" t="n"/>
    </row>
    <row r="374">
      <c r="A374" s="6" t="n">
        <v>124</v>
      </c>
      <c r="B374" s="6" t="inlineStr">
        <is>
          <t>5.27%</t>
        </is>
      </c>
      <c r="C374" s="6" t="inlineStr">
        <is>
          <t>100-199</t>
        </is>
      </c>
      <c r="D374" s="6" t="inlineStr">
        <is>
          <t>Property Size</t>
        </is>
      </c>
      <c r="E374" s="5" t="n"/>
      <c r="F374" s="5" t="n"/>
      <c r="G374" s="5" t="n"/>
      <c r="H374" s="5" t="n"/>
      <c r="I374" s="5" t="n"/>
      <c r="J374" s="5" t="n"/>
      <c r="K374" s="5" t="n"/>
      <c r="L374" s="5" t="n"/>
      <c r="M374" s="5" t="n"/>
      <c r="N374" s="5" t="n"/>
      <c r="O374" s="5" t="n"/>
      <c r="P374" s="5" t="n"/>
      <c r="Q374" s="5" t="n"/>
      <c r="R374" s="5" t="n"/>
      <c r="S374" s="5" t="n"/>
      <c r="T374" s="5" t="n"/>
      <c r="U374" s="5" t="n"/>
      <c r="V374" s="5" t="n"/>
      <c r="W374" s="5" t="n"/>
      <c r="X374" s="5" t="n"/>
      <c r="Y374" s="5" t="n"/>
      <c r="Z374" s="5" t="n"/>
      <c r="AA374" s="5" t="n"/>
      <c r="AB374" s="5" t="n"/>
      <c r="AC374" s="5" t="n"/>
      <c r="AD374" s="5" t="n"/>
    </row>
    <row r="375">
      <c r="A375" s="6" t="n">
        <v>59</v>
      </c>
      <c r="B375" s="6" t="inlineStr">
        <is>
          <t>2.51%</t>
        </is>
      </c>
      <c r="C375" s="6" t="inlineStr">
        <is>
          <t>200-299</t>
        </is>
      </c>
      <c r="D375" s="6" t="inlineStr">
        <is>
          <t>Property Size</t>
        </is>
      </c>
      <c r="E375" s="5" t="n"/>
      <c r="F375" s="5" t="n"/>
      <c r="G375" s="5" t="n"/>
      <c r="H375" s="5" t="n"/>
      <c r="I375" s="5" t="n"/>
      <c r="J375" s="5" t="n"/>
      <c r="K375" s="5" t="n"/>
      <c r="L375" s="5" t="n"/>
      <c r="M375" s="5" t="n"/>
      <c r="N375" s="5" t="n"/>
      <c r="O375" s="5" t="n"/>
      <c r="P375" s="5" t="n"/>
      <c r="Q375" s="5" t="n"/>
      <c r="R375" s="5" t="n"/>
      <c r="S375" s="5" t="n"/>
      <c r="T375" s="5" t="n"/>
      <c r="U375" s="5" t="n"/>
      <c r="V375" s="5" t="n"/>
      <c r="W375" s="5" t="n"/>
      <c r="X375" s="5" t="n"/>
      <c r="Y375" s="5" t="n"/>
      <c r="Z375" s="5" t="n"/>
      <c r="AA375" s="5" t="n"/>
      <c r="AB375" s="5" t="n"/>
      <c r="AC375" s="5" t="n"/>
      <c r="AD375" s="5" t="n"/>
    </row>
    <row r="376">
      <c r="A376" s="6" t="n">
        <v>36</v>
      </c>
      <c r="B376" s="6" t="inlineStr">
        <is>
          <t>1.53%</t>
        </is>
      </c>
      <c r="C376" s="6" t="inlineStr">
        <is>
          <t>300-399</t>
        </is>
      </c>
      <c r="D376" s="6" t="inlineStr">
        <is>
          <t>Property Size</t>
        </is>
      </c>
      <c r="E376" s="5" t="n"/>
      <c r="F376" s="5" t="n"/>
      <c r="G376" s="5" t="n"/>
      <c r="H376" s="5" t="n"/>
      <c r="I376" s="5" t="n"/>
      <c r="J376" s="5" t="n"/>
      <c r="K376" s="5" t="n"/>
      <c r="L376" s="5" t="n"/>
      <c r="M376" s="5" t="n"/>
      <c r="N376" s="5" t="n"/>
      <c r="O376" s="5" t="n"/>
      <c r="P376" s="5" t="n"/>
      <c r="Q376" s="5" t="n"/>
      <c r="R376" s="5" t="n"/>
      <c r="S376" s="5" t="n"/>
      <c r="T376" s="5" t="n"/>
      <c r="U376" s="5" t="n"/>
      <c r="V376" s="5" t="n"/>
      <c r="W376" s="5" t="n"/>
      <c r="X376" s="5" t="n"/>
      <c r="Y376" s="5" t="n"/>
      <c r="Z376" s="5" t="n"/>
      <c r="AA376" s="5" t="n"/>
      <c r="AB376" s="5" t="n"/>
      <c r="AC376" s="5" t="n"/>
      <c r="AD376" s="5" t="n"/>
    </row>
    <row r="377">
      <c r="A377" s="6" t="n">
        <v>49</v>
      </c>
      <c r="B377" s="6" t="inlineStr">
        <is>
          <t>2.08%</t>
        </is>
      </c>
      <c r="C377" s="6" t="inlineStr">
        <is>
          <t>400-499</t>
        </is>
      </c>
      <c r="D377" s="6" t="inlineStr">
        <is>
          <t>Property Size</t>
        </is>
      </c>
      <c r="E377" s="5" t="n"/>
      <c r="F377" s="5" t="n"/>
      <c r="G377" s="5" t="n"/>
      <c r="H377" s="5" t="n"/>
      <c r="I377" s="5" t="n"/>
      <c r="J377" s="5" t="n"/>
      <c r="K377" s="5" t="n"/>
      <c r="L377" s="5" t="n"/>
      <c r="M377" s="5" t="n"/>
      <c r="N377" s="5" t="n"/>
      <c r="O377" s="5" t="n"/>
      <c r="P377" s="5" t="n"/>
      <c r="Q377" s="5" t="n"/>
      <c r="R377" s="5" t="n"/>
      <c r="S377" s="5" t="n"/>
      <c r="T377" s="5" t="n"/>
      <c r="U377" s="5" t="n"/>
      <c r="V377" s="5" t="n"/>
      <c r="W377" s="5" t="n"/>
      <c r="X377" s="5" t="n"/>
      <c r="Y377" s="5" t="n"/>
      <c r="Z377" s="5" t="n"/>
      <c r="AA377" s="5" t="n"/>
      <c r="AB377" s="5" t="n"/>
      <c r="AC377" s="5" t="n"/>
      <c r="AD377" s="5" t="n"/>
    </row>
    <row r="378">
      <c r="A378" s="6" t="n">
        <v>24</v>
      </c>
      <c r="B378" s="6" t="inlineStr">
        <is>
          <t>1.02%</t>
        </is>
      </c>
      <c r="C378" s="6" t="inlineStr">
        <is>
          <t>500+</t>
        </is>
      </c>
      <c r="D378" s="6" t="inlineStr">
        <is>
          <t>Property Size</t>
        </is>
      </c>
      <c r="E378" s="5" t="n"/>
      <c r="F378" s="5" t="n"/>
      <c r="G378" s="5" t="n"/>
      <c r="H378" s="5" t="n"/>
      <c r="I378" s="5" t="n"/>
      <c r="J378" s="5" t="n"/>
      <c r="K378" s="5" t="n"/>
      <c r="L378" s="5" t="n"/>
      <c r="M378" s="5" t="n"/>
      <c r="N378" s="5" t="n"/>
      <c r="O378" s="5" t="n"/>
      <c r="P378" s="5" t="n"/>
      <c r="Q378" s="5" t="n"/>
      <c r="R378" s="5" t="n"/>
      <c r="S378" s="5" t="n"/>
      <c r="T378" s="5" t="n"/>
      <c r="U378" s="5" t="n"/>
      <c r="V378" s="5" t="n"/>
      <c r="W378" s="5" t="n"/>
      <c r="X378" s="5" t="n"/>
      <c r="Y378" s="5" t="n"/>
      <c r="Z378" s="5" t="n"/>
      <c r="AA378" s="5" t="n"/>
      <c r="AB378" s="5" t="n"/>
      <c r="AC378" s="5" t="n"/>
      <c r="AD378" s="5" t="n"/>
    </row>
    <row r="379">
      <c r="A379" s="10" t="n">
        <v>2353</v>
      </c>
      <c r="B379" s="10" t="inlineStr">
        <is>
          <t>100.00%</t>
        </is>
      </c>
      <c r="C379" s="10" t="inlineStr">
        <is>
          <t>Total</t>
        </is>
      </c>
      <c r="D379" s="10" t="inlineStr">
        <is>
          <t>Property Size</t>
        </is>
      </c>
      <c r="E379" s="5" t="n"/>
      <c r="F379" s="5" t="n"/>
      <c r="G379" s="5" t="n"/>
      <c r="H379" s="5" t="n"/>
      <c r="I379" s="5" t="n"/>
      <c r="J379" s="5" t="n"/>
      <c r="K379" s="5" t="n"/>
      <c r="L379" s="5" t="n"/>
      <c r="M379" s="5" t="n"/>
      <c r="N379" s="5" t="n"/>
      <c r="O379" s="5" t="n"/>
      <c r="P379" s="5" t="n"/>
      <c r="Q379" s="5" t="n"/>
      <c r="R379" s="5" t="n"/>
      <c r="S379" s="5" t="n"/>
      <c r="T379" s="5" t="n"/>
      <c r="U379" s="5" t="n"/>
      <c r="V379" s="5" t="n"/>
      <c r="W379" s="5" t="n"/>
      <c r="X379" s="5" t="n"/>
      <c r="Y379" s="5" t="n"/>
      <c r="Z379" s="5" t="n"/>
      <c r="AA379" s="5" t="n"/>
      <c r="AB379" s="5" t="n"/>
      <c r="AC379" s="5" t="n"/>
      <c r="AD379" s="5" t="n"/>
    </row>
    <row r="380">
      <c r="A380" s="6" t="n">
        <v>1099</v>
      </c>
      <c r="B380" s="6" t="inlineStr">
        <is>
          <t>46.71%</t>
        </is>
      </c>
      <c r="C380" s="6" t="inlineStr">
        <is>
          <t>Affordable</t>
        </is>
      </c>
      <c r="D380" s="6" t="inlineStr">
        <is>
          <t>Rent Type</t>
        </is>
      </c>
      <c r="E380" s="5" t="n"/>
      <c r="F380" s="5" t="n"/>
      <c r="G380" s="5" t="n"/>
      <c r="H380" s="5" t="n"/>
      <c r="I380" s="5" t="n"/>
      <c r="J380" s="5" t="n"/>
      <c r="K380" s="5" t="n"/>
      <c r="L380" s="5" t="n"/>
      <c r="M380" s="5" t="n"/>
      <c r="N380" s="5" t="n"/>
      <c r="O380" s="5" t="n"/>
      <c r="P380" s="5" t="n"/>
      <c r="Q380" s="5" t="n"/>
      <c r="R380" s="5" t="n"/>
      <c r="S380" s="5" t="n"/>
      <c r="T380" s="5" t="n"/>
      <c r="U380" s="5" t="n"/>
      <c r="V380" s="5" t="n"/>
      <c r="W380" s="5" t="n"/>
      <c r="X380" s="5" t="n"/>
      <c r="Y380" s="5" t="n"/>
      <c r="Z380" s="5" t="n"/>
      <c r="AA380" s="5" t="n"/>
      <c r="AB380" s="5" t="n"/>
      <c r="AC380" s="5" t="n"/>
      <c r="AD380" s="5" t="n"/>
    </row>
    <row r="381">
      <c r="A381" s="6" t="n">
        <v>1254</v>
      </c>
      <c r="B381" s="6" t="inlineStr">
        <is>
          <t>53.29%</t>
        </is>
      </c>
      <c r="C381" s="6" t="inlineStr">
        <is>
          <t>MarketRate</t>
        </is>
      </c>
      <c r="D381" s="6" t="inlineStr">
        <is>
          <t>Rent Type</t>
        </is>
      </c>
      <c r="E381" s="5" t="n"/>
      <c r="F381" s="5" t="n"/>
      <c r="G381" s="5" t="n"/>
      <c r="H381" s="5" t="n"/>
      <c r="I381" s="5" t="n"/>
      <c r="J381" s="5" t="n"/>
      <c r="K381" s="5" t="n"/>
      <c r="L381" s="5" t="n"/>
      <c r="M381" s="5" t="n"/>
      <c r="N381" s="5" t="n"/>
      <c r="O381" s="5" t="n"/>
      <c r="P381" s="5" t="n"/>
      <c r="Q381" s="5" t="n"/>
      <c r="R381" s="5" t="n"/>
      <c r="S381" s="5" t="n"/>
      <c r="T381" s="5" t="n"/>
      <c r="U381" s="5" t="n"/>
      <c r="V381" s="5" t="n"/>
      <c r="W381" s="5" t="n"/>
      <c r="X381" s="5" t="n"/>
      <c r="Y381" s="5" t="n"/>
      <c r="Z381" s="5" t="n"/>
      <c r="AA381" s="5" t="n"/>
      <c r="AB381" s="5" t="n"/>
      <c r="AC381" s="5" t="n"/>
      <c r="AD381" s="5" t="n"/>
    </row>
    <row r="382">
      <c r="A382" s="10" t="n">
        <v>2353</v>
      </c>
      <c r="B382" s="10" t="inlineStr">
        <is>
          <t>100.00%</t>
        </is>
      </c>
      <c r="C382" s="10" t="inlineStr">
        <is>
          <t>Total</t>
        </is>
      </c>
      <c r="D382" s="10" t="inlineStr">
        <is>
          <t>Rent Type</t>
        </is>
      </c>
      <c r="E382" s="5" t="n"/>
      <c r="F382" s="5" t="n"/>
      <c r="G382" s="5" t="n"/>
      <c r="H382" s="5" t="n"/>
      <c r="I382" s="5" t="n"/>
      <c r="J382" s="5" t="n"/>
      <c r="K382" s="5" t="n"/>
      <c r="L382" s="5" t="n"/>
      <c r="M382" s="5" t="n"/>
      <c r="N382" s="5" t="n"/>
      <c r="O382" s="5" t="n"/>
      <c r="P382" s="5" t="n"/>
      <c r="Q382" s="5" t="n"/>
      <c r="R382" s="5" t="n"/>
      <c r="S382" s="5" t="n"/>
      <c r="T382" s="5" t="n"/>
      <c r="U382" s="5" t="n"/>
      <c r="V382" s="5" t="n"/>
      <c r="W382" s="5" t="n"/>
      <c r="X382" s="5" t="n"/>
      <c r="Y382" s="5" t="n"/>
      <c r="Z382" s="5" t="n"/>
      <c r="AA382" s="5" t="n"/>
      <c r="AB382" s="5" t="n"/>
      <c r="AC382" s="5" t="n"/>
      <c r="AD38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4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Poughkeepsie,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Poughkeepsie,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2461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915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9876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4610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18140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2399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Poughkeepsie,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6.25%</t>
        </is>
      </c>
      <c r="C22" s="6" t="inlineStr">
        <is>
          <t>10940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3.12%</t>
        </is>
      </c>
      <c r="C23" s="6" t="inlineStr">
        <is>
          <t>10941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3.12%</t>
        </is>
      </c>
      <c r="C24" s="6" t="inlineStr">
        <is>
          <t>10950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15.62%</t>
        </is>
      </c>
      <c r="C25" s="6" t="inlineStr">
        <is>
          <t>12508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3.12%</t>
        </is>
      </c>
      <c r="C26" s="6" t="inlineStr">
        <is>
          <t>12518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6.25%</t>
        </is>
      </c>
      <c r="C27" s="6" t="inlineStr">
        <is>
          <t>12549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12.5%</t>
        </is>
      </c>
      <c r="C28" s="6" t="inlineStr">
        <is>
          <t>12550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6.25%</t>
        </is>
      </c>
      <c r="C29" s="6" t="inlineStr">
        <is>
          <t>12553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6.25%</t>
        </is>
      </c>
      <c r="C30" s="6" t="inlineStr">
        <is>
          <t>12590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18.75%</t>
        </is>
      </c>
      <c r="C31" s="6" t="inlineStr">
        <is>
          <t>12601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18.75%</t>
        </is>
      </c>
      <c r="C32" s="6" t="inlineStr">
        <is>
          <t>12603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32</v>
      </c>
      <c r="B33" s="10" t="inlineStr">
        <is>
          <t>99.98%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23</v>
      </c>
      <c r="B34" s="6" t="inlineStr">
        <is>
          <t>71.88%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6.25%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15.62%</t>
        </is>
      </c>
      <c r="C36" s="6" t="inlineStr">
        <is>
          <t>MIDRISE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6.25%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32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6.25%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34.38%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9.38%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16</v>
      </c>
      <c r="B42" s="6" t="inlineStr">
        <is>
          <t>50.0%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32</v>
      </c>
      <c r="B43" s="10" t="inlineStr">
        <is>
          <t>100.01%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21</v>
      </c>
      <c r="B44" s="6" t="inlineStr">
        <is>
          <t>65.62%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21.88%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6.25%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6.25%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32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12</v>
      </c>
      <c r="B51" s="6" t="inlineStr">
        <is>
          <t>37.5%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20</v>
      </c>
      <c r="B52" s="6" t="inlineStr">
        <is>
          <t>62.5%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32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5.xml><?xml version="1.0" encoding="utf-8"?>
<worksheet xmlns="http://schemas.openxmlformats.org/spreadsheetml/2006/main">
  <sheetPr>
    <outlinePr summaryBelow="1" summaryRight="1"/>
    <pageSetUpPr/>
  </sheetPr>
  <dimension ref="A1:AD78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Rochester,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Rochester,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1678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6149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3997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13882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Rochester,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2.25%</t>
        </is>
      </c>
      <c r="C22" s="6" t="inlineStr">
        <is>
          <t>14414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2.25%</t>
        </is>
      </c>
      <c r="C23" s="6" t="inlineStr">
        <is>
          <t>14420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3.37%</t>
        </is>
      </c>
      <c r="C24" s="6" t="inlineStr">
        <is>
          <t>14424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1.12%</t>
        </is>
      </c>
      <c r="C25" s="6" t="inlineStr">
        <is>
          <t>14425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1.12%</t>
        </is>
      </c>
      <c r="C26" s="6" t="inlineStr">
        <is>
          <t>14428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1.12%</t>
        </is>
      </c>
      <c r="C27" s="6" t="inlineStr">
        <is>
          <t>14450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3.37%</t>
        </is>
      </c>
      <c r="C28" s="6" t="inlineStr">
        <is>
          <t>14467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2.25%</t>
        </is>
      </c>
      <c r="C29" s="6" t="inlineStr">
        <is>
          <t>14468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2.25%</t>
        </is>
      </c>
      <c r="C30" s="6" t="inlineStr">
        <is>
          <t>14470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1.12%</t>
        </is>
      </c>
      <c r="C31" s="6" t="inlineStr">
        <is>
          <t>14504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1.12%</t>
        </is>
      </c>
      <c r="C32" s="6" t="inlineStr">
        <is>
          <t>14519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3.37%</t>
        </is>
      </c>
      <c r="C33" s="6" t="inlineStr">
        <is>
          <t>14526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2.25%</t>
        </is>
      </c>
      <c r="C34" s="6" t="inlineStr">
        <is>
          <t>14534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3.37%</t>
        </is>
      </c>
      <c r="C35" s="6" t="inlineStr">
        <is>
          <t>14559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4.49%</t>
        </is>
      </c>
      <c r="C36" s="6" t="inlineStr">
        <is>
          <t>14564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9</v>
      </c>
      <c r="B37" s="6" t="inlineStr">
        <is>
          <t>10.11%</t>
        </is>
      </c>
      <c r="C37" s="6" t="inlineStr">
        <is>
          <t>14580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7.87%</t>
        </is>
      </c>
      <c r="C38" s="6" t="inlineStr">
        <is>
          <t>14604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3.37%</t>
        </is>
      </c>
      <c r="C39" s="6" t="inlineStr">
        <is>
          <t>14607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1.12%</t>
        </is>
      </c>
      <c r="C40" s="6" t="inlineStr">
        <is>
          <t>14608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3.37%</t>
        </is>
      </c>
      <c r="C41" s="6" t="inlineStr">
        <is>
          <t>14609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1.12%</t>
        </is>
      </c>
      <c r="C42" s="6" t="inlineStr">
        <is>
          <t>14610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5.62%</t>
        </is>
      </c>
      <c r="C43" s="6" t="inlineStr">
        <is>
          <t>14612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1.12%</t>
        </is>
      </c>
      <c r="C44" s="6" t="inlineStr">
        <is>
          <t>14614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1.12%</t>
        </is>
      </c>
      <c r="C45" s="6" t="inlineStr">
        <is>
          <t>14615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3.37%</t>
        </is>
      </c>
      <c r="C46" s="6" t="inlineStr">
        <is>
          <t>14616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1.12%</t>
        </is>
      </c>
      <c r="C47" s="6" t="inlineStr">
        <is>
          <t>14617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3.37%</t>
        </is>
      </c>
      <c r="C48" s="6" t="inlineStr">
        <is>
          <t>14618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3.37%</t>
        </is>
      </c>
      <c r="C49" s="6" t="inlineStr">
        <is>
          <t>14620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5.62%</t>
        </is>
      </c>
      <c r="C50" s="6" t="inlineStr">
        <is>
          <t>14621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2.25%</t>
        </is>
      </c>
      <c r="C51" s="6" t="inlineStr">
        <is>
          <t>14622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4.49%</t>
        </is>
      </c>
      <c r="C52" s="6" t="inlineStr">
        <is>
          <t>14623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3.37%</t>
        </is>
      </c>
      <c r="C53" s="6" t="inlineStr">
        <is>
          <t>14624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2.25%</t>
        </is>
      </c>
      <c r="C54" s="6" t="inlineStr">
        <is>
          <t>14626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1.12%</t>
        </is>
      </c>
      <c r="C55" s="6" t="inlineStr">
        <is>
          <t>15104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89</v>
      </c>
      <c r="B56" s="10" t="inlineStr">
        <is>
          <t>99.97%</t>
        </is>
      </c>
      <c r="C56" s="10" t="inlineStr">
        <is>
          <t>Total</t>
        </is>
      </c>
      <c r="D56" s="10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72</v>
      </c>
      <c r="B57" s="6" t="inlineStr">
        <is>
          <t>80.9%</t>
        </is>
      </c>
      <c r="C57" s="6" t="inlineStr">
        <is>
          <t>GARDEN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4.49%</t>
        </is>
      </c>
      <c r="C58" s="6" t="inlineStr">
        <is>
          <t>HIGHRISE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2.25%</t>
        </is>
      </c>
      <c r="C59" s="6" t="inlineStr">
        <is>
          <t>MANUFACTURED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3.37%</t>
        </is>
      </c>
      <c r="C60" s="6" t="inlineStr">
        <is>
          <t>MIDRISE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3.37%</t>
        </is>
      </c>
      <c r="C61" s="6" t="inlineStr">
        <is>
          <t>SENIOR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5.62%</t>
        </is>
      </c>
      <c r="C62" s="6" t="inlineStr">
        <is>
          <t>STUDENT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89</v>
      </c>
      <c r="B63" s="10" t="inlineStr">
        <is>
          <t>100.00%</t>
        </is>
      </c>
      <c r="C63" s="10" t="inlineStr">
        <is>
          <t>Total</t>
        </is>
      </c>
      <c r="D63" s="10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0</v>
      </c>
      <c r="B64" s="6" t="inlineStr">
        <is>
          <t>0.0%</t>
        </is>
      </c>
      <c r="C64" s="6" t="inlineStr">
        <is>
          <t>Less than 5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13</v>
      </c>
      <c r="B65" s="6" t="inlineStr">
        <is>
          <t>14.61%</t>
        </is>
      </c>
      <c r="C65" s="6" t="inlineStr">
        <is>
          <t>5-9 years</t>
        </is>
      </c>
      <c r="D65" s="6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26</v>
      </c>
      <c r="B66" s="6" t="inlineStr">
        <is>
          <t>29.21%</t>
        </is>
      </c>
      <c r="C66" s="6" t="inlineStr">
        <is>
          <t>10-19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50</v>
      </c>
      <c r="B67" s="6" t="inlineStr">
        <is>
          <t>56.18%</t>
        </is>
      </c>
      <c r="C67" s="6" t="inlineStr">
        <is>
          <t>20+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89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38</v>
      </c>
      <c r="B69" s="6" t="inlineStr">
        <is>
          <t>42.7%</t>
        </is>
      </c>
      <c r="C69" s="6" t="inlineStr">
        <is>
          <t>Less than 100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22</v>
      </c>
      <c r="B70" s="6" t="inlineStr">
        <is>
          <t>24.72%</t>
        </is>
      </c>
      <c r="C70" s="6" t="inlineStr">
        <is>
          <t>100-199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17</v>
      </c>
      <c r="B71" s="6" t="inlineStr">
        <is>
          <t>19.1%</t>
        </is>
      </c>
      <c r="C71" s="6" t="inlineStr">
        <is>
          <t>200-299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7.87%</t>
        </is>
      </c>
      <c r="C72" s="6" t="inlineStr">
        <is>
          <t>300-399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0</v>
      </c>
      <c r="B73" s="6" t="inlineStr">
        <is>
          <t>0.0%</t>
        </is>
      </c>
      <c r="C73" s="6" t="inlineStr">
        <is>
          <t>400-499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5.62%</t>
        </is>
      </c>
      <c r="C74" s="6" t="inlineStr">
        <is>
          <t>500+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89</v>
      </c>
      <c r="B75" s="10" t="inlineStr">
        <is>
          <t>100.01%</t>
        </is>
      </c>
      <c r="C75" s="10" t="inlineStr">
        <is>
          <t>Total</t>
        </is>
      </c>
      <c r="D75" s="10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34</v>
      </c>
      <c r="B76" s="6" t="inlineStr">
        <is>
          <t>38.2%</t>
        </is>
      </c>
      <c r="C76" s="6" t="inlineStr">
        <is>
          <t>Affordable</t>
        </is>
      </c>
      <c r="D76" s="6" t="inlineStr">
        <is>
          <t>Rent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55</v>
      </c>
      <c r="B77" s="6" t="inlineStr">
        <is>
          <t>61.8%</t>
        </is>
      </c>
      <c r="C77" s="6" t="inlineStr">
        <is>
          <t>MarketRate</t>
        </is>
      </c>
      <c r="D77" s="6" t="inlineStr">
        <is>
          <t>Rent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10" t="n">
        <v>89</v>
      </c>
      <c r="B78" s="10" t="inlineStr">
        <is>
          <t>100.00%</t>
        </is>
      </c>
      <c r="C78" s="10" t="inlineStr">
        <is>
          <t>Total</t>
        </is>
      </c>
      <c r="D78" s="10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6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Syracuse,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Syracuse,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1120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5430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4273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12862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Syracuse,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13.79%</t>
        </is>
      </c>
      <c r="C22" s="6" t="inlineStr">
        <is>
          <t>13027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10.34%</t>
        </is>
      </c>
      <c r="C23" s="6" t="inlineStr">
        <is>
          <t>13031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3.45%</t>
        </is>
      </c>
      <c r="C24" s="6" t="inlineStr">
        <is>
          <t>13035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3.45%</t>
        </is>
      </c>
      <c r="C25" s="6" t="inlineStr">
        <is>
          <t>13060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3.45%</t>
        </is>
      </c>
      <c r="C26" s="6" t="inlineStr">
        <is>
          <t>13082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13.79%</t>
        </is>
      </c>
      <c r="C27" s="6" t="inlineStr">
        <is>
          <t>13090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3.45%</t>
        </is>
      </c>
      <c r="C28" s="6" t="inlineStr">
        <is>
          <t>13126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13.79%</t>
        </is>
      </c>
      <c r="C29" s="6" t="inlineStr">
        <is>
          <t>13202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3.45%</t>
        </is>
      </c>
      <c r="C30" s="6" t="inlineStr">
        <is>
          <t>13204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13.79%</t>
        </is>
      </c>
      <c r="C31" s="6" t="inlineStr">
        <is>
          <t>13206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3.45%</t>
        </is>
      </c>
      <c r="C32" s="6" t="inlineStr">
        <is>
          <t>13208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3.45%</t>
        </is>
      </c>
      <c r="C33" s="6" t="inlineStr">
        <is>
          <t>13214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3.45%</t>
        </is>
      </c>
      <c r="C34" s="6" t="inlineStr">
        <is>
          <t>13215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6.9%</t>
        </is>
      </c>
      <c r="C35" s="6" t="inlineStr">
        <is>
          <t>13224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29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22</v>
      </c>
      <c r="B37" s="6" t="inlineStr">
        <is>
          <t>75.86%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3.45%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6.9%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10.34%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3.45%</t>
        </is>
      </c>
      <c r="C41" s="6" t="inlineStr">
        <is>
          <t>STUDENT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29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24.14%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27.59%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14</v>
      </c>
      <c r="B46" s="6" t="inlineStr">
        <is>
          <t>48.28%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29</v>
      </c>
      <c r="B47" s="10" t="inlineStr">
        <is>
          <t>100.01%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18</v>
      </c>
      <c r="B48" s="6" t="inlineStr">
        <is>
          <t>62.07%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24.14%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6.9%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0</v>
      </c>
      <c r="B51" s="6" t="inlineStr">
        <is>
          <t>0.0%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6.9%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29</v>
      </c>
      <c r="B54" s="10" t="inlineStr">
        <is>
          <t>100.01%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10</v>
      </c>
      <c r="B55" s="6" t="inlineStr">
        <is>
          <t>34.48%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19</v>
      </c>
      <c r="B56" s="6" t="inlineStr">
        <is>
          <t>65.52%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29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7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Akron,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Akron,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943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218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4639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3634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10597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1098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Akron,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3.33%</t>
        </is>
      </c>
      <c r="C22" s="6" t="inlineStr">
        <is>
          <t>44067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3.33%</t>
        </is>
      </c>
      <c r="C23" s="6" t="inlineStr">
        <is>
          <t>44202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6.67%</t>
        </is>
      </c>
      <c r="C24" s="6" t="inlineStr">
        <is>
          <t>44203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10.0%</t>
        </is>
      </c>
      <c r="C25" s="6" t="inlineStr">
        <is>
          <t>44221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6.67%</t>
        </is>
      </c>
      <c r="C26" s="6" t="inlineStr">
        <is>
          <t>44224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3.33%</t>
        </is>
      </c>
      <c r="C27" s="6" t="inlineStr">
        <is>
          <t>44236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6.67%</t>
        </is>
      </c>
      <c r="C28" s="6" t="inlineStr">
        <is>
          <t>44240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13.33%</t>
        </is>
      </c>
      <c r="C29" s="6" t="inlineStr">
        <is>
          <t>44241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10.0%</t>
        </is>
      </c>
      <c r="C30" s="6" t="inlineStr">
        <is>
          <t>44266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6.67%</t>
        </is>
      </c>
      <c r="C31" s="6" t="inlineStr">
        <is>
          <t>44304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3.33%</t>
        </is>
      </c>
      <c r="C32" s="6" t="inlineStr">
        <is>
          <t>44305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3.33%</t>
        </is>
      </c>
      <c r="C33" s="6" t="inlineStr">
        <is>
          <t>44306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3.33%</t>
        </is>
      </c>
      <c r="C34" s="6" t="inlineStr">
        <is>
          <t>44308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3.33%</t>
        </is>
      </c>
      <c r="C35" s="6" t="inlineStr">
        <is>
          <t>44310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6.67%</t>
        </is>
      </c>
      <c r="C36" s="6" t="inlineStr">
        <is>
          <t>44312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6.67%</t>
        </is>
      </c>
      <c r="C37" s="6" t="inlineStr">
        <is>
          <t>44313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3.33%</t>
        </is>
      </c>
      <c r="C38" s="6" t="inlineStr">
        <is>
          <t>44685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30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18</v>
      </c>
      <c r="B40" s="6" t="inlineStr">
        <is>
          <t>60.0%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20.0%</t>
        </is>
      </c>
      <c r="C41" s="6" t="inlineStr">
        <is>
          <t>MANUFACTURED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13.33%</t>
        </is>
      </c>
      <c r="C42" s="6" t="inlineStr">
        <is>
          <t>MIDRISE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3.33%</t>
        </is>
      </c>
      <c r="C43" s="6" t="inlineStr">
        <is>
          <t>SENIOR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3.33%</t>
        </is>
      </c>
      <c r="C44" s="6" t="inlineStr">
        <is>
          <t>STUDENT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30</v>
      </c>
      <c r="B45" s="10" t="inlineStr">
        <is>
          <t>99.99%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6.67%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13</v>
      </c>
      <c r="B47" s="6" t="inlineStr">
        <is>
          <t>43.33%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6.67%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13</v>
      </c>
      <c r="B49" s="6" t="inlineStr">
        <is>
          <t>43.33%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30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15</v>
      </c>
      <c r="B51" s="6" t="inlineStr">
        <is>
          <t>50.0%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13.33%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6</v>
      </c>
      <c r="B53" s="6" t="inlineStr">
        <is>
          <t>20.0%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0</v>
      </c>
      <c r="B54" s="6" t="inlineStr">
        <is>
          <t>0.0%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5</v>
      </c>
      <c r="B56" s="6" t="inlineStr">
        <is>
          <t>16.67%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30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19</v>
      </c>
      <c r="B58" s="6" t="inlineStr">
        <is>
          <t>63.33%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36.67%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30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8.xml><?xml version="1.0" encoding="utf-8"?>
<worksheet xmlns="http://schemas.openxmlformats.org/spreadsheetml/2006/main">
  <sheetPr>
    <outlinePr summaryBelow="1" summaryRight="1"/>
    <pageSetUpPr/>
  </sheetPr>
  <dimension ref="A1:AD99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Cleveland,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Cleveland,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175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1369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958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4474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3863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10918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1128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Cleveland,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0.57%</t>
        </is>
      </c>
      <c r="C22" s="6" t="inlineStr">
        <is>
          <t>44011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1.71%</t>
        </is>
      </c>
      <c r="C23" s="6" t="inlineStr">
        <is>
          <t>44012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2.86%</t>
        </is>
      </c>
      <c r="C24" s="6" t="inlineStr">
        <is>
          <t>44017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0.57%</t>
        </is>
      </c>
      <c r="C25" s="6" t="inlineStr">
        <is>
          <t>44024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2.29%</t>
        </is>
      </c>
      <c r="C26" s="6" t="inlineStr">
        <is>
          <t>44035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0.57%</t>
        </is>
      </c>
      <c r="C27" s="6" t="inlineStr">
        <is>
          <t>44039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0.57%</t>
        </is>
      </c>
      <c r="C28" s="6" t="inlineStr">
        <is>
          <t>44052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0.57%</t>
        </is>
      </c>
      <c r="C29" s="6" t="inlineStr">
        <is>
          <t>44053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0.57%</t>
        </is>
      </c>
      <c r="C30" s="6" t="inlineStr">
        <is>
          <t>44054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1.14%</t>
        </is>
      </c>
      <c r="C31" s="6" t="inlineStr">
        <is>
          <t>44055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0.57%</t>
        </is>
      </c>
      <c r="C32" s="6" t="inlineStr">
        <is>
          <t>44057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4.57%</t>
        </is>
      </c>
      <c r="C33" s="6" t="inlineStr">
        <is>
          <t>44060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2.29%</t>
        </is>
      </c>
      <c r="C34" s="6" t="inlineStr">
        <is>
          <t>44070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0.57%</t>
        </is>
      </c>
      <c r="C35" s="6" t="inlineStr">
        <is>
          <t>44074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2.29%</t>
        </is>
      </c>
      <c r="C36" s="6" t="inlineStr">
        <is>
          <t>44077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3.43%</t>
        </is>
      </c>
      <c r="C37" s="6" t="inlineStr">
        <is>
          <t>44094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4.0%</t>
        </is>
      </c>
      <c r="C38" s="6" t="inlineStr">
        <is>
          <t>44095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3.43%</t>
        </is>
      </c>
      <c r="C39" s="6" t="inlineStr">
        <is>
          <t>44102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0.57%</t>
        </is>
      </c>
      <c r="C40" s="6" t="inlineStr">
        <is>
          <t>44103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2.86%</t>
        </is>
      </c>
      <c r="C41" s="6" t="inlineStr">
        <is>
          <t>44106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9.71%</t>
        </is>
      </c>
      <c r="C42" s="6" t="inlineStr">
        <is>
          <t>44107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1.14%</t>
        </is>
      </c>
      <c r="C43" s="6" t="inlineStr">
        <is>
          <t>44109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0.57%</t>
        </is>
      </c>
      <c r="C44" s="6" t="inlineStr">
        <is>
          <t>44110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0.57%</t>
        </is>
      </c>
      <c r="C45" s="6" t="inlineStr">
        <is>
          <t>44112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4.0%</t>
        </is>
      </c>
      <c r="C46" s="6" t="inlineStr">
        <is>
          <t>44113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0.57%</t>
        </is>
      </c>
      <c r="C47" s="6" t="inlineStr">
        <is>
          <t>44114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2.86%</t>
        </is>
      </c>
      <c r="C48" s="6" t="inlineStr">
        <is>
          <t>44115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0.57%</t>
        </is>
      </c>
      <c r="C49" s="6" t="inlineStr">
        <is>
          <t>44116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3.43%</t>
        </is>
      </c>
      <c r="C50" s="6" t="inlineStr">
        <is>
          <t>44117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3.43%</t>
        </is>
      </c>
      <c r="C51" s="6" t="inlineStr">
        <is>
          <t>44118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1.14%</t>
        </is>
      </c>
      <c r="C52" s="6" t="inlineStr">
        <is>
          <t>44119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0.57%</t>
        </is>
      </c>
      <c r="C53" s="6" t="inlineStr">
        <is>
          <t>44120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4.57%</t>
        </is>
      </c>
      <c r="C54" s="6" t="inlineStr">
        <is>
          <t>44121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1.71%</t>
        </is>
      </c>
      <c r="C55" s="6" t="inlineStr">
        <is>
          <t>44122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1.71%</t>
        </is>
      </c>
      <c r="C56" s="6" t="inlineStr">
        <is>
          <t>44123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0.57%</t>
        </is>
      </c>
      <c r="C57" s="6" t="inlineStr">
        <is>
          <t>44125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6</v>
      </c>
      <c r="B58" s="6" t="inlineStr">
        <is>
          <t>3.43%</t>
        </is>
      </c>
      <c r="C58" s="6" t="inlineStr">
        <is>
          <t>44126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0.57%</t>
        </is>
      </c>
      <c r="C59" s="6" t="inlineStr">
        <is>
          <t>44127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1.14%</t>
        </is>
      </c>
      <c r="C60" s="6" t="inlineStr">
        <is>
          <t>44128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0.57%</t>
        </is>
      </c>
      <c r="C61" s="6" t="inlineStr">
        <is>
          <t>44129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4.0%</t>
        </is>
      </c>
      <c r="C62" s="6" t="inlineStr">
        <is>
          <t>44130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1.14%</t>
        </is>
      </c>
      <c r="C63" s="6" t="inlineStr">
        <is>
          <t>44132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0.57%</t>
        </is>
      </c>
      <c r="C64" s="6" t="inlineStr">
        <is>
          <t>44133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0.57%</t>
        </is>
      </c>
      <c r="C65" s="6" t="inlineStr">
        <is>
          <t>44134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1.71%</t>
        </is>
      </c>
      <c r="C66" s="6" t="inlineStr">
        <is>
          <t>44135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1.71%</t>
        </is>
      </c>
      <c r="C67" s="6" t="inlineStr">
        <is>
          <t>44136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0.57%</t>
        </is>
      </c>
      <c r="C68" s="6" t="inlineStr">
        <is>
          <t>44137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0.57%</t>
        </is>
      </c>
      <c r="C69" s="6" t="inlineStr">
        <is>
          <t>44138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0.57%</t>
        </is>
      </c>
      <c r="C70" s="6" t="inlineStr">
        <is>
          <t>44139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1.14%</t>
        </is>
      </c>
      <c r="C71" s="6" t="inlineStr">
        <is>
          <t>44142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1.71%</t>
        </is>
      </c>
      <c r="C72" s="6" t="inlineStr">
        <is>
          <t>44145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0.57%</t>
        </is>
      </c>
      <c r="C73" s="6" t="inlineStr">
        <is>
          <t>44146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0.57%</t>
        </is>
      </c>
      <c r="C74" s="6" t="inlineStr">
        <is>
          <t>44212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2.86%</t>
        </is>
      </c>
      <c r="C75" s="6" t="inlineStr">
        <is>
          <t>44256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2.86%</t>
        </is>
      </c>
      <c r="C76" s="6" t="inlineStr">
        <is>
          <t>44281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175</v>
      </c>
      <c r="B77" s="10" t="inlineStr">
        <is>
          <t>99.95%</t>
        </is>
      </c>
      <c r="C77" s="10" t="inlineStr">
        <is>
          <t>Total</t>
        </is>
      </c>
      <c r="D77" s="10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137</v>
      </c>
      <c r="B78" s="6" t="inlineStr">
        <is>
          <t>78.29%</t>
        </is>
      </c>
      <c r="C78" s="6" t="inlineStr">
        <is>
          <t>GARDEN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2.29%</t>
        </is>
      </c>
      <c r="C79" s="6" t="inlineStr">
        <is>
          <t>HIGHRISE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1.71%</t>
        </is>
      </c>
      <c r="C80" s="6" t="inlineStr">
        <is>
          <t>MANUFACTURED</t>
        </is>
      </c>
      <c r="D80" s="6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27</v>
      </c>
      <c r="B81" s="6" t="inlineStr">
        <is>
          <t>15.43%</t>
        </is>
      </c>
      <c r="C81" s="6" t="inlineStr">
        <is>
          <t>MIDRISE</t>
        </is>
      </c>
      <c r="D81" s="6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1.14%</t>
        </is>
      </c>
      <c r="C82" s="6" t="inlineStr">
        <is>
          <t>SENIOR</t>
        </is>
      </c>
      <c r="D82" s="6" t="inlineStr">
        <is>
          <t>Property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1.14%</t>
        </is>
      </c>
      <c r="C83" s="6" t="inlineStr">
        <is>
          <t>STUDENT</t>
        </is>
      </c>
      <c r="D83" s="6" t="inlineStr">
        <is>
          <t>Property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175</v>
      </c>
      <c r="B84" s="10" t="inlineStr">
        <is>
          <t>100.00%</t>
        </is>
      </c>
      <c r="C84" s="10" t="inlineStr">
        <is>
          <t>Total</t>
        </is>
      </c>
      <c r="D84" s="10" t="inlineStr">
        <is>
          <t>Property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9</v>
      </c>
      <c r="B85" s="6" t="inlineStr">
        <is>
          <t>5.14%</t>
        </is>
      </c>
      <c r="C85" s="6" t="inlineStr">
        <is>
          <t>Less than 5 years</t>
        </is>
      </c>
      <c r="D85" s="6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49</v>
      </c>
      <c r="B86" s="6" t="inlineStr">
        <is>
          <t>28.0%</t>
        </is>
      </c>
      <c r="C86" s="6" t="inlineStr">
        <is>
          <t>5-9 years</t>
        </is>
      </c>
      <c r="D86" s="6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33</v>
      </c>
      <c r="B87" s="6" t="inlineStr">
        <is>
          <t>18.86%</t>
        </is>
      </c>
      <c r="C87" s="6" t="inlineStr">
        <is>
          <t>10-19 years</t>
        </is>
      </c>
      <c r="D87" s="6" t="inlineStr">
        <is>
          <t>Age of Property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84</v>
      </c>
      <c r="B88" s="6" t="inlineStr">
        <is>
          <t>48.0%</t>
        </is>
      </c>
      <c r="C88" s="6" t="inlineStr">
        <is>
          <t>20+ years</t>
        </is>
      </c>
      <c r="D88" s="6" t="inlineStr">
        <is>
          <t>Age of Property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10" t="n">
        <v>175</v>
      </c>
      <c r="B89" s="10" t="inlineStr">
        <is>
          <t>100.00%</t>
        </is>
      </c>
      <c r="C89" s="10" t="inlineStr">
        <is>
          <t>Total</t>
        </is>
      </c>
      <c r="D89" s="10" t="inlineStr">
        <is>
          <t>Age of Property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109</v>
      </c>
      <c r="B90" s="6" t="inlineStr">
        <is>
          <t>62.29%</t>
        </is>
      </c>
      <c r="C90" s="6" t="inlineStr">
        <is>
          <t>Less than 100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38</v>
      </c>
      <c r="B91" s="6" t="inlineStr">
        <is>
          <t>21.71%</t>
        </is>
      </c>
      <c r="C91" s="6" t="inlineStr">
        <is>
          <t>100-199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7</v>
      </c>
      <c r="B92" s="6" t="inlineStr">
        <is>
          <t>4.0%</t>
        </is>
      </c>
      <c r="C92" s="6" t="inlineStr">
        <is>
          <t>200-299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16</v>
      </c>
      <c r="B93" s="6" t="inlineStr">
        <is>
          <t>9.14%</t>
        </is>
      </c>
      <c r="C93" s="6" t="inlineStr">
        <is>
          <t>300-399</t>
        </is>
      </c>
      <c r="D93" s="6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1.14%</t>
        </is>
      </c>
      <c r="C94" s="6" t="inlineStr">
        <is>
          <t>400-499</t>
        </is>
      </c>
      <c r="D94" s="6" t="inlineStr">
        <is>
          <t>Property Size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</v>
      </c>
      <c r="B95" s="6" t="inlineStr">
        <is>
          <t>1.71%</t>
        </is>
      </c>
      <c r="C95" s="6" t="inlineStr">
        <is>
          <t>500+</t>
        </is>
      </c>
      <c r="D95" s="6" t="inlineStr">
        <is>
          <t>Property Size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10" t="n">
        <v>175</v>
      </c>
      <c r="B96" s="10" t="inlineStr">
        <is>
          <t>99.99%</t>
        </is>
      </c>
      <c r="C96" s="10" t="inlineStr">
        <is>
          <t>Total</t>
        </is>
      </c>
      <c r="D96" s="10" t="inlineStr">
        <is>
          <t>Property Size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115</v>
      </c>
      <c r="B97" s="6" t="inlineStr">
        <is>
          <t>65.71%</t>
        </is>
      </c>
      <c r="C97" s="6" t="inlineStr">
        <is>
          <t>Affordable</t>
        </is>
      </c>
      <c r="D97" s="6" t="inlineStr">
        <is>
          <t>Rent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60</v>
      </c>
      <c r="B98" s="6" t="inlineStr">
        <is>
          <t>34.29%</t>
        </is>
      </c>
      <c r="C98" s="6" t="inlineStr">
        <is>
          <t>MarketRate</t>
        </is>
      </c>
      <c r="D98" s="6" t="inlineStr">
        <is>
          <t>Rent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10" t="n">
        <v>175</v>
      </c>
      <c r="B99" s="10" t="inlineStr">
        <is>
          <t>100.00%</t>
        </is>
      </c>
      <c r="C99" s="10" t="inlineStr">
        <is>
          <t>Total</t>
        </is>
      </c>
      <c r="D99" s="10" t="inlineStr">
        <is>
          <t>Rent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9.xml><?xml version="1.0" encoding="utf-8"?>
<worksheet xmlns="http://schemas.openxmlformats.org/spreadsheetml/2006/main">
  <sheetPr>
    <outlinePr summaryBelow="1" summaryRight="1"/>
    <pageSetUpPr/>
  </sheetPr>
  <dimension ref="A1:AD90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Columbus,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Columbus,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195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1453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5217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3460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11593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Columbus,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2.05%</t>
        </is>
      </c>
      <c r="C22" s="6" t="inlineStr">
        <is>
          <t>43004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3.08%</t>
        </is>
      </c>
      <c r="C23" s="6" t="inlineStr">
        <is>
          <t>43015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1.54%</t>
        </is>
      </c>
      <c r="C24" s="6" t="inlineStr">
        <is>
          <t>43016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10</v>
      </c>
      <c r="B25" s="6" t="inlineStr">
        <is>
          <t>5.13%</t>
        </is>
      </c>
      <c r="C25" s="6" t="inlineStr">
        <is>
          <t>43026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9</v>
      </c>
      <c r="B26" s="6" t="inlineStr">
        <is>
          <t>4.62%</t>
        </is>
      </c>
      <c r="C26" s="6" t="inlineStr">
        <is>
          <t>43054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1.54%</t>
        </is>
      </c>
      <c r="C27" s="6" t="inlineStr">
        <is>
          <t>43055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1.54%</t>
        </is>
      </c>
      <c r="C28" s="6" t="inlineStr">
        <is>
          <t>43056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1.03%</t>
        </is>
      </c>
      <c r="C29" s="6" t="inlineStr">
        <is>
          <t>43062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0.51%</t>
        </is>
      </c>
      <c r="C30" s="6" t="inlineStr">
        <is>
          <t>43065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10</v>
      </c>
      <c r="B31" s="6" t="inlineStr">
        <is>
          <t>5.13%</t>
        </is>
      </c>
      <c r="C31" s="6" t="inlineStr">
        <is>
          <t>43068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0.51%</t>
        </is>
      </c>
      <c r="C32" s="6" t="inlineStr">
        <is>
          <t>43074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4.1%</t>
        </is>
      </c>
      <c r="C33" s="6" t="inlineStr">
        <is>
          <t>43081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1.03%</t>
        </is>
      </c>
      <c r="C34" s="6" t="inlineStr">
        <is>
          <t>43082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1.54%</t>
        </is>
      </c>
      <c r="C35" s="6" t="inlineStr">
        <is>
          <t>43085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1.03%</t>
        </is>
      </c>
      <c r="C36" s="6" t="inlineStr">
        <is>
          <t>43105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3.08%</t>
        </is>
      </c>
      <c r="C37" s="6" t="inlineStr">
        <is>
          <t>43110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0.51%</t>
        </is>
      </c>
      <c r="C38" s="6" t="inlineStr">
        <is>
          <t>43119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2.05%</t>
        </is>
      </c>
      <c r="C39" s="6" t="inlineStr">
        <is>
          <t>43123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1.54%</t>
        </is>
      </c>
      <c r="C40" s="6" t="inlineStr">
        <is>
          <t>43125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1.03%</t>
        </is>
      </c>
      <c r="C41" s="6" t="inlineStr">
        <is>
          <t>43130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2.05%</t>
        </is>
      </c>
      <c r="C42" s="6" t="inlineStr">
        <is>
          <t>43147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1.54%</t>
        </is>
      </c>
      <c r="C43" s="6" t="inlineStr">
        <is>
          <t>43201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1.54%</t>
        </is>
      </c>
      <c r="C44" s="6" t="inlineStr">
        <is>
          <t>43202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2.56%</t>
        </is>
      </c>
      <c r="C45" s="6" t="inlineStr">
        <is>
          <t>43204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2.56%</t>
        </is>
      </c>
      <c r="C46" s="6" t="inlineStr">
        <is>
          <t>43205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0.51%</t>
        </is>
      </c>
      <c r="C47" s="6" t="inlineStr">
        <is>
          <t>43206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0.51%</t>
        </is>
      </c>
      <c r="C48" s="6" t="inlineStr">
        <is>
          <t>43207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0.51%</t>
        </is>
      </c>
      <c r="C49" s="6" t="inlineStr">
        <is>
          <t>43209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4.62%</t>
        </is>
      </c>
      <c r="C50" s="6" t="inlineStr">
        <is>
          <t>43212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2.56%</t>
        </is>
      </c>
      <c r="C51" s="6" t="inlineStr">
        <is>
          <t>43213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1.54%</t>
        </is>
      </c>
      <c r="C52" s="6" t="inlineStr">
        <is>
          <t>43214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7</v>
      </c>
      <c r="B53" s="6" t="inlineStr">
        <is>
          <t>3.59%</t>
        </is>
      </c>
      <c r="C53" s="6" t="inlineStr">
        <is>
          <t>43215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1.54%</t>
        </is>
      </c>
      <c r="C54" s="6" t="inlineStr">
        <is>
          <t>43219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4.1%</t>
        </is>
      </c>
      <c r="C55" s="6" t="inlineStr">
        <is>
          <t>43220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0.51%</t>
        </is>
      </c>
      <c r="C56" s="6" t="inlineStr">
        <is>
          <t>43221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2.56%</t>
        </is>
      </c>
      <c r="C57" s="6" t="inlineStr">
        <is>
          <t>43223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2.05%</t>
        </is>
      </c>
      <c r="C58" s="6" t="inlineStr">
        <is>
          <t>43224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6</v>
      </c>
      <c r="B59" s="6" t="inlineStr">
        <is>
          <t>3.08%</t>
        </is>
      </c>
      <c r="C59" s="6" t="inlineStr">
        <is>
          <t>43227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7</v>
      </c>
      <c r="B60" s="6" t="inlineStr">
        <is>
          <t>3.59%</t>
        </is>
      </c>
      <c r="C60" s="6" t="inlineStr">
        <is>
          <t>43228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12</v>
      </c>
      <c r="B61" s="6" t="inlineStr">
        <is>
          <t>6.15%</t>
        </is>
      </c>
      <c r="C61" s="6" t="inlineStr">
        <is>
          <t>43229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2.56%</t>
        </is>
      </c>
      <c r="C62" s="6" t="inlineStr">
        <is>
          <t>43230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1.03%</t>
        </is>
      </c>
      <c r="C63" s="6" t="inlineStr">
        <is>
          <t>43231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2.56%</t>
        </is>
      </c>
      <c r="C64" s="6" t="inlineStr">
        <is>
          <t>43232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2.05%</t>
        </is>
      </c>
      <c r="C65" s="6" t="inlineStr">
        <is>
          <t>43235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0.51%</t>
        </is>
      </c>
      <c r="C66" s="6" t="inlineStr">
        <is>
          <t>43240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0.51%</t>
        </is>
      </c>
      <c r="C67" s="6" t="inlineStr">
        <is>
          <t>43338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0.51%</t>
        </is>
      </c>
      <c r="C68" s="6" t="inlineStr">
        <is>
          <t>92835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195</v>
      </c>
      <c r="B69" s="10" t="inlineStr">
        <is>
          <t>99.99%</t>
        </is>
      </c>
      <c r="C69" s="10" t="inlineStr">
        <is>
          <t>Total</t>
        </is>
      </c>
      <c r="D69" s="10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181</v>
      </c>
      <c r="B70" s="6" t="inlineStr">
        <is>
          <t>92.82%</t>
        </is>
      </c>
      <c r="C70" s="6" t="inlineStr">
        <is>
          <t>GARDEN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0.51%</t>
        </is>
      </c>
      <c r="C71" s="6" t="inlineStr">
        <is>
          <t>MANUFACTURED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</v>
      </c>
      <c r="B72" s="6" t="inlineStr">
        <is>
          <t>3.08%</t>
        </is>
      </c>
      <c r="C72" s="6" t="inlineStr">
        <is>
          <t>MIDRISE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</v>
      </c>
      <c r="B73" s="6" t="inlineStr">
        <is>
          <t>3.08%</t>
        </is>
      </c>
      <c r="C73" s="6" t="inlineStr">
        <is>
          <t>SENIOR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0.51%</t>
        </is>
      </c>
      <c r="C74" s="6" t="inlineStr">
        <is>
          <t>STUDENT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195</v>
      </c>
      <c r="B75" s="10" t="inlineStr">
        <is>
          <t>100.00%</t>
        </is>
      </c>
      <c r="C75" s="10" t="inlineStr">
        <is>
          <t>Total</t>
        </is>
      </c>
      <c r="D75" s="10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4.62%</t>
        </is>
      </c>
      <c r="C76" s="6" t="inlineStr">
        <is>
          <t>Less than 5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51</v>
      </c>
      <c r="B77" s="6" t="inlineStr">
        <is>
          <t>26.15%</t>
        </is>
      </c>
      <c r="C77" s="6" t="inlineStr">
        <is>
          <t>5-9 years</t>
        </is>
      </c>
      <c r="D77" s="6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42</v>
      </c>
      <c r="B78" s="6" t="inlineStr">
        <is>
          <t>21.54%</t>
        </is>
      </c>
      <c r="C78" s="6" t="inlineStr">
        <is>
          <t>10-19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93</v>
      </c>
      <c r="B79" s="6" t="inlineStr">
        <is>
          <t>47.69%</t>
        </is>
      </c>
      <c r="C79" s="6" t="inlineStr">
        <is>
          <t>20+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195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90</v>
      </c>
      <c r="B81" s="6" t="inlineStr">
        <is>
          <t>46.15%</t>
        </is>
      </c>
      <c r="C81" s="6" t="inlineStr">
        <is>
          <t>Less than 100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44</v>
      </c>
      <c r="B82" s="6" t="inlineStr">
        <is>
          <t>22.56%</t>
        </is>
      </c>
      <c r="C82" s="6" t="inlineStr">
        <is>
          <t>100-199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30</v>
      </c>
      <c r="B83" s="6" t="inlineStr">
        <is>
          <t>15.38%</t>
        </is>
      </c>
      <c r="C83" s="6" t="inlineStr">
        <is>
          <t>200-299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17</v>
      </c>
      <c r="B84" s="6" t="inlineStr">
        <is>
          <t>8.72%</t>
        </is>
      </c>
      <c r="C84" s="6" t="inlineStr">
        <is>
          <t>300-399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9</v>
      </c>
      <c r="B85" s="6" t="inlineStr">
        <is>
          <t>4.62%</t>
        </is>
      </c>
      <c r="C85" s="6" t="inlineStr">
        <is>
          <t>400-499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</v>
      </c>
      <c r="B86" s="6" t="inlineStr">
        <is>
          <t>2.56%</t>
        </is>
      </c>
      <c r="C86" s="6" t="inlineStr">
        <is>
          <t>500+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195</v>
      </c>
      <c r="B87" s="10" t="inlineStr">
        <is>
          <t>99.99%</t>
        </is>
      </c>
      <c r="C87" s="10" t="inlineStr">
        <is>
          <t>Total</t>
        </is>
      </c>
      <c r="D87" s="10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136</v>
      </c>
      <c r="B88" s="6" t="inlineStr">
        <is>
          <t>69.74%</t>
        </is>
      </c>
      <c r="C88" s="6" t="inlineStr">
        <is>
          <t>Affordable</t>
        </is>
      </c>
      <c r="D88" s="6" t="inlineStr">
        <is>
          <t>Rent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59</v>
      </c>
      <c r="B89" s="6" t="inlineStr">
        <is>
          <t>30.26%</t>
        </is>
      </c>
      <c r="C89" s="6" t="inlineStr">
        <is>
          <t>MarketRate</t>
        </is>
      </c>
      <c r="D89" s="6" t="inlineStr">
        <is>
          <t>Rent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195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Rent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Tucson, Ariz.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Tucson, Ariz.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523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5664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3509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11183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1460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Tucson, Ariz.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1.64%</t>
        </is>
      </c>
      <c r="C22" s="6" t="inlineStr">
        <is>
          <t>20020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0.82%</t>
        </is>
      </c>
      <c r="C23" s="6" t="inlineStr">
        <is>
          <t>85653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4.1%</t>
        </is>
      </c>
      <c r="C24" s="6" t="inlineStr">
        <is>
          <t>85701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8</v>
      </c>
      <c r="B25" s="6" t="inlineStr">
        <is>
          <t>6.56%</t>
        </is>
      </c>
      <c r="C25" s="6" t="inlineStr">
        <is>
          <t>85704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14</v>
      </c>
      <c r="B26" s="6" t="inlineStr">
        <is>
          <t>11.48%</t>
        </is>
      </c>
      <c r="C26" s="6" t="inlineStr">
        <is>
          <t>85705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4.1%</t>
        </is>
      </c>
      <c r="C27" s="6" t="inlineStr">
        <is>
          <t>85706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9.84%</t>
        </is>
      </c>
      <c r="C28" s="6" t="inlineStr">
        <is>
          <t>85710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12</v>
      </c>
      <c r="B29" s="6" t="inlineStr">
        <is>
          <t>9.84%</t>
        </is>
      </c>
      <c r="C29" s="6" t="inlineStr">
        <is>
          <t>85711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13</v>
      </c>
      <c r="B30" s="6" t="inlineStr">
        <is>
          <t>10.66%</t>
        </is>
      </c>
      <c r="C30" s="6" t="inlineStr">
        <is>
          <t>85712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0.82%</t>
        </is>
      </c>
      <c r="C31" s="6" t="inlineStr">
        <is>
          <t>85713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0.82%</t>
        </is>
      </c>
      <c r="C32" s="6" t="inlineStr">
        <is>
          <t>85714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0.82%</t>
        </is>
      </c>
      <c r="C33" s="6" t="inlineStr">
        <is>
          <t>85715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8</v>
      </c>
      <c r="B34" s="6" t="inlineStr">
        <is>
          <t>6.56%</t>
        </is>
      </c>
      <c r="C34" s="6" t="inlineStr">
        <is>
          <t>85716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4.1%</t>
        </is>
      </c>
      <c r="C35" s="6" t="inlineStr">
        <is>
          <t>85718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13</v>
      </c>
      <c r="B36" s="6" t="inlineStr">
        <is>
          <t>10.66%</t>
        </is>
      </c>
      <c r="C36" s="6" t="inlineStr">
        <is>
          <t>85719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4.92%</t>
        </is>
      </c>
      <c r="C37" s="6" t="inlineStr">
        <is>
          <t>85730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0.82%</t>
        </is>
      </c>
      <c r="C38" s="6" t="inlineStr">
        <is>
          <t>85737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2.46%</t>
        </is>
      </c>
      <c r="C39" s="6" t="inlineStr">
        <is>
          <t>85741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2.46%</t>
        </is>
      </c>
      <c r="C40" s="6" t="inlineStr">
        <is>
          <t>85745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4.1%</t>
        </is>
      </c>
      <c r="C41" s="6" t="inlineStr">
        <is>
          <t>85746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0.82%</t>
        </is>
      </c>
      <c r="C42" s="6" t="inlineStr">
        <is>
          <t>85748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0.82%</t>
        </is>
      </c>
      <c r="C43" s="6" t="inlineStr">
        <is>
          <t>85749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0.82%</t>
        </is>
      </c>
      <c r="C44" s="6" t="inlineStr">
        <is>
          <t>85750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122</v>
      </c>
      <c r="B45" s="10" t="inlineStr">
        <is>
          <t>100.04%</t>
        </is>
      </c>
      <c r="C45" s="10" t="inlineStr">
        <is>
          <t>Total</t>
        </is>
      </c>
      <c r="D45" s="10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109</v>
      </c>
      <c r="B46" s="6" t="inlineStr">
        <is>
          <t>89.34%</t>
        </is>
      </c>
      <c r="C46" s="6" t="inlineStr">
        <is>
          <t>GARDEN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5.74%</t>
        </is>
      </c>
      <c r="C47" s="6" t="inlineStr">
        <is>
          <t>MANUFACTURED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3.28%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1.64%</t>
        </is>
      </c>
      <c r="C49" s="6" t="inlineStr">
        <is>
          <t>STUDENT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122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6.56%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29</v>
      </c>
      <c r="B52" s="6" t="inlineStr">
        <is>
          <t>23.77%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16</v>
      </c>
      <c r="B53" s="6" t="inlineStr">
        <is>
          <t>13.11%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69</v>
      </c>
      <c r="B54" s="6" t="inlineStr">
        <is>
          <t>56.56%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122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46</v>
      </c>
      <c r="B56" s="6" t="inlineStr">
        <is>
          <t>37.7%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29</v>
      </c>
      <c r="B57" s="6" t="inlineStr">
        <is>
          <t>23.77%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30</v>
      </c>
      <c r="B58" s="6" t="inlineStr">
        <is>
          <t>24.59%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9.84%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3.28%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0.82%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122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71</v>
      </c>
      <c r="B63" s="6" t="inlineStr">
        <is>
          <t>58.2%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51</v>
      </c>
      <c r="B64" s="6" t="inlineStr">
        <is>
          <t>41.8%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122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0.xml><?xml version="1.0" encoding="utf-8"?>
<worksheet xmlns="http://schemas.openxmlformats.org/spreadsheetml/2006/main">
  <sheetPr>
    <outlinePr summaryBelow="1" summaryRight="1"/>
    <pageSetUpPr/>
  </sheetPr>
  <dimension ref="A1:AD64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Dayton,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Dayton,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1112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4664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3026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10057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1175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Dayton,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6.38%</t>
        </is>
      </c>
      <c r="C22" s="6" t="inlineStr">
        <is>
          <t>45324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9</v>
      </c>
      <c r="B23" s="6" t="inlineStr">
        <is>
          <t>19.15%</t>
        </is>
      </c>
      <c r="C23" s="6" t="inlineStr">
        <is>
          <t>45342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2.13%</t>
        </is>
      </c>
      <c r="C24" s="6" t="inlineStr">
        <is>
          <t>45356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2.13%</t>
        </is>
      </c>
      <c r="C25" s="6" t="inlineStr">
        <is>
          <t>45373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2.13%</t>
        </is>
      </c>
      <c r="C26" s="6" t="inlineStr">
        <is>
          <t>45377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2.13%</t>
        </is>
      </c>
      <c r="C27" s="6" t="inlineStr">
        <is>
          <t>45385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8.51%</t>
        </is>
      </c>
      <c r="C28" s="6" t="inlineStr">
        <is>
          <t>45402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4.26%</t>
        </is>
      </c>
      <c r="C29" s="6" t="inlineStr">
        <is>
          <t>45403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4.26%</t>
        </is>
      </c>
      <c r="C30" s="6" t="inlineStr">
        <is>
          <t>45406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2.13%</t>
        </is>
      </c>
      <c r="C31" s="6" t="inlineStr">
        <is>
          <t>45410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2.13%</t>
        </is>
      </c>
      <c r="C32" s="6" t="inlineStr">
        <is>
          <t>45414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2.13%</t>
        </is>
      </c>
      <c r="C33" s="6" t="inlineStr">
        <is>
          <t>45415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2.13%</t>
        </is>
      </c>
      <c r="C34" s="6" t="inlineStr">
        <is>
          <t>45416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4.26%</t>
        </is>
      </c>
      <c r="C35" s="6" t="inlineStr">
        <is>
          <t>45419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6.38%</t>
        </is>
      </c>
      <c r="C36" s="6" t="inlineStr">
        <is>
          <t>45420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2.13%</t>
        </is>
      </c>
      <c r="C37" s="6" t="inlineStr">
        <is>
          <t>45424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4.26%</t>
        </is>
      </c>
      <c r="C38" s="6" t="inlineStr">
        <is>
          <t>45426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4.26%</t>
        </is>
      </c>
      <c r="C39" s="6" t="inlineStr">
        <is>
          <t>45429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2.13%</t>
        </is>
      </c>
      <c r="C40" s="6" t="inlineStr">
        <is>
          <t>45431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6.38%</t>
        </is>
      </c>
      <c r="C41" s="6" t="inlineStr">
        <is>
          <t>45432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2.13%</t>
        </is>
      </c>
      <c r="C42" s="6" t="inlineStr">
        <is>
          <t>45439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4.26%</t>
        </is>
      </c>
      <c r="C43" s="6" t="inlineStr">
        <is>
          <t>45458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4.26%</t>
        </is>
      </c>
      <c r="C44" s="6" t="inlineStr">
        <is>
          <t>45459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47</v>
      </c>
      <c r="B45" s="10" t="inlineStr">
        <is>
          <t>100.05%</t>
        </is>
      </c>
      <c r="C45" s="10" t="inlineStr">
        <is>
          <t>Total</t>
        </is>
      </c>
      <c r="D45" s="10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44</v>
      </c>
      <c r="B46" s="6" t="inlineStr">
        <is>
          <t>93.62%</t>
        </is>
      </c>
      <c r="C46" s="6" t="inlineStr">
        <is>
          <t>GARDEN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4.26%</t>
        </is>
      </c>
      <c r="C47" s="6" t="inlineStr">
        <is>
          <t>MIDRISE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2.13%</t>
        </is>
      </c>
      <c r="C48" s="6" t="inlineStr">
        <is>
          <t>SENIOR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47</v>
      </c>
      <c r="B49" s="10" t="inlineStr">
        <is>
          <t>100.01%</t>
        </is>
      </c>
      <c r="C49" s="10" t="inlineStr">
        <is>
          <t>Total</t>
        </is>
      </c>
      <c r="D49" s="10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8.51%</t>
        </is>
      </c>
      <c r="C50" s="6" t="inlineStr">
        <is>
          <t>Less than 5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12</v>
      </c>
      <c r="B51" s="6" t="inlineStr">
        <is>
          <t>25.53%</t>
        </is>
      </c>
      <c r="C51" s="6" t="inlineStr">
        <is>
          <t>5-9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8</v>
      </c>
      <c r="B52" s="6" t="inlineStr">
        <is>
          <t>17.02%</t>
        </is>
      </c>
      <c r="C52" s="6" t="inlineStr">
        <is>
          <t>10-19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23</v>
      </c>
      <c r="B53" s="6" t="inlineStr">
        <is>
          <t>48.94%</t>
        </is>
      </c>
      <c r="C53" s="6" t="inlineStr">
        <is>
          <t>20+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47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25</v>
      </c>
      <c r="B55" s="6" t="inlineStr">
        <is>
          <t>53.19%</t>
        </is>
      </c>
      <c r="C55" s="6" t="inlineStr">
        <is>
          <t>Less than 100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9</v>
      </c>
      <c r="B56" s="6" t="inlineStr">
        <is>
          <t>19.15%</t>
        </is>
      </c>
      <c r="C56" s="6" t="inlineStr">
        <is>
          <t>100-199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11</v>
      </c>
      <c r="B57" s="6" t="inlineStr">
        <is>
          <t>23.4%</t>
        </is>
      </c>
      <c r="C57" s="6" t="inlineStr">
        <is>
          <t>200-299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4.26%</t>
        </is>
      </c>
      <c r="C58" s="6" t="inlineStr">
        <is>
          <t>300-399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0</v>
      </c>
      <c r="B59" s="6" t="inlineStr">
        <is>
          <t>0.0%</t>
        </is>
      </c>
      <c r="C59" s="6" t="inlineStr">
        <is>
          <t>400-499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500+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47</v>
      </c>
      <c r="B61" s="10" t="inlineStr">
        <is>
          <t>100.00%</t>
        </is>
      </c>
      <c r="C61" s="10" t="inlineStr">
        <is>
          <t>Total</t>
        </is>
      </c>
      <c r="D61" s="10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35</v>
      </c>
      <c r="B62" s="6" t="inlineStr">
        <is>
          <t>74.47%</t>
        </is>
      </c>
      <c r="C62" s="6" t="inlineStr">
        <is>
          <t>Affordable</t>
        </is>
      </c>
      <c r="D62" s="6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12</v>
      </c>
      <c r="B63" s="6" t="inlineStr">
        <is>
          <t>25.53%</t>
        </is>
      </c>
      <c r="C63" s="6" t="inlineStr">
        <is>
          <t>MarketRate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47</v>
      </c>
      <c r="B64" s="10" t="inlineStr">
        <is>
          <t>100.00%</t>
        </is>
      </c>
      <c r="C64" s="10" t="inlineStr">
        <is>
          <t>Total</t>
        </is>
      </c>
      <c r="D64" s="10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1.xml><?xml version="1.0" encoding="utf-8"?>
<worksheet xmlns="http://schemas.openxmlformats.org/spreadsheetml/2006/main">
  <sheetPr>
    <outlinePr summaryBelow="1" summaryRight="1"/>
    <pageSetUpPr/>
  </sheetPr>
  <dimension ref="A1:AD105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Cincinnati,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Cincinnati,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981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1015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5481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3343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11074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Cincinnati,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0.53%</t>
        </is>
      </c>
      <c r="C22" s="6" t="inlineStr">
        <is>
          <t>41005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1.07%</t>
        </is>
      </c>
      <c r="C23" s="6" t="inlineStr">
        <is>
          <t>41011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1.6%</t>
        </is>
      </c>
      <c r="C24" s="6" t="inlineStr">
        <is>
          <t>41014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0.53%</t>
        </is>
      </c>
      <c r="C25" s="6" t="inlineStr">
        <is>
          <t>41017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1.6%</t>
        </is>
      </c>
      <c r="C26" s="6" t="inlineStr">
        <is>
          <t>41018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1.07%</t>
        </is>
      </c>
      <c r="C27" s="6" t="inlineStr">
        <is>
          <t>41030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6.42%</t>
        </is>
      </c>
      <c r="C28" s="6" t="inlineStr">
        <is>
          <t>41042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1.07%</t>
        </is>
      </c>
      <c r="C29" s="6" t="inlineStr">
        <is>
          <t>41048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1.07%</t>
        </is>
      </c>
      <c r="C30" s="6" t="inlineStr">
        <is>
          <t>41051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0.53%</t>
        </is>
      </c>
      <c r="C31" s="6" t="inlineStr">
        <is>
          <t>41071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0.53%</t>
        </is>
      </c>
      <c r="C32" s="6" t="inlineStr">
        <is>
          <t>41073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1.07%</t>
        </is>
      </c>
      <c r="C33" s="6" t="inlineStr">
        <is>
          <t>41076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0.53%</t>
        </is>
      </c>
      <c r="C34" s="6" t="inlineStr">
        <is>
          <t>41094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0.53%</t>
        </is>
      </c>
      <c r="C35" s="6" t="inlineStr">
        <is>
          <t>41095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0.53%</t>
        </is>
      </c>
      <c r="C36" s="6" t="inlineStr">
        <is>
          <t>45002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1.07%</t>
        </is>
      </c>
      <c r="C37" s="6" t="inlineStr">
        <is>
          <t>45005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1.6%</t>
        </is>
      </c>
      <c r="C38" s="6" t="inlineStr">
        <is>
          <t>45011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2.67%</t>
        </is>
      </c>
      <c r="C39" s="6" t="inlineStr">
        <is>
          <t>45013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1.07%</t>
        </is>
      </c>
      <c r="C40" s="6" t="inlineStr">
        <is>
          <t>45014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0.53%</t>
        </is>
      </c>
      <c r="C41" s="6" t="inlineStr">
        <is>
          <t>45015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0.53%</t>
        </is>
      </c>
      <c r="C42" s="6" t="inlineStr">
        <is>
          <t>45030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1.07%</t>
        </is>
      </c>
      <c r="C43" s="6" t="inlineStr">
        <is>
          <t>45036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2.14%</t>
        </is>
      </c>
      <c r="C44" s="6" t="inlineStr">
        <is>
          <t>45044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1.07%</t>
        </is>
      </c>
      <c r="C45" s="6" t="inlineStr">
        <is>
          <t>45056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1.07%</t>
        </is>
      </c>
      <c r="C46" s="6" t="inlineStr">
        <is>
          <t>45069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6</v>
      </c>
      <c r="B47" s="6" t="inlineStr">
        <is>
          <t>3.21%</t>
        </is>
      </c>
      <c r="C47" s="6" t="inlineStr">
        <is>
          <t>45102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1.6%</t>
        </is>
      </c>
      <c r="C48" s="6" t="inlineStr">
        <is>
          <t>45106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4.81%</t>
        </is>
      </c>
      <c r="C49" s="6" t="inlineStr">
        <is>
          <t>45140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2.14%</t>
        </is>
      </c>
      <c r="C50" s="6" t="inlineStr">
        <is>
          <t>45150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1.6%</t>
        </is>
      </c>
      <c r="C51" s="6" t="inlineStr">
        <is>
          <t>45202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1.6%</t>
        </is>
      </c>
      <c r="C52" s="6" t="inlineStr">
        <is>
          <t>45204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2.14%</t>
        </is>
      </c>
      <c r="C53" s="6" t="inlineStr">
        <is>
          <t>45206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2.67%</t>
        </is>
      </c>
      <c r="C54" s="6" t="inlineStr">
        <is>
          <t>45209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6</v>
      </c>
      <c r="B55" s="6" t="inlineStr">
        <is>
          <t>3.21%</t>
        </is>
      </c>
      <c r="C55" s="6" t="inlineStr">
        <is>
          <t>45211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3.74%</t>
        </is>
      </c>
      <c r="C56" s="6" t="inlineStr">
        <is>
          <t>45212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1.07%</t>
        </is>
      </c>
      <c r="C57" s="6" t="inlineStr">
        <is>
          <t>45213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2.14%</t>
        </is>
      </c>
      <c r="C58" s="6" t="inlineStr">
        <is>
          <t>45215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0.53%</t>
        </is>
      </c>
      <c r="C59" s="6" t="inlineStr">
        <is>
          <t>45216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1.07%</t>
        </is>
      </c>
      <c r="C60" s="6" t="inlineStr">
        <is>
          <t>45219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10</v>
      </c>
      <c r="B61" s="6" t="inlineStr">
        <is>
          <t>5.35%</t>
        </is>
      </c>
      <c r="C61" s="6" t="inlineStr">
        <is>
          <t>45220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2.67%</t>
        </is>
      </c>
      <c r="C62" s="6" t="inlineStr">
        <is>
          <t>45223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</v>
      </c>
      <c r="B63" s="6" t="inlineStr">
        <is>
          <t>2.67%</t>
        </is>
      </c>
      <c r="C63" s="6" t="inlineStr">
        <is>
          <t>45224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1.07%</t>
        </is>
      </c>
      <c r="C64" s="6" t="inlineStr">
        <is>
          <t>45225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2.14%</t>
        </is>
      </c>
      <c r="C65" s="6" t="inlineStr">
        <is>
          <t>45227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1.6%</t>
        </is>
      </c>
      <c r="C66" s="6" t="inlineStr">
        <is>
          <t>45229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3.74%</t>
        </is>
      </c>
      <c r="C67" s="6" t="inlineStr">
        <is>
          <t>45230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1.6%</t>
        </is>
      </c>
      <c r="C68" s="6" t="inlineStr">
        <is>
          <t>45231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0.53%</t>
        </is>
      </c>
      <c r="C69" s="6" t="inlineStr">
        <is>
          <t>45232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1.6%</t>
        </is>
      </c>
      <c r="C70" s="6" t="inlineStr">
        <is>
          <t>45237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7</v>
      </c>
      <c r="B71" s="6" t="inlineStr">
        <is>
          <t>3.74%</t>
        </is>
      </c>
      <c r="C71" s="6" t="inlineStr">
        <is>
          <t>45238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1.07%</t>
        </is>
      </c>
      <c r="C72" s="6" t="inlineStr">
        <is>
          <t>45239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1.6%</t>
        </is>
      </c>
      <c r="C73" s="6" t="inlineStr">
        <is>
          <t>45240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0.53%</t>
        </is>
      </c>
      <c r="C74" s="6" t="inlineStr">
        <is>
          <t>45241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0.53%</t>
        </is>
      </c>
      <c r="C75" s="6" t="inlineStr">
        <is>
          <t>45244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1.07%</t>
        </is>
      </c>
      <c r="C76" s="6" t="inlineStr">
        <is>
          <t>45245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1.07%</t>
        </is>
      </c>
      <c r="C77" s="6" t="inlineStr">
        <is>
          <t>45246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1.07%</t>
        </is>
      </c>
      <c r="C78" s="6" t="inlineStr">
        <is>
          <t>45247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0.53%</t>
        </is>
      </c>
      <c r="C79" s="6" t="inlineStr">
        <is>
          <t>45248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1.07%</t>
        </is>
      </c>
      <c r="C80" s="6" t="inlineStr">
        <is>
          <t>45249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0.53%</t>
        </is>
      </c>
      <c r="C81" s="6" t="inlineStr">
        <is>
          <t>45251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1.07%</t>
        </is>
      </c>
      <c r="C82" s="6" t="inlineStr">
        <is>
          <t>45255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187</v>
      </c>
      <c r="B83" s="10" t="inlineStr">
        <is>
          <t>99.88%</t>
        </is>
      </c>
      <c r="C83" s="10" t="inlineStr">
        <is>
          <t>Total</t>
        </is>
      </c>
      <c r="D83" s="10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170</v>
      </c>
      <c r="B84" s="6" t="inlineStr">
        <is>
          <t>90.91%</t>
        </is>
      </c>
      <c r="C84" s="6" t="inlineStr">
        <is>
          <t>GARDEN</t>
        </is>
      </c>
      <c r="D84" s="6" t="inlineStr">
        <is>
          <t>Property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0.53%</t>
        </is>
      </c>
      <c r="C85" s="6" t="inlineStr">
        <is>
          <t>HIGHRISE</t>
        </is>
      </c>
      <c r="D85" s="6" t="inlineStr">
        <is>
          <t>Property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</v>
      </c>
      <c r="B86" s="6" t="inlineStr">
        <is>
          <t>2.67%</t>
        </is>
      </c>
      <c r="C86" s="6" t="inlineStr">
        <is>
          <t>MANUFACTURED</t>
        </is>
      </c>
      <c r="D86" s="6" t="inlineStr">
        <is>
          <t>Property Type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2.67%</t>
        </is>
      </c>
      <c r="C87" s="6" t="inlineStr">
        <is>
          <t>MIDRISE</t>
        </is>
      </c>
      <c r="D87" s="6" t="inlineStr">
        <is>
          <t>Property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2.14%</t>
        </is>
      </c>
      <c r="C88" s="6" t="inlineStr">
        <is>
          <t>SENIOR</t>
        </is>
      </c>
      <c r="D88" s="6" t="inlineStr">
        <is>
          <t>Property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1.07%</t>
        </is>
      </c>
      <c r="C89" s="6" t="inlineStr">
        <is>
          <t>STUDENT</t>
        </is>
      </c>
      <c r="D89" s="6" t="inlineStr">
        <is>
          <t>Property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187</v>
      </c>
      <c r="B90" s="10" t="inlineStr">
        <is>
          <t>99.99%</t>
        </is>
      </c>
      <c r="C90" s="10" t="inlineStr">
        <is>
          <t>Total</t>
        </is>
      </c>
      <c r="D90" s="10" t="inlineStr">
        <is>
          <t>Property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13</v>
      </c>
      <c r="B91" s="6" t="inlineStr">
        <is>
          <t>6.95%</t>
        </is>
      </c>
      <c r="C91" s="6" t="inlineStr">
        <is>
          <t>Less than 5 years</t>
        </is>
      </c>
      <c r="D91" s="6" t="inlineStr">
        <is>
          <t>Age of Property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44</v>
      </c>
      <c r="B92" s="6" t="inlineStr">
        <is>
          <t>23.53%</t>
        </is>
      </c>
      <c r="C92" s="6" t="inlineStr">
        <is>
          <t>5-9 years</t>
        </is>
      </c>
      <c r="D92" s="6" t="inlineStr">
        <is>
          <t>Age of Property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28</v>
      </c>
      <c r="B93" s="6" t="inlineStr">
        <is>
          <t>14.97%</t>
        </is>
      </c>
      <c r="C93" s="6" t="inlineStr">
        <is>
          <t>10-19 years</t>
        </is>
      </c>
      <c r="D93" s="6" t="inlineStr">
        <is>
          <t>Age of Property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102</v>
      </c>
      <c r="B94" s="6" t="inlineStr">
        <is>
          <t>54.55%</t>
        </is>
      </c>
      <c r="C94" s="6" t="inlineStr">
        <is>
          <t>20+ years</t>
        </is>
      </c>
      <c r="D94" s="6" t="inlineStr">
        <is>
          <t>Age of Property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187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Age of Property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115</v>
      </c>
      <c r="B96" s="6" t="inlineStr">
        <is>
          <t>61.5%</t>
        </is>
      </c>
      <c r="C96" s="6" t="inlineStr">
        <is>
          <t>Less than 100</t>
        </is>
      </c>
      <c r="D96" s="6" t="inlineStr">
        <is>
          <t>Property Size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33</v>
      </c>
      <c r="B97" s="6" t="inlineStr">
        <is>
          <t>17.65%</t>
        </is>
      </c>
      <c r="C97" s="6" t="inlineStr">
        <is>
          <t>100-199</t>
        </is>
      </c>
      <c r="D97" s="6" t="inlineStr">
        <is>
          <t>Property Size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22</v>
      </c>
      <c r="B98" s="6" t="inlineStr">
        <is>
          <t>11.76%</t>
        </is>
      </c>
      <c r="C98" s="6" t="inlineStr">
        <is>
          <t>200-299</t>
        </is>
      </c>
      <c r="D98" s="6" t="inlineStr">
        <is>
          <t>Property Size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12</v>
      </c>
      <c r="B99" s="6" t="inlineStr">
        <is>
          <t>6.42%</t>
        </is>
      </c>
      <c r="C99" s="6" t="inlineStr">
        <is>
          <t>300-399</t>
        </is>
      </c>
      <c r="D99" s="6" t="inlineStr">
        <is>
          <t>Property Size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1.6%</t>
        </is>
      </c>
      <c r="C100" s="6" t="inlineStr">
        <is>
          <t>400-499</t>
        </is>
      </c>
      <c r="D100" s="6" t="inlineStr">
        <is>
          <t>Property Size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1.07%</t>
        </is>
      </c>
      <c r="C101" s="6" t="inlineStr">
        <is>
          <t>500+</t>
        </is>
      </c>
      <c r="D101" s="6" t="inlineStr">
        <is>
          <t>Property Size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10" t="n">
        <v>187</v>
      </c>
      <c r="B102" s="10" t="inlineStr">
        <is>
          <t>100.00%</t>
        </is>
      </c>
      <c r="C102" s="10" t="inlineStr">
        <is>
          <t>Total</t>
        </is>
      </c>
      <c r="D102" s="10" t="inlineStr">
        <is>
          <t>Property Size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131</v>
      </c>
      <c r="B103" s="6" t="inlineStr">
        <is>
          <t>70.05%</t>
        </is>
      </c>
      <c r="C103" s="6" t="inlineStr">
        <is>
          <t>Affordable</t>
        </is>
      </c>
      <c r="D103" s="6" t="inlineStr">
        <is>
          <t>Rent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56</v>
      </c>
      <c r="B104" s="6" t="inlineStr">
        <is>
          <t>29.95%</t>
        </is>
      </c>
      <c r="C104" s="6" t="inlineStr">
        <is>
          <t>MarketRate</t>
        </is>
      </c>
      <c r="D104" s="6" t="inlineStr">
        <is>
          <t>Rent Type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187</v>
      </c>
      <c r="B105" s="10" t="inlineStr">
        <is>
          <t>100.00%</t>
        </is>
      </c>
      <c r="C105" s="10" t="inlineStr">
        <is>
          <t>Total</t>
        </is>
      </c>
      <c r="D105" s="10" t="inlineStr">
        <is>
          <t>Rent Type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2.xml><?xml version="1.0" encoding="utf-8"?>
<worksheet xmlns="http://schemas.openxmlformats.org/spreadsheetml/2006/main">
  <sheetPr>
    <outlinePr summaryBelow="1" summaryRight="1"/>
    <pageSetUpPr/>
  </sheetPr>
  <dimension ref="A1:AD83"/>
  <sheetViews>
    <sheetView workbookViewId="0">
      <selection activeCell="A1" sqref="A1"/>
    </sheetView>
  </sheetViews>
  <sheetFormatPr baseColWidth="8" defaultRowHeight="15"/>
  <cols>
    <col width="61" customWidth="1" min="1" max="1"/>
    <col width="30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Oklahoma City, Okla.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Oklahoma City, Okla.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680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962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3658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3157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8693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951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Oklahoma City, Okla.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1.75%</t>
        </is>
      </c>
      <c r="C22" s="6" t="inlineStr">
        <is>
          <t>73003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2.63%</t>
        </is>
      </c>
      <c r="C23" s="6" t="inlineStr">
        <is>
          <t>73008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2.63%</t>
        </is>
      </c>
      <c r="C24" s="6" t="inlineStr">
        <is>
          <t>73012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2.63%</t>
        </is>
      </c>
      <c r="C25" s="6" t="inlineStr">
        <is>
          <t>73013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0.88%</t>
        </is>
      </c>
      <c r="C26" s="6" t="inlineStr">
        <is>
          <t>73018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7.02%</t>
        </is>
      </c>
      <c r="C27" s="6" t="inlineStr">
        <is>
          <t>73034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0.88%</t>
        </is>
      </c>
      <c r="C28" s="6" t="inlineStr">
        <is>
          <t>73045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0.88%</t>
        </is>
      </c>
      <c r="C29" s="6" t="inlineStr">
        <is>
          <t>73065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4.39%</t>
        </is>
      </c>
      <c r="C30" s="6" t="inlineStr">
        <is>
          <t>73068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3.51%</t>
        </is>
      </c>
      <c r="C31" s="6" t="inlineStr">
        <is>
          <t>73069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4.39%</t>
        </is>
      </c>
      <c r="C32" s="6" t="inlineStr">
        <is>
          <t>73071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2.63%</t>
        </is>
      </c>
      <c r="C33" s="6" t="inlineStr">
        <is>
          <t>73072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2.63%</t>
        </is>
      </c>
      <c r="C34" s="6" t="inlineStr">
        <is>
          <t>73099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1.75%</t>
        </is>
      </c>
      <c r="C35" s="6" t="inlineStr">
        <is>
          <t>73103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0.88%</t>
        </is>
      </c>
      <c r="C36" s="6" t="inlineStr">
        <is>
          <t>73104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0.88%</t>
        </is>
      </c>
      <c r="C37" s="6" t="inlineStr">
        <is>
          <t>73105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8.77%</t>
        </is>
      </c>
      <c r="C38" s="6" t="inlineStr">
        <is>
          <t>73106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0.88%</t>
        </is>
      </c>
      <c r="C39" s="6" t="inlineStr">
        <is>
          <t>73107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1.75%</t>
        </is>
      </c>
      <c r="C40" s="6" t="inlineStr">
        <is>
          <t>73109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5.26%</t>
        </is>
      </c>
      <c r="C41" s="6" t="inlineStr">
        <is>
          <t>73110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5.26%</t>
        </is>
      </c>
      <c r="C42" s="6" t="inlineStr">
        <is>
          <t>73112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3.51%</t>
        </is>
      </c>
      <c r="C43" s="6" t="inlineStr">
        <is>
          <t>73114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1.75%</t>
        </is>
      </c>
      <c r="C44" s="6" t="inlineStr">
        <is>
          <t>73115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0.88%</t>
        </is>
      </c>
      <c r="C45" s="6" t="inlineStr">
        <is>
          <t>73117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1.75%</t>
        </is>
      </c>
      <c r="C46" s="6" t="inlineStr">
        <is>
          <t>73118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0.88%</t>
        </is>
      </c>
      <c r="C47" s="6" t="inlineStr">
        <is>
          <t>73119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3.51%</t>
        </is>
      </c>
      <c r="C48" s="6" t="inlineStr">
        <is>
          <t>73120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0.88%</t>
        </is>
      </c>
      <c r="C49" s="6" t="inlineStr">
        <is>
          <t>73122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5.26%</t>
        </is>
      </c>
      <c r="C50" s="6" t="inlineStr">
        <is>
          <t>73127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0.88%</t>
        </is>
      </c>
      <c r="C51" s="6" t="inlineStr">
        <is>
          <t>73128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0.88%</t>
        </is>
      </c>
      <c r="C52" s="6" t="inlineStr">
        <is>
          <t>73129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0.88%</t>
        </is>
      </c>
      <c r="C53" s="6" t="inlineStr">
        <is>
          <t>73130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0.88%</t>
        </is>
      </c>
      <c r="C54" s="6" t="inlineStr">
        <is>
          <t>73132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0.88%</t>
        </is>
      </c>
      <c r="C55" s="6" t="inlineStr">
        <is>
          <t>73134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1.75%</t>
        </is>
      </c>
      <c r="C56" s="6" t="inlineStr">
        <is>
          <t>73135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2.63%</t>
        </is>
      </c>
      <c r="C57" s="6" t="inlineStr">
        <is>
          <t>73139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3.51%</t>
        </is>
      </c>
      <c r="C58" s="6" t="inlineStr">
        <is>
          <t>73142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1.75%</t>
        </is>
      </c>
      <c r="C59" s="6" t="inlineStr">
        <is>
          <t>73159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3.51%</t>
        </is>
      </c>
      <c r="C60" s="6" t="inlineStr">
        <is>
          <t>73160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0.88%</t>
        </is>
      </c>
      <c r="C61" s="6" t="inlineStr">
        <is>
          <t>73162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0.88%</t>
        </is>
      </c>
      <c r="C62" s="6" t="inlineStr">
        <is>
          <t>73170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114</v>
      </c>
      <c r="B63" s="10" t="inlineStr">
        <is>
          <t>100.01%</t>
        </is>
      </c>
      <c r="C63" s="10" t="inlineStr">
        <is>
          <t>Total</t>
        </is>
      </c>
      <c r="D63" s="10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103</v>
      </c>
      <c r="B64" s="6" t="inlineStr">
        <is>
          <t>90.35%</t>
        </is>
      </c>
      <c r="C64" s="6" t="inlineStr">
        <is>
          <t>GARDEN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4.39%</t>
        </is>
      </c>
      <c r="C65" s="6" t="inlineStr">
        <is>
          <t>MANUFACTURED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4</v>
      </c>
      <c r="B66" s="6" t="inlineStr">
        <is>
          <t>3.51%</t>
        </is>
      </c>
      <c r="C66" s="6" t="inlineStr">
        <is>
          <t>SENIOR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1.75%</t>
        </is>
      </c>
      <c r="C67" s="6" t="inlineStr">
        <is>
          <t>STUDENT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114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3.51%</t>
        </is>
      </c>
      <c r="C69" s="6" t="inlineStr">
        <is>
          <t>Less than 5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49</v>
      </c>
      <c r="B70" s="6" t="inlineStr">
        <is>
          <t>42.98%</t>
        </is>
      </c>
      <c r="C70" s="6" t="inlineStr">
        <is>
          <t>5-9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28</v>
      </c>
      <c r="B71" s="6" t="inlineStr">
        <is>
          <t>24.56%</t>
        </is>
      </c>
      <c r="C71" s="6" t="inlineStr">
        <is>
          <t>10-19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33</v>
      </c>
      <c r="B72" s="6" t="inlineStr">
        <is>
          <t>28.95%</t>
        </is>
      </c>
      <c r="C72" s="6" t="inlineStr">
        <is>
          <t>20+ years</t>
        </is>
      </c>
      <c r="D72" s="6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10" t="n">
        <v>114</v>
      </c>
      <c r="B73" s="10" t="inlineStr">
        <is>
          <t>100.00%</t>
        </is>
      </c>
      <c r="C73" s="10" t="inlineStr">
        <is>
          <t>Total</t>
        </is>
      </c>
      <c r="D73" s="10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43</v>
      </c>
      <c r="B74" s="6" t="inlineStr">
        <is>
          <t>37.72%</t>
        </is>
      </c>
      <c r="C74" s="6" t="inlineStr">
        <is>
          <t>Less than 100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44</v>
      </c>
      <c r="B75" s="6" t="inlineStr">
        <is>
          <t>38.6%</t>
        </is>
      </c>
      <c r="C75" s="6" t="inlineStr">
        <is>
          <t>100-199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16</v>
      </c>
      <c r="B76" s="6" t="inlineStr">
        <is>
          <t>14.04%</t>
        </is>
      </c>
      <c r="C76" s="6" t="inlineStr">
        <is>
          <t>200-299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2.63%</t>
        </is>
      </c>
      <c r="C77" s="6" t="inlineStr">
        <is>
          <t>300-399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4.39%</t>
        </is>
      </c>
      <c r="C78" s="6" t="inlineStr">
        <is>
          <t>400-499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2.63%</t>
        </is>
      </c>
      <c r="C79" s="6" t="inlineStr">
        <is>
          <t>500+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114</v>
      </c>
      <c r="B80" s="10" t="inlineStr">
        <is>
          <t>100.01%</t>
        </is>
      </c>
      <c r="C80" s="10" t="inlineStr">
        <is>
          <t>Total</t>
        </is>
      </c>
      <c r="D80" s="10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95</v>
      </c>
      <c r="B81" s="6" t="inlineStr">
        <is>
          <t>83.33%</t>
        </is>
      </c>
      <c r="C81" s="6" t="inlineStr">
        <is>
          <t>Affordable</t>
        </is>
      </c>
      <c r="D81" s="6" t="inlineStr">
        <is>
          <t>Rent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19</v>
      </c>
      <c r="B82" s="6" t="inlineStr">
        <is>
          <t>16.67%</t>
        </is>
      </c>
      <c r="C82" s="6" t="inlineStr">
        <is>
          <t>MarketRate</t>
        </is>
      </c>
      <c r="D82" s="6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114</v>
      </c>
      <c r="B83" s="10" t="inlineStr">
        <is>
          <t>100.00%</t>
        </is>
      </c>
      <c r="C83" s="10" t="inlineStr">
        <is>
          <t>Total</t>
        </is>
      </c>
      <c r="D83" s="10" t="inlineStr">
        <is>
          <t>Rent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3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Tulsa, Okla.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Tulsa, Okla.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785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1151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4283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9920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1145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Tulsa, Okla.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4.26%</t>
        </is>
      </c>
      <c r="C22" s="6" t="inlineStr">
        <is>
          <t>74008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4.26%</t>
        </is>
      </c>
      <c r="C23" s="6" t="inlineStr">
        <is>
          <t>74012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4.26%</t>
        </is>
      </c>
      <c r="C24" s="6" t="inlineStr">
        <is>
          <t>74020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2.13%</t>
        </is>
      </c>
      <c r="C25" s="6" t="inlineStr">
        <is>
          <t>74033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10.64%</t>
        </is>
      </c>
      <c r="C26" s="6" t="inlineStr">
        <is>
          <t>74037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12.77%</t>
        </is>
      </c>
      <c r="C27" s="6" t="inlineStr">
        <is>
          <t>74055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6.38%</t>
        </is>
      </c>
      <c r="C28" s="6" t="inlineStr">
        <is>
          <t>74105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6.38%</t>
        </is>
      </c>
      <c r="C29" s="6" t="inlineStr">
        <is>
          <t>74106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10.64%</t>
        </is>
      </c>
      <c r="C30" s="6" t="inlineStr">
        <is>
          <t>74114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2.13%</t>
        </is>
      </c>
      <c r="C31" s="6" t="inlineStr">
        <is>
          <t>74116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2.13%</t>
        </is>
      </c>
      <c r="C32" s="6" t="inlineStr">
        <is>
          <t>74127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4.26%</t>
        </is>
      </c>
      <c r="C33" s="6" t="inlineStr">
        <is>
          <t>74129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4.26%</t>
        </is>
      </c>
      <c r="C34" s="6" t="inlineStr">
        <is>
          <t>74133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2.13%</t>
        </is>
      </c>
      <c r="C35" s="6" t="inlineStr">
        <is>
          <t>74134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2.13%</t>
        </is>
      </c>
      <c r="C36" s="6" t="inlineStr">
        <is>
          <t>74135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14.89%</t>
        </is>
      </c>
      <c r="C37" s="6" t="inlineStr">
        <is>
          <t>74136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2.13%</t>
        </is>
      </c>
      <c r="C38" s="6" t="inlineStr">
        <is>
          <t>74137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2.13%</t>
        </is>
      </c>
      <c r="C39" s="6" t="inlineStr">
        <is>
          <t>74145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2.13%</t>
        </is>
      </c>
      <c r="C40" s="6" t="inlineStr">
        <is>
          <t>74146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47</v>
      </c>
      <c r="B41" s="10" t="inlineStr">
        <is>
          <t>100.04%</t>
        </is>
      </c>
      <c r="C41" s="10" t="inlineStr">
        <is>
          <t>Total</t>
        </is>
      </c>
      <c r="D41" s="10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43</v>
      </c>
      <c r="B42" s="6" t="inlineStr">
        <is>
          <t>91.49%</t>
        </is>
      </c>
      <c r="C42" s="6" t="inlineStr">
        <is>
          <t>GARDEN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4.26%</t>
        </is>
      </c>
      <c r="C43" s="6" t="inlineStr">
        <is>
          <t>MIDRISE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4.26%</t>
        </is>
      </c>
      <c r="C44" s="6" t="inlineStr">
        <is>
          <t>SENIOR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47</v>
      </c>
      <c r="B45" s="10" t="inlineStr">
        <is>
          <t>100.01%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18</v>
      </c>
      <c r="B47" s="6" t="inlineStr">
        <is>
          <t>38.3%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10.64%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24</v>
      </c>
      <c r="B49" s="6" t="inlineStr">
        <is>
          <t>51.06%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25</v>
      </c>
      <c r="B51" s="6" t="inlineStr">
        <is>
          <t>53.19%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12</v>
      </c>
      <c r="B52" s="6" t="inlineStr">
        <is>
          <t>25.53%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8</v>
      </c>
      <c r="B53" s="6" t="inlineStr">
        <is>
          <t>17.02%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4.26%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0</v>
      </c>
      <c r="B56" s="6" t="inlineStr">
        <is>
          <t>0.0%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47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36</v>
      </c>
      <c r="B58" s="6" t="inlineStr">
        <is>
          <t>76.6%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23.4%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47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4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Eugene, Ore.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Eugene, Ore.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1194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1447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195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6515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2822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12173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1632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Eugene, Ore.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7</v>
      </c>
      <c r="B22" s="6" t="inlineStr">
        <is>
          <t>30.43%</t>
        </is>
      </c>
      <c r="C22" s="6" t="inlineStr">
        <is>
          <t>97401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8.7%</t>
        </is>
      </c>
      <c r="C23" s="6" t="inlineStr">
        <is>
          <t>97402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97403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4.35%</t>
        </is>
      </c>
      <c r="C25" s="6" t="inlineStr">
        <is>
          <t>97404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8.7%</t>
        </is>
      </c>
      <c r="C26" s="6" t="inlineStr">
        <is>
          <t>97405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4.35%</t>
        </is>
      </c>
      <c r="C27" s="6" t="inlineStr">
        <is>
          <t>97408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4.35%</t>
        </is>
      </c>
      <c r="C28" s="6" t="inlineStr">
        <is>
          <t>97426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4.35%</t>
        </is>
      </c>
      <c r="C29" s="6" t="inlineStr">
        <is>
          <t>97439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4.35%</t>
        </is>
      </c>
      <c r="C30" s="6" t="inlineStr">
        <is>
          <t>97448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17.39%</t>
        </is>
      </c>
      <c r="C31" s="6" t="inlineStr">
        <is>
          <t>97477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8.7%</t>
        </is>
      </c>
      <c r="C32" s="6" t="inlineStr">
        <is>
          <t>97478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23</v>
      </c>
      <c r="B33" s="10" t="inlineStr">
        <is>
          <t>100.02%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17</v>
      </c>
      <c r="B34" s="6" t="inlineStr">
        <is>
          <t>73.91%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17.39%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4.35%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4.35%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23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8.7%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17.39%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21.74%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52.17%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23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26.09%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56.52%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13.04%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4.35%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23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13</v>
      </c>
      <c r="B51" s="6" t="inlineStr">
        <is>
          <t>56.52%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10</v>
      </c>
      <c r="B52" s="6" t="inlineStr">
        <is>
          <t>43.48%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23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5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Salem, Ore.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Salem, Ore.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899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6455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4445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13158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Salem, Ore.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3.45%</t>
        </is>
      </c>
      <c r="C22" s="6" t="inlineStr">
        <is>
          <t>33009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3.45%</t>
        </is>
      </c>
      <c r="C23" s="6" t="inlineStr">
        <is>
          <t>97071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37.93%</t>
        </is>
      </c>
      <c r="C24" s="6" t="inlineStr">
        <is>
          <t>97301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10.34%</t>
        </is>
      </c>
      <c r="C25" s="6" t="inlineStr">
        <is>
          <t>97302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10.34%</t>
        </is>
      </c>
      <c r="C26" s="6" t="inlineStr">
        <is>
          <t>97303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3.45%</t>
        </is>
      </c>
      <c r="C27" s="6" t="inlineStr">
        <is>
          <t>97304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13.79%</t>
        </is>
      </c>
      <c r="C28" s="6" t="inlineStr">
        <is>
          <t>97305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3.45%</t>
        </is>
      </c>
      <c r="C29" s="6" t="inlineStr">
        <is>
          <t>97338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3.45%</t>
        </is>
      </c>
      <c r="C30" s="6" t="inlineStr">
        <is>
          <t>97351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3.45%</t>
        </is>
      </c>
      <c r="C31" s="6" t="inlineStr">
        <is>
          <t>97361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3.45%</t>
        </is>
      </c>
      <c r="C32" s="6" t="inlineStr">
        <is>
          <t>97362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3.45%</t>
        </is>
      </c>
      <c r="C33" s="6" t="inlineStr">
        <is>
          <t>97381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29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18</v>
      </c>
      <c r="B35" s="6" t="inlineStr">
        <is>
          <t>62.07%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9</v>
      </c>
      <c r="B36" s="6" t="inlineStr">
        <is>
          <t>31.03%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6.9%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29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13.79%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9</v>
      </c>
      <c r="B40" s="6" t="inlineStr">
        <is>
          <t>31.03%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10.34%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44.83%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29</v>
      </c>
      <c r="B43" s="10" t="inlineStr">
        <is>
          <t>99.99%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16</v>
      </c>
      <c r="B44" s="6" t="inlineStr">
        <is>
          <t>55.17%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11</v>
      </c>
      <c r="B45" s="6" t="inlineStr">
        <is>
          <t>37.93%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6.9%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29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19</v>
      </c>
      <c r="B51" s="6" t="inlineStr">
        <is>
          <t>65.52%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10</v>
      </c>
      <c r="B52" s="6" t="inlineStr">
        <is>
          <t>34.48%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29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6.xml><?xml version="1.0" encoding="utf-8"?>
<worksheet xmlns="http://schemas.openxmlformats.org/spreadsheetml/2006/main">
  <sheetPr>
    <outlinePr summaryBelow="1" summaryRight="1"/>
    <pageSetUpPr/>
  </sheetPr>
  <dimension ref="A1:AD121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Portland, Ore.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Portland, Ore.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413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1581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8008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4659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2028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Portland, Ore.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0.24%</t>
        </is>
      </c>
      <c r="C22" s="6" t="inlineStr">
        <is>
          <t>48045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0.24%</t>
        </is>
      </c>
      <c r="C23" s="6" t="inlineStr">
        <is>
          <t>75703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0.24%</t>
        </is>
      </c>
      <c r="C24" s="6" t="inlineStr">
        <is>
          <t>97003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1.45%</t>
        </is>
      </c>
      <c r="C25" s="6" t="inlineStr">
        <is>
          <t>97005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16</v>
      </c>
      <c r="B26" s="6" t="inlineStr">
        <is>
          <t>3.87%</t>
        </is>
      </c>
      <c r="C26" s="6" t="inlineStr">
        <is>
          <t>97006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0.97%</t>
        </is>
      </c>
      <c r="C27" s="6" t="inlineStr">
        <is>
          <t>97007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7</v>
      </c>
      <c r="B28" s="6" t="inlineStr">
        <is>
          <t>1.69%</t>
        </is>
      </c>
      <c r="C28" s="6" t="inlineStr">
        <is>
          <t>97008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0.97%</t>
        </is>
      </c>
      <c r="C29" s="6" t="inlineStr">
        <is>
          <t>97013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0.24%</t>
        </is>
      </c>
      <c r="C30" s="6" t="inlineStr">
        <is>
          <t>97015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0.24%</t>
        </is>
      </c>
      <c r="C31" s="6" t="inlineStr">
        <is>
          <t>97023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1.21%</t>
        </is>
      </c>
      <c r="C32" s="6" t="inlineStr">
        <is>
          <t>97024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0.24%</t>
        </is>
      </c>
      <c r="C33" s="6" t="inlineStr">
        <is>
          <t>97027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12</v>
      </c>
      <c r="B34" s="6" t="inlineStr">
        <is>
          <t>2.91%</t>
        </is>
      </c>
      <c r="C34" s="6" t="inlineStr">
        <is>
          <t>97030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0.48%</t>
        </is>
      </c>
      <c r="C35" s="6" t="inlineStr">
        <is>
          <t>97035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0.24%</t>
        </is>
      </c>
      <c r="C36" s="6" t="inlineStr">
        <is>
          <t>97038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0.73%</t>
        </is>
      </c>
      <c r="C37" s="6" t="inlineStr">
        <is>
          <t>97045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0.24%</t>
        </is>
      </c>
      <c r="C38" s="6" t="inlineStr">
        <is>
          <t>97051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0.24%</t>
        </is>
      </c>
      <c r="C39" s="6" t="inlineStr">
        <is>
          <t>97055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0.24%</t>
        </is>
      </c>
      <c r="C40" s="6" t="inlineStr">
        <is>
          <t>97056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0.24%</t>
        </is>
      </c>
      <c r="C41" s="6" t="inlineStr">
        <is>
          <t>97060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0.73%</t>
        </is>
      </c>
      <c r="C42" s="6" t="inlineStr">
        <is>
          <t>97062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0.48%</t>
        </is>
      </c>
      <c r="C43" s="6" t="inlineStr">
        <is>
          <t>97068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1.45%</t>
        </is>
      </c>
      <c r="C44" s="6" t="inlineStr">
        <is>
          <t>97070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0.97%</t>
        </is>
      </c>
      <c r="C45" s="6" t="inlineStr">
        <is>
          <t>97078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2.42%</t>
        </is>
      </c>
      <c r="C46" s="6" t="inlineStr">
        <is>
          <t>97080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0.97%</t>
        </is>
      </c>
      <c r="C47" s="6" t="inlineStr">
        <is>
          <t>97086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0.48%</t>
        </is>
      </c>
      <c r="C48" s="6" t="inlineStr">
        <is>
          <t>97106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0.97%</t>
        </is>
      </c>
      <c r="C49" s="6" t="inlineStr">
        <is>
          <t>97116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1.69%</t>
        </is>
      </c>
      <c r="C50" s="6" t="inlineStr">
        <is>
          <t>97123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0.73%</t>
        </is>
      </c>
      <c r="C51" s="6" t="inlineStr">
        <is>
          <t>97124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1.21%</t>
        </is>
      </c>
      <c r="C52" s="6" t="inlineStr">
        <is>
          <t>97128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0.24%</t>
        </is>
      </c>
      <c r="C53" s="6" t="inlineStr">
        <is>
          <t>97132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0.73%</t>
        </is>
      </c>
      <c r="C54" s="6" t="inlineStr">
        <is>
          <t>97140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11</v>
      </c>
      <c r="B55" s="6" t="inlineStr">
        <is>
          <t>2.66%</t>
        </is>
      </c>
      <c r="C55" s="6" t="inlineStr">
        <is>
          <t>97201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18</v>
      </c>
      <c r="B56" s="6" t="inlineStr">
        <is>
          <t>4.36%</t>
        </is>
      </c>
      <c r="C56" s="6" t="inlineStr">
        <is>
          <t>97202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0.48%</t>
        </is>
      </c>
      <c r="C57" s="6" t="inlineStr">
        <is>
          <t>97203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9</v>
      </c>
      <c r="B58" s="6" t="inlineStr">
        <is>
          <t>2.18%</t>
        </is>
      </c>
      <c r="C58" s="6" t="inlineStr">
        <is>
          <t>97205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1.21%</t>
        </is>
      </c>
      <c r="C59" s="6" t="inlineStr">
        <is>
          <t>97206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2.18%</t>
        </is>
      </c>
      <c r="C60" s="6" t="inlineStr">
        <is>
          <t>97209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1.94%</t>
        </is>
      </c>
      <c r="C61" s="6" t="inlineStr">
        <is>
          <t>97210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0.97%</t>
        </is>
      </c>
      <c r="C62" s="6" t="inlineStr">
        <is>
          <t>97211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10</v>
      </c>
      <c r="B63" s="6" t="inlineStr">
        <is>
          <t>2.42%</t>
        </is>
      </c>
      <c r="C63" s="6" t="inlineStr">
        <is>
          <t>97212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0.97%</t>
        </is>
      </c>
      <c r="C64" s="6" t="inlineStr">
        <is>
          <t>97213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20</v>
      </c>
      <c r="B65" s="6" t="inlineStr">
        <is>
          <t>4.84%</t>
        </is>
      </c>
      <c r="C65" s="6" t="inlineStr">
        <is>
          <t>97214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8</v>
      </c>
      <c r="B66" s="6" t="inlineStr">
        <is>
          <t>1.94%</t>
        </is>
      </c>
      <c r="C66" s="6" t="inlineStr">
        <is>
          <t>97215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0.24%</t>
        </is>
      </c>
      <c r="C67" s="6" t="inlineStr">
        <is>
          <t>97216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21</v>
      </c>
      <c r="B68" s="6" t="inlineStr">
        <is>
          <t>5.08%</t>
        </is>
      </c>
      <c r="C68" s="6" t="inlineStr">
        <is>
          <t>97217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0.73%</t>
        </is>
      </c>
      <c r="C69" s="6" t="inlineStr">
        <is>
          <t>97218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0.97%</t>
        </is>
      </c>
      <c r="C70" s="6" t="inlineStr">
        <is>
          <t>97219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0.73%</t>
        </is>
      </c>
      <c r="C71" s="6" t="inlineStr">
        <is>
          <t>97220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0.24%</t>
        </is>
      </c>
      <c r="C72" s="6" t="inlineStr">
        <is>
          <t>97221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0.97%</t>
        </is>
      </c>
      <c r="C73" s="6" t="inlineStr">
        <is>
          <t>97222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1.21%</t>
        </is>
      </c>
      <c r="C74" s="6" t="inlineStr">
        <is>
          <t>97223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0.48%</t>
        </is>
      </c>
      <c r="C75" s="6" t="inlineStr">
        <is>
          <t>97224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1.45%</t>
        </is>
      </c>
      <c r="C76" s="6" t="inlineStr">
        <is>
          <t>97225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0.73%</t>
        </is>
      </c>
      <c r="C77" s="6" t="inlineStr">
        <is>
          <t>97227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0.97%</t>
        </is>
      </c>
      <c r="C78" s="6" t="inlineStr">
        <is>
          <t>97229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</v>
      </c>
      <c r="B79" s="6" t="inlineStr">
        <is>
          <t>2.18%</t>
        </is>
      </c>
      <c r="C79" s="6" t="inlineStr">
        <is>
          <t>97230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</v>
      </c>
      <c r="B80" s="6" t="inlineStr">
        <is>
          <t>1.21%</t>
        </is>
      </c>
      <c r="C80" s="6" t="inlineStr">
        <is>
          <t>97232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32</v>
      </c>
      <c r="B81" s="6" t="inlineStr">
        <is>
          <t>7.75%</t>
        </is>
      </c>
      <c r="C81" s="6" t="inlineStr">
        <is>
          <t>97233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0.48%</t>
        </is>
      </c>
      <c r="C82" s="6" t="inlineStr">
        <is>
          <t>97236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</v>
      </c>
      <c r="B83" s="6" t="inlineStr">
        <is>
          <t>0.97%</t>
        </is>
      </c>
      <c r="C83" s="6" t="inlineStr">
        <is>
          <t>97239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</v>
      </c>
      <c r="B84" s="6" t="inlineStr">
        <is>
          <t>1.21%</t>
        </is>
      </c>
      <c r="C84" s="6" t="inlineStr">
        <is>
          <t>97266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0.48%</t>
        </is>
      </c>
      <c r="C85" s="6" t="inlineStr">
        <is>
          <t>97267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0.73%</t>
        </is>
      </c>
      <c r="C86" s="6" t="inlineStr">
        <is>
          <t>98604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0.48%</t>
        </is>
      </c>
      <c r="C87" s="6" t="inlineStr">
        <is>
          <t>98606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0.97%</t>
        </is>
      </c>
      <c r="C88" s="6" t="inlineStr">
        <is>
          <t>98607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0.73%</t>
        </is>
      </c>
      <c r="C89" s="6" t="inlineStr">
        <is>
          <t>98660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21</v>
      </c>
      <c r="B90" s="6" t="inlineStr">
        <is>
          <t>5.08%</t>
        </is>
      </c>
      <c r="C90" s="6" t="inlineStr">
        <is>
          <t>98661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0.97%</t>
        </is>
      </c>
      <c r="C91" s="6" t="inlineStr">
        <is>
          <t>98662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0.24%</t>
        </is>
      </c>
      <c r="C92" s="6" t="inlineStr">
        <is>
          <t>98663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0.97%</t>
        </is>
      </c>
      <c r="C93" s="6" t="inlineStr">
        <is>
          <t>98664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7</v>
      </c>
      <c r="B94" s="6" t="inlineStr">
        <is>
          <t>1.69%</t>
        </is>
      </c>
      <c r="C94" s="6" t="inlineStr">
        <is>
          <t>98665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6</v>
      </c>
      <c r="B95" s="6" t="inlineStr">
        <is>
          <t>1.45%</t>
        </is>
      </c>
      <c r="C95" s="6" t="inlineStr">
        <is>
          <t>98682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0.48%</t>
        </is>
      </c>
      <c r="C96" s="6" t="inlineStr">
        <is>
          <t>98683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0.97%</t>
        </is>
      </c>
      <c r="C97" s="6" t="inlineStr">
        <is>
          <t>98684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0.73%</t>
        </is>
      </c>
      <c r="C98" s="6" t="inlineStr">
        <is>
          <t>98685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0.24%</t>
        </is>
      </c>
      <c r="C99" s="6" t="inlineStr">
        <is>
          <t>98686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413</v>
      </c>
      <c r="B100" s="10" t="inlineStr">
        <is>
          <t>99.95%</t>
        </is>
      </c>
      <c r="C100" s="10" t="inlineStr">
        <is>
          <t>Total</t>
        </is>
      </c>
      <c r="D100" s="10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367</v>
      </c>
      <c r="B101" s="6" t="inlineStr">
        <is>
          <t>88.86%</t>
        </is>
      </c>
      <c r="C101" s="6" t="inlineStr">
        <is>
          <t>GARDEN</t>
        </is>
      </c>
      <c r="D101" s="6" t="inlineStr">
        <is>
          <t>Property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0.73%</t>
        </is>
      </c>
      <c r="C102" s="6" t="inlineStr">
        <is>
          <t>HIGHRISE</t>
        </is>
      </c>
      <c r="D102" s="6" t="inlineStr">
        <is>
          <t>Property Type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9</v>
      </c>
      <c r="B103" s="6" t="inlineStr">
        <is>
          <t>2.18%</t>
        </is>
      </c>
      <c r="C103" s="6" t="inlineStr">
        <is>
          <t>MANUFACTURED</t>
        </is>
      </c>
      <c r="D103" s="6" t="inlineStr">
        <is>
          <t>Property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25</v>
      </c>
      <c r="B104" s="6" t="inlineStr">
        <is>
          <t>6.05%</t>
        </is>
      </c>
      <c r="C104" s="6" t="inlineStr">
        <is>
          <t>MIDRISE</t>
        </is>
      </c>
      <c r="D104" s="6" t="inlineStr">
        <is>
          <t>Property Type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9</v>
      </c>
      <c r="B105" s="6" t="inlineStr">
        <is>
          <t>2.18%</t>
        </is>
      </c>
      <c r="C105" s="6" t="inlineStr">
        <is>
          <t>SENIOR</t>
        </is>
      </c>
      <c r="D105" s="6" t="inlineStr">
        <is>
          <t>Property Type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10" t="n">
        <v>413</v>
      </c>
      <c r="B106" s="10" t="inlineStr">
        <is>
          <t>100.00%</t>
        </is>
      </c>
      <c r="C106" s="10" t="inlineStr">
        <is>
          <t>Total</t>
        </is>
      </c>
      <c r="D106" s="10" t="inlineStr">
        <is>
          <t>Property Type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9</v>
      </c>
      <c r="B107" s="6" t="inlineStr">
        <is>
          <t>2.18%</t>
        </is>
      </c>
      <c r="C107" s="6" t="inlineStr">
        <is>
          <t>Less than 5 years</t>
        </is>
      </c>
      <c r="D107" s="6" t="inlineStr">
        <is>
          <t>Age of Property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134</v>
      </c>
      <c r="B108" s="6" t="inlineStr">
        <is>
          <t>32.45%</t>
        </is>
      </c>
      <c r="C108" s="6" t="inlineStr">
        <is>
          <t>5-9 years</t>
        </is>
      </c>
      <c r="D108" s="6" t="inlineStr">
        <is>
          <t>Age of Property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92</v>
      </c>
      <c r="B109" s="6" t="inlineStr">
        <is>
          <t>22.28%</t>
        </is>
      </c>
      <c r="C109" s="6" t="inlineStr">
        <is>
          <t>10-19 years</t>
        </is>
      </c>
      <c r="D109" s="6" t="inlineStr">
        <is>
          <t>Age of Property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178</v>
      </c>
      <c r="B110" s="6" t="inlineStr">
        <is>
          <t>43.1%</t>
        </is>
      </c>
      <c r="C110" s="6" t="inlineStr">
        <is>
          <t>20+ years</t>
        </is>
      </c>
      <c r="D110" s="6" t="inlineStr">
        <is>
          <t>Age of Property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10" t="n">
        <v>413</v>
      </c>
      <c r="B111" s="10" t="inlineStr">
        <is>
          <t>100.01%</t>
        </is>
      </c>
      <c r="C111" s="10" t="inlineStr">
        <is>
          <t>Total</t>
        </is>
      </c>
      <c r="D111" s="10" t="inlineStr">
        <is>
          <t>Age of Property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299</v>
      </c>
      <c r="B112" s="6" t="inlineStr">
        <is>
          <t>72.4%</t>
        </is>
      </c>
      <c r="C112" s="6" t="inlineStr">
        <is>
          <t>Less than 100</t>
        </is>
      </c>
      <c r="D112" s="6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68</v>
      </c>
      <c r="B113" s="6" t="inlineStr">
        <is>
          <t>16.46%</t>
        </is>
      </c>
      <c r="C113" s="6" t="inlineStr">
        <is>
          <t>100-199</t>
        </is>
      </c>
      <c r="D113" s="6" t="inlineStr">
        <is>
          <t>Property Size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26</v>
      </c>
      <c r="B114" s="6" t="inlineStr">
        <is>
          <t>6.3%</t>
        </is>
      </c>
      <c r="C114" s="6" t="inlineStr">
        <is>
          <t>200-299</t>
        </is>
      </c>
      <c r="D114" s="6" t="inlineStr">
        <is>
          <t>Property Size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16</v>
      </c>
      <c r="B115" s="6" t="inlineStr">
        <is>
          <t>3.87%</t>
        </is>
      </c>
      <c r="C115" s="6" t="inlineStr">
        <is>
          <t>300-399</t>
        </is>
      </c>
      <c r="D115" s="6" t="inlineStr">
        <is>
          <t>Property Size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0.73%</t>
        </is>
      </c>
      <c r="C116" s="6" t="inlineStr">
        <is>
          <t>400-499</t>
        </is>
      </c>
      <c r="D116" s="6" t="inlineStr">
        <is>
          <t>Property Size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0.24%</t>
        </is>
      </c>
      <c r="C117" s="6" t="inlineStr">
        <is>
          <t>500+</t>
        </is>
      </c>
      <c r="D117" s="6" t="inlineStr">
        <is>
          <t>Property Size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10" t="n">
        <v>413</v>
      </c>
      <c r="B118" s="10" t="inlineStr">
        <is>
          <t>100.00%</t>
        </is>
      </c>
      <c r="C118" s="10" t="inlineStr">
        <is>
          <t>Total</t>
        </is>
      </c>
      <c r="D118" s="10" t="inlineStr">
        <is>
          <t>Property Size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204</v>
      </c>
      <c r="B119" s="6" t="inlineStr">
        <is>
          <t>49.39%</t>
        </is>
      </c>
      <c r="C119" s="6" t="inlineStr">
        <is>
          <t>Affordable</t>
        </is>
      </c>
      <c r="D119" s="6" t="inlineStr">
        <is>
          <t>Rent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209</v>
      </c>
      <c r="B120" s="6" t="inlineStr">
        <is>
          <t>50.61%</t>
        </is>
      </c>
      <c r="C120" s="6" t="inlineStr">
        <is>
          <t>MarketRate</t>
        </is>
      </c>
      <c r="D120" s="6" t="inlineStr">
        <is>
          <t>Rent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10" t="n">
        <v>413</v>
      </c>
      <c r="B121" s="10" t="inlineStr">
        <is>
          <t>100.00%</t>
        </is>
      </c>
      <c r="C121" s="10" t="inlineStr">
        <is>
          <t>Total</t>
        </is>
      </c>
      <c r="D121" s="10" t="inlineStr">
        <is>
          <t>Rent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7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Harrisburg,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Harrisburg,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1086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6913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4254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13918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1814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Harrisburg,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7</v>
      </c>
      <c r="B22" s="6" t="inlineStr">
        <is>
          <t>29.17%</t>
        </is>
      </c>
      <c r="C22" s="6" t="inlineStr">
        <is>
          <t>17011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8.33%</t>
        </is>
      </c>
      <c r="C23" s="6" t="inlineStr">
        <is>
          <t>17013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4.17%</t>
        </is>
      </c>
      <c r="C24" s="6" t="inlineStr">
        <is>
          <t>17025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4.17%</t>
        </is>
      </c>
      <c r="C25" s="6" t="inlineStr">
        <is>
          <t>17036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4.17%</t>
        </is>
      </c>
      <c r="C26" s="6" t="inlineStr">
        <is>
          <t>17043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4.17%</t>
        </is>
      </c>
      <c r="C27" s="6" t="inlineStr">
        <is>
          <t>17050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4.17%</t>
        </is>
      </c>
      <c r="C28" s="6" t="inlineStr">
        <is>
          <t>17055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4.17%</t>
        </is>
      </c>
      <c r="C29" s="6" t="inlineStr">
        <is>
          <t>17104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8.33%</t>
        </is>
      </c>
      <c r="C30" s="6" t="inlineStr">
        <is>
          <t>17109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16.67%</t>
        </is>
      </c>
      <c r="C31" s="6" t="inlineStr">
        <is>
          <t>17111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8.33%</t>
        </is>
      </c>
      <c r="C32" s="6" t="inlineStr">
        <is>
          <t>17112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17257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24</v>
      </c>
      <c r="B34" s="10" t="inlineStr">
        <is>
          <t>100.02%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22</v>
      </c>
      <c r="B35" s="6" t="inlineStr">
        <is>
          <t>91.67%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4.17%</t>
        </is>
      </c>
      <c r="C36" s="6" t="inlineStr">
        <is>
          <t>MIDRISE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4.17%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24</v>
      </c>
      <c r="B38" s="10" t="inlineStr">
        <is>
          <t>100.01%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16.67%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29.17%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54.17%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24</v>
      </c>
      <c r="B43" s="10" t="inlineStr">
        <is>
          <t>100.01%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16.67%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12</v>
      </c>
      <c r="B45" s="6" t="inlineStr">
        <is>
          <t>50.0%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12.5%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16.67%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4.17%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24</v>
      </c>
      <c r="B50" s="10" t="inlineStr">
        <is>
          <t>100.01%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41.67%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14</v>
      </c>
      <c r="B52" s="6" t="inlineStr">
        <is>
          <t>58.33%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24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8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Allentown,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Allentown,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1828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216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6769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3822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14050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1695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Allentown,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9.38%</t>
        </is>
      </c>
      <c r="C22" s="6" t="inlineStr">
        <is>
          <t>18017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15.62%</t>
        </is>
      </c>
      <c r="C23" s="6" t="inlineStr">
        <is>
          <t>18018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3.12%</t>
        </is>
      </c>
      <c r="C24" s="6" t="inlineStr">
        <is>
          <t>18042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12.5%</t>
        </is>
      </c>
      <c r="C25" s="6" t="inlineStr">
        <is>
          <t>18052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6.25%</t>
        </is>
      </c>
      <c r="C26" s="6" t="inlineStr">
        <is>
          <t>18062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3.12%</t>
        </is>
      </c>
      <c r="C27" s="6" t="inlineStr">
        <is>
          <t>18067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3.12%</t>
        </is>
      </c>
      <c r="C28" s="6" t="inlineStr">
        <is>
          <t>18101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6.25%</t>
        </is>
      </c>
      <c r="C29" s="6" t="inlineStr">
        <is>
          <t>18103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9.38%</t>
        </is>
      </c>
      <c r="C30" s="6" t="inlineStr">
        <is>
          <t>18104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6.25%</t>
        </is>
      </c>
      <c r="C31" s="6" t="inlineStr">
        <is>
          <t>7840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6.25%</t>
        </is>
      </c>
      <c r="C32" s="6" t="inlineStr">
        <is>
          <t>7882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18.75%</t>
        </is>
      </c>
      <c r="C33" s="6" t="inlineStr">
        <is>
          <t>8865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32</v>
      </c>
      <c r="B34" s="10" t="inlineStr">
        <is>
          <t>99.99%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27</v>
      </c>
      <c r="B35" s="6" t="inlineStr">
        <is>
          <t>84.38%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6.25%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6.25%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3.12%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32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9.38%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15.62%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24</v>
      </c>
      <c r="B43" s="6" t="inlineStr">
        <is>
          <t>75.0%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32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15.62%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12.5%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14</v>
      </c>
      <c r="B47" s="6" t="inlineStr">
        <is>
          <t>43.75%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9.38%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18.75%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14</v>
      </c>
      <c r="B52" s="6" t="inlineStr">
        <is>
          <t>43.75%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18</v>
      </c>
      <c r="B53" s="6" t="inlineStr">
        <is>
          <t>56.25%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32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9.xml><?xml version="1.0" encoding="utf-8"?>
<worksheet xmlns="http://schemas.openxmlformats.org/spreadsheetml/2006/main">
  <sheetPr>
    <outlinePr summaryBelow="1" summaryRight="1"/>
    <pageSetUpPr/>
  </sheetPr>
  <dimension ref="A1:AD190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Philadelphia,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Philadelphia,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419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1583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1112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8275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4571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2103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Philadelphia,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0.24%</t>
        </is>
      </c>
      <c r="C22" s="6" t="inlineStr">
        <is>
          <t>18073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0.24%</t>
        </is>
      </c>
      <c r="C23" s="6" t="inlineStr">
        <is>
          <t>18076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0.24%</t>
        </is>
      </c>
      <c r="C24" s="6" t="inlineStr">
        <is>
          <t>18944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0.48%</t>
        </is>
      </c>
      <c r="C25" s="6" t="inlineStr">
        <is>
          <t>18951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0.24%</t>
        </is>
      </c>
      <c r="C26" s="6" t="inlineStr">
        <is>
          <t>18974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0.48%</t>
        </is>
      </c>
      <c r="C27" s="6" t="inlineStr">
        <is>
          <t>19001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0.72%</t>
        </is>
      </c>
      <c r="C28" s="6" t="inlineStr">
        <is>
          <t>19003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0.24%</t>
        </is>
      </c>
      <c r="C29" s="6" t="inlineStr">
        <is>
          <t>19007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0.24%</t>
        </is>
      </c>
      <c r="C30" s="6" t="inlineStr">
        <is>
          <t>19010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0.48%</t>
        </is>
      </c>
      <c r="C31" s="6" t="inlineStr">
        <is>
          <t>19012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0.48%</t>
        </is>
      </c>
      <c r="C32" s="6" t="inlineStr">
        <is>
          <t>19013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0.24%</t>
        </is>
      </c>
      <c r="C33" s="6" t="inlineStr">
        <is>
          <t>19015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0.48%</t>
        </is>
      </c>
      <c r="C34" s="6" t="inlineStr">
        <is>
          <t>19018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0.95%</t>
        </is>
      </c>
      <c r="C35" s="6" t="inlineStr">
        <is>
          <t>19020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0.72%</t>
        </is>
      </c>
      <c r="C36" s="6" t="inlineStr">
        <is>
          <t>19022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0.48%</t>
        </is>
      </c>
      <c r="C37" s="6" t="inlineStr">
        <is>
          <t>19026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0.24%</t>
        </is>
      </c>
      <c r="C38" s="6" t="inlineStr">
        <is>
          <t>19027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0.24%</t>
        </is>
      </c>
      <c r="C39" s="6" t="inlineStr">
        <is>
          <t>19030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0.24%</t>
        </is>
      </c>
      <c r="C40" s="6" t="inlineStr">
        <is>
          <t>19038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0.72%</t>
        </is>
      </c>
      <c r="C41" s="6" t="inlineStr">
        <is>
          <t>19040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0.24%</t>
        </is>
      </c>
      <c r="C42" s="6" t="inlineStr">
        <is>
          <t>19044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0.72%</t>
        </is>
      </c>
      <c r="C43" s="6" t="inlineStr">
        <is>
          <t>19046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0.48%</t>
        </is>
      </c>
      <c r="C44" s="6" t="inlineStr">
        <is>
          <t>19050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0.24%</t>
        </is>
      </c>
      <c r="C45" s="6" t="inlineStr">
        <is>
          <t>19053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0.48%</t>
        </is>
      </c>
      <c r="C46" s="6" t="inlineStr">
        <is>
          <t>19054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0.48%</t>
        </is>
      </c>
      <c r="C47" s="6" t="inlineStr">
        <is>
          <t>19061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0.24%</t>
        </is>
      </c>
      <c r="C48" s="6" t="inlineStr">
        <is>
          <t>19064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0.24%</t>
        </is>
      </c>
      <c r="C49" s="6" t="inlineStr">
        <is>
          <t>19067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0.48%</t>
        </is>
      </c>
      <c r="C50" s="6" t="inlineStr">
        <is>
          <t>19070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0.95%</t>
        </is>
      </c>
      <c r="C51" s="6" t="inlineStr">
        <is>
          <t>19072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0.24%</t>
        </is>
      </c>
      <c r="C52" s="6" t="inlineStr">
        <is>
          <t>19073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0.72%</t>
        </is>
      </c>
      <c r="C53" s="6" t="inlineStr">
        <is>
          <t>19076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0.72%</t>
        </is>
      </c>
      <c r="C54" s="6" t="inlineStr">
        <is>
          <t>19078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0.24%</t>
        </is>
      </c>
      <c r="C55" s="6" t="inlineStr">
        <is>
          <t>19079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0.48%</t>
        </is>
      </c>
      <c r="C56" s="6" t="inlineStr">
        <is>
          <t>19081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0.48%</t>
        </is>
      </c>
      <c r="C57" s="6" t="inlineStr">
        <is>
          <t>19082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0.24%</t>
        </is>
      </c>
      <c r="C58" s="6" t="inlineStr">
        <is>
          <t>19083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0.24%</t>
        </is>
      </c>
      <c r="C59" s="6" t="inlineStr">
        <is>
          <t>19087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0.48%</t>
        </is>
      </c>
      <c r="C60" s="6" t="inlineStr">
        <is>
          <t>19094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0.72%</t>
        </is>
      </c>
      <c r="C61" s="6" t="inlineStr">
        <is>
          <t>19102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0.72%</t>
        </is>
      </c>
      <c r="C62" s="6" t="inlineStr">
        <is>
          <t>19103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15</v>
      </c>
      <c r="B63" s="6" t="inlineStr">
        <is>
          <t>3.58%</t>
        </is>
      </c>
      <c r="C63" s="6" t="inlineStr">
        <is>
          <t>19104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8</v>
      </c>
      <c r="B64" s="6" t="inlineStr">
        <is>
          <t>1.91%</t>
        </is>
      </c>
      <c r="C64" s="6" t="inlineStr">
        <is>
          <t>19106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</v>
      </c>
      <c r="B65" s="6" t="inlineStr">
        <is>
          <t>1.91%</t>
        </is>
      </c>
      <c r="C65" s="6" t="inlineStr">
        <is>
          <t>19107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9</v>
      </c>
      <c r="B66" s="6" t="inlineStr">
        <is>
          <t>2.15%</t>
        </is>
      </c>
      <c r="C66" s="6" t="inlineStr">
        <is>
          <t>19111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0.95%</t>
        </is>
      </c>
      <c r="C67" s="6" t="inlineStr">
        <is>
          <t>19114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0.24%</t>
        </is>
      </c>
      <c r="C68" s="6" t="inlineStr">
        <is>
          <t>19115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0.24%</t>
        </is>
      </c>
      <c r="C69" s="6" t="inlineStr">
        <is>
          <t>19116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0.48%</t>
        </is>
      </c>
      <c r="C70" s="6" t="inlineStr">
        <is>
          <t>19118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2.39%</t>
        </is>
      </c>
      <c r="C71" s="6" t="inlineStr">
        <is>
          <t>19121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13</v>
      </c>
      <c r="B72" s="6" t="inlineStr">
        <is>
          <t>3.1%</t>
        </is>
      </c>
      <c r="C72" s="6" t="inlineStr">
        <is>
          <t>19122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0.48%</t>
        </is>
      </c>
      <c r="C73" s="6" t="inlineStr">
        <is>
          <t>19123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1.19%</t>
        </is>
      </c>
      <c r="C74" s="6" t="inlineStr">
        <is>
          <t>19124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9</v>
      </c>
      <c r="B75" s="6" t="inlineStr">
        <is>
          <t>2.15%</t>
        </is>
      </c>
      <c r="C75" s="6" t="inlineStr">
        <is>
          <t>19125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0.24%</t>
        </is>
      </c>
      <c r="C76" s="6" t="inlineStr">
        <is>
          <t>19126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</v>
      </c>
      <c r="B77" s="6" t="inlineStr">
        <is>
          <t>0.95%</t>
        </is>
      </c>
      <c r="C77" s="6" t="inlineStr">
        <is>
          <t>19127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12</v>
      </c>
      <c r="B78" s="6" t="inlineStr">
        <is>
          <t>2.86%</t>
        </is>
      </c>
      <c r="C78" s="6" t="inlineStr">
        <is>
          <t>19128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0.48%</t>
        </is>
      </c>
      <c r="C79" s="6" t="inlineStr">
        <is>
          <t>19129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6</v>
      </c>
      <c r="B80" s="6" t="inlineStr">
        <is>
          <t>1.43%</t>
        </is>
      </c>
      <c r="C80" s="6" t="inlineStr">
        <is>
          <t>19130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12</v>
      </c>
      <c r="B81" s="6" t="inlineStr">
        <is>
          <t>2.86%</t>
        </is>
      </c>
      <c r="C81" s="6" t="inlineStr">
        <is>
          <t>19131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5</v>
      </c>
      <c r="B82" s="6" t="inlineStr">
        <is>
          <t>1.19%</t>
        </is>
      </c>
      <c r="C82" s="6" t="inlineStr">
        <is>
          <t>19132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0.48%</t>
        </is>
      </c>
      <c r="C83" s="6" t="inlineStr">
        <is>
          <t>19138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9</v>
      </c>
      <c r="B84" s="6" t="inlineStr">
        <is>
          <t>2.15%</t>
        </is>
      </c>
      <c r="C84" s="6" t="inlineStr">
        <is>
          <t>19139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0.24%</t>
        </is>
      </c>
      <c r="C85" s="6" t="inlineStr">
        <is>
          <t>19140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</v>
      </c>
      <c r="B86" s="6" t="inlineStr">
        <is>
          <t>1.19%</t>
        </is>
      </c>
      <c r="C86" s="6" t="inlineStr">
        <is>
          <t>19141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9</v>
      </c>
      <c r="B87" s="6" t="inlineStr">
        <is>
          <t>2.15%</t>
        </is>
      </c>
      <c r="C87" s="6" t="inlineStr">
        <is>
          <t>19143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9</v>
      </c>
      <c r="B88" s="6" t="inlineStr">
        <is>
          <t>2.15%</t>
        </is>
      </c>
      <c r="C88" s="6" t="inlineStr">
        <is>
          <t>19144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0.48%</t>
        </is>
      </c>
      <c r="C89" s="6" t="inlineStr">
        <is>
          <t>19145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0.48%</t>
        </is>
      </c>
      <c r="C90" s="6" t="inlineStr">
        <is>
          <t>19146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6</v>
      </c>
      <c r="B91" s="6" t="inlineStr">
        <is>
          <t>1.43%</t>
        </is>
      </c>
      <c r="C91" s="6" t="inlineStr">
        <is>
          <t>19147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0.48%</t>
        </is>
      </c>
      <c r="C92" s="6" t="inlineStr">
        <is>
          <t>19148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0.72%</t>
        </is>
      </c>
      <c r="C93" s="6" t="inlineStr">
        <is>
          <t>19149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0.48%</t>
        </is>
      </c>
      <c r="C94" s="6" t="inlineStr">
        <is>
          <t>19151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12</v>
      </c>
      <c r="B95" s="6" t="inlineStr">
        <is>
          <t>2.86%</t>
        </is>
      </c>
      <c r="C95" s="6" t="inlineStr">
        <is>
          <t>19152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0.24%</t>
        </is>
      </c>
      <c r="C96" s="6" t="inlineStr">
        <is>
          <t>19153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0.24%</t>
        </is>
      </c>
      <c r="C97" s="6" t="inlineStr">
        <is>
          <t>19301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0.48%</t>
        </is>
      </c>
      <c r="C98" s="6" t="inlineStr">
        <is>
          <t>19320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0.48%</t>
        </is>
      </c>
      <c r="C99" s="6" t="inlineStr">
        <is>
          <t>19335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0.48%</t>
        </is>
      </c>
      <c r="C100" s="6" t="inlineStr">
        <is>
          <t>19342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0.24%</t>
        </is>
      </c>
      <c r="C101" s="6" t="inlineStr">
        <is>
          <t>19348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0.48%</t>
        </is>
      </c>
      <c r="C102" s="6" t="inlineStr">
        <is>
          <t>19380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0.24%</t>
        </is>
      </c>
      <c r="C103" s="6" t="inlineStr">
        <is>
          <t>19382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10</v>
      </c>
      <c r="B104" s="6" t="inlineStr">
        <is>
          <t>2.39%</t>
        </is>
      </c>
      <c r="C104" s="6" t="inlineStr">
        <is>
          <t>19401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0.48%</t>
        </is>
      </c>
      <c r="C105" s="6" t="inlineStr">
        <is>
          <t>19406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0.24%</t>
        </is>
      </c>
      <c r="C106" s="6" t="inlineStr">
        <is>
          <t>19422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0.24%</t>
        </is>
      </c>
      <c r="C107" s="6" t="inlineStr">
        <is>
          <t>19426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4</v>
      </c>
      <c r="B108" s="6" t="inlineStr">
        <is>
          <t>0.95%</t>
        </is>
      </c>
      <c r="C108" s="6" t="inlineStr">
        <is>
          <t>19428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0.24%</t>
        </is>
      </c>
      <c r="C109" s="6" t="inlineStr">
        <is>
          <t>19438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5</v>
      </c>
      <c r="B110" s="6" t="inlineStr">
        <is>
          <t>1.19%</t>
        </is>
      </c>
      <c r="C110" s="6" t="inlineStr">
        <is>
          <t>19446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0.72%</t>
        </is>
      </c>
      <c r="C111" s="6" t="inlineStr">
        <is>
          <t>19460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0.24%</t>
        </is>
      </c>
      <c r="C112" s="6" t="inlineStr">
        <is>
          <t>19462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0.48%</t>
        </is>
      </c>
      <c r="C113" s="6" t="inlineStr">
        <is>
          <t>19464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3</v>
      </c>
      <c r="B114" s="6" t="inlineStr">
        <is>
          <t>0.72%</t>
        </is>
      </c>
      <c r="C114" s="6" t="inlineStr">
        <is>
          <t>19468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0.24%</t>
        </is>
      </c>
      <c r="C115" s="6" t="inlineStr">
        <is>
          <t>19525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0.48%</t>
        </is>
      </c>
      <c r="C116" s="6" t="inlineStr">
        <is>
          <t>19701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3</v>
      </c>
      <c r="B117" s="6" t="inlineStr">
        <is>
          <t>0.72%</t>
        </is>
      </c>
      <c r="C117" s="6" t="inlineStr">
        <is>
          <t>19702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0.72%</t>
        </is>
      </c>
      <c r="C118" s="6" t="inlineStr">
        <is>
          <t>19703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0.24%</t>
        </is>
      </c>
      <c r="C119" s="6" t="inlineStr">
        <is>
          <t>19709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</v>
      </c>
      <c r="B120" s="6" t="inlineStr">
        <is>
          <t>0.95%</t>
        </is>
      </c>
      <c r="C120" s="6" t="inlineStr">
        <is>
          <t>19711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</v>
      </c>
      <c r="B121" s="6" t="inlineStr">
        <is>
          <t>0.72%</t>
        </is>
      </c>
      <c r="C121" s="6" t="inlineStr">
        <is>
          <t>19720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0.48%</t>
        </is>
      </c>
      <c r="C122" s="6" t="inlineStr">
        <is>
          <t>19801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2</v>
      </c>
      <c r="B123" s="6" t="inlineStr">
        <is>
          <t>0.48%</t>
        </is>
      </c>
      <c r="C123" s="6" t="inlineStr">
        <is>
          <t>19802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0.24%</t>
        </is>
      </c>
      <c r="C124" s="6" t="inlineStr">
        <is>
          <t>19803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0.24%</t>
        </is>
      </c>
      <c r="C125" s="6" t="inlineStr">
        <is>
          <t>19804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0.48%</t>
        </is>
      </c>
      <c r="C126" s="6" t="inlineStr">
        <is>
          <t>19808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0.24%</t>
        </is>
      </c>
      <c r="C127" s="6" t="inlineStr">
        <is>
          <t>19810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0.24%</t>
        </is>
      </c>
      <c r="C128" s="6" t="inlineStr">
        <is>
          <t>21901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0.24%</t>
        </is>
      </c>
      <c r="C129" s="6" t="inlineStr">
        <is>
          <t>21911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0.72%</t>
        </is>
      </c>
      <c r="C130" s="6" t="inlineStr">
        <is>
          <t>21921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2</v>
      </c>
      <c r="B131" s="6" t="inlineStr">
        <is>
          <t>0.48%</t>
        </is>
      </c>
      <c r="C131" s="6" t="inlineStr">
        <is>
          <t>7407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0.24%</t>
        </is>
      </c>
      <c r="C132" s="6" t="inlineStr">
        <is>
          <t>75061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7</v>
      </c>
      <c r="B133" s="6" t="inlineStr">
        <is>
          <t>1.67%</t>
        </is>
      </c>
      <c r="C133" s="6" t="inlineStr">
        <is>
          <t>8002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0.24%</t>
        </is>
      </c>
      <c r="C134" s="6" t="inlineStr">
        <is>
          <t>8003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0.48%</t>
        </is>
      </c>
      <c r="C135" s="6" t="inlineStr">
        <is>
          <t>8009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0.48%</t>
        </is>
      </c>
      <c r="C136" s="6" t="inlineStr">
        <is>
          <t>8010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4</v>
      </c>
      <c r="B137" s="6" t="inlineStr">
        <is>
          <t>0.95%</t>
        </is>
      </c>
      <c r="C137" s="6" t="inlineStr">
        <is>
          <t>8012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5</v>
      </c>
      <c r="B138" s="6" t="inlineStr">
        <is>
          <t>1.19%</t>
        </is>
      </c>
      <c r="C138" s="6" t="inlineStr">
        <is>
          <t>8021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0.24%</t>
        </is>
      </c>
      <c r="C139" s="6" t="inlineStr">
        <is>
          <t>8031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0.24%</t>
        </is>
      </c>
      <c r="C140" s="6" t="inlineStr">
        <is>
          <t>8033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2</v>
      </c>
      <c r="B141" s="6" t="inlineStr">
        <is>
          <t>0.48%</t>
        </is>
      </c>
      <c r="C141" s="6" t="inlineStr">
        <is>
          <t>8043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0.24%</t>
        </is>
      </c>
      <c r="C142" s="6" t="inlineStr">
        <is>
          <t>8048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</v>
      </c>
      <c r="B143" s="6" t="inlineStr">
        <is>
          <t>0.95%</t>
        </is>
      </c>
      <c r="C143" s="6" t="inlineStr">
        <is>
          <t>8052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4</v>
      </c>
      <c r="B144" s="6" t="inlineStr">
        <is>
          <t>0.95%</t>
        </is>
      </c>
      <c r="C144" s="6" t="inlineStr">
        <is>
          <t>8053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0.24%</t>
        </is>
      </c>
      <c r="C145" s="6" t="inlineStr">
        <is>
          <t>8054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0.24%</t>
        </is>
      </c>
      <c r="C146" s="6" t="inlineStr">
        <is>
          <t>8055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0.48%</t>
        </is>
      </c>
      <c r="C147" s="6" t="inlineStr">
        <is>
          <t>8060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0.72%</t>
        </is>
      </c>
      <c r="C148" s="6" t="inlineStr">
        <is>
          <t>8066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0.24%</t>
        </is>
      </c>
      <c r="C149" s="6" t="inlineStr">
        <is>
          <t>8070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0.24%</t>
        </is>
      </c>
      <c r="C150" s="6" t="inlineStr">
        <is>
          <t>8074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</v>
      </c>
      <c r="B151" s="6" t="inlineStr">
        <is>
          <t>0.48%</t>
        </is>
      </c>
      <c r="C151" s="6" t="inlineStr">
        <is>
          <t>8081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3</v>
      </c>
      <c r="B152" s="6" t="inlineStr">
        <is>
          <t>0.72%</t>
        </is>
      </c>
      <c r="C152" s="6" t="inlineStr">
        <is>
          <t>8083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0.24%</t>
        </is>
      </c>
      <c r="C153" s="6" t="inlineStr">
        <is>
          <t>8086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0.48%</t>
        </is>
      </c>
      <c r="C154" s="6" t="inlineStr">
        <is>
          <t>8094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3</v>
      </c>
      <c r="B155" s="6" t="inlineStr">
        <is>
          <t>0.72%</t>
        </is>
      </c>
      <c r="C155" s="6" t="inlineStr">
        <is>
          <t>8103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</v>
      </c>
      <c r="B156" s="6" t="inlineStr">
        <is>
          <t>0.48%</t>
        </is>
      </c>
      <c r="C156" s="6" t="inlineStr">
        <is>
          <t>8104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0.48%</t>
        </is>
      </c>
      <c r="C157" s="6" t="inlineStr">
        <is>
          <t>8105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0.48%</t>
        </is>
      </c>
      <c r="C158" s="6" t="inlineStr">
        <is>
          <t>8106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0.24%</t>
        </is>
      </c>
      <c r="C159" s="6" t="inlineStr">
        <is>
          <t>8108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2</v>
      </c>
      <c r="B160" s="6" t="inlineStr">
        <is>
          <t>0.48%</t>
        </is>
      </c>
      <c r="C160" s="6" t="inlineStr">
        <is>
          <t>8109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0.24%</t>
        </is>
      </c>
      <c r="C161" s="6" t="inlineStr">
        <is>
          <t>8110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0.24%</t>
        </is>
      </c>
      <c r="C162" s="6" t="inlineStr">
        <is>
          <t>8318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0.24%</t>
        </is>
      </c>
      <c r="C163" s="6" t="inlineStr">
        <is>
          <t>8344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2</v>
      </c>
      <c r="B164" s="6" t="inlineStr">
        <is>
          <t>0.48%</t>
        </is>
      </c>
      <c r="C164" s="6" t="inlineStr">
        <is>
          <t>8505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0.24%</t>
        </is>
      </c>
      <c r="C165" s="6" t="inlineStr">
        <is>
          <t>8562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0.48%</t>
        </is>
      </c>
      <c r="C166" s="6" t="inlineStr">
        <is>
          <t>89502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10" t="n">
        <v>419</v>
      </c>
      <c r="B167" s="10" t="inlineStr">
        <is>
          <t>100.20%</t>
        </is>
      </c>
      <c r="C167" s="10" t="inlineStr">
        <is>
          <t>Total</t>
        </is>
      </c>
      <c r="D167" s="10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344</v>
      </c>
      <c r="B168" s="6" t="inlineStr">
        <is>
          <t>82.1%</t>
        </is>
      </c>
      <c r="C168" s="6" t="inlineStr">
        <is>
          <t>GARDEN</t>
        </is>
      </c>
      <c r="D168" s="6" t="inlineStr">
        <is>
          <t>Property Type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12</v>
      </c>
      <c r="B169" s="6" t="inlineStr">
        <is>
          <t>2.86%</t>
        </is>
      </c>
      <c r="C169" s="6" t="inlineStr">
        <is>
          <t>HIGHRISE</t>
        </is>
      </c>
      <c r="D169" s="6" t="inlineStr">
        <is>
          <t>Property Type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11</v>
      </c>
      <c r="B170" s="6" t="inlineStr">
        <is>
          <t>2.63%</t>
        </is>
      </c>
      <c r="C170" s="6" t="inlineStr">
        <is>
          <t>MANUFACTURED</t>
        </is>
      </c>
      <c r="D170" s="6" t="inlineStr">
        <is>
          <t>Property Type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37</v>
      </c>
      <c r="B171" s="6" t="inlineStr">
        <is>
          <t>8.83%</t>
        </is>
      </c>
      <c r="C171" s="6" t="inlineStr">
        <is>
          <t>MIDRISE</t>
        </is>
      </c>
      <c r="D171" s="6" t="inlineStr">
        <is>
          <t>Property Type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3</v>
      </c>
      <c r="B172" s="6" t="inlineStr">
        <is>
          <t>0.72%</t>
        </is>
      </c>
      <c r="C172" s="6" t="inlineStr">
        <is>
          <t>MILITARY</t>
        </is>
      </c>
      <c r="D172" s="6" t="inlineStr">
        <is>
          <t>Property Type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3</v>
      </c>
      <c r="B173" s="6" t="inlineStr">
        <is>
          <t>0.72%</t>
        </is>
      </c>
      <c r="C173" s="6" t="inlineStr">
        <is>
          <t>SENIOR</t>
        </is>
      </c>
      <c r="D173" s="6" t="inlineStr">
        <is>
          <t>Property Type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9</v>
      </c>
      <c r="B174" s="6" t="inlineStr">
        <is>
          <t>2.15%</t>
        </is>
      </c>
      <c r="C174" s="6" t="inlineStr">
        <is>
          <t>STUDENT</t>
        </is>
      </c>
      <c r="D174" s="6" t="inlineStr">
        <is>
          <t>Property Type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10" t="n">
        <v>419</v>
      </c>
      <c r="B175" s="10" t="inlineStr">
        <is>
          <t>100.01%</t>
        </is>
      </c>
      <c r="C175" s="10" t="inlineStr">
        <is>
          <t>Total</t>
        </is>
      </c>
      <c r="D175" s="10" t="inlineStr">
        <is>
          <t>Property Type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10</v>
      </c>
      <c r="B176" s="6" t="inlineStr">
        <is>
          <t>2.39%</t>
        </is>
      </c>
      <c r="C176" s="6" t="inlineStr">
        <is>
          <t>Less than 5 years</t>
        </is>
      </c>
      <c r="D176" s="6" t="inlineStr">
        <is>
          <t>Age of Property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153</v>
      </c>
      <c r="B177" s="6" t="inlineStr">
        <is>
          <t>36.52%</t>
        </is>
      </c>
      <c r="C177" s="6" t="inlineStr">
        <is>
          <t>5-9 years</t>
        </is>
      </c>
      <c r="D177" s="6" t="inlineStr">
        <is>
          <t>Age of Property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99</v>
      </c>
      <c r="B178" s="6" t="inlineStr">
        <is>
          <t>23.63%</t>
        </is>
      </c>
      <c r="C178" s="6" t="inlineStr">
        <is>
          <t>10-19 years</t>
        </is>
      </c>
      <c r="D178" s="6" t="inlineStr">
        <is>
          <t>Age of Property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157</v>
      </c>
      <c r="B179" s="6" t="inlineStr">
        <is>
          <t>37.47%</t>
        </is>
      </c>
      <c r="C179" s="6" t="inlineStr">
        <is>
          <t>20+ years</t>
        </is>
      </c>
      <c r="D179" s="6" t="inlineStr">
        <is>
          <t>Age of Property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10" t="n">
        <v>419</v>
      </c>
      <c r="B180" s="10" t="inlineStr">
        <is>
          <t>100.01%</t>
        </is>
      </c>
      <c r="C180" s="10" t="inlineStr">
        <is>
          <t>Total</t>
        </is>
      </c>
      <c r="D180" s="10" t="inlineStr">
        <is>
          <t>Age of Property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249</v>
      </c>
      <c r="B181" s="6" t="inlineStr">
        <is>
          <t>59.43%</t>
        </is>
      </c>
      <c r="C181" s="6" t="inlineStr">
        <is>
          <t>Less than 100</t>
        </is>
      </c>
      <c r="D181" s="6" t="inlineStr">
        <is>
          <t>Property Size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73</v>
      </c>
      <c r="B182" s="6" t="inlineStr">
        <is>
          <t>17.42%</t>
        </is>
      </c>
      <c r="C182" s="6" t="inlineStr">
        <is>
          <t>100-199</t>
        </is>
      </c>
      <c r="D182" s="6" t="inlineStr">
        <is>
          <t>Property Size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47</v>
      </c>
      <c r="B183" s="6" t="inlineStr">
        <is>
          <t>11.22%</t>
        </is>
      </c>
      <c r="C183" s="6" t="inlineStr">
        <is>
          <t>200-299</t>
        </is>
      </c>
      <c r="D183" s="6" t="inlineStr">
        <is>
          <t>Property Size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20</v>
      </c>
      <c r="B184" s="6" t="inlineStr">
        <is>
          <t>4.77%</t>
        </is>
      </c>
      <c r="C184" s="6" t="inlineStr">
        <is>
          <t>300-399</t>
        </is>
      </c>
      <c r="D184" s="6" t="inlineStr">
        <is>
          <t>Property Size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10</v>
      </c>
      <c r="B185" s="6" t="inlineStr">
        <is>
          <t>2.39%</t>
        </is>
      </c>
      <c r="C185" s="6" t="inlineStr">
        <is>
          <t>400-499</t>
        </is>
      </c>
      <c r="D185" s="6" t="inlineStr">
        <is>
          <t>Property Size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20</v>
      </c>
      <c r="B186" s="6" t="inlineStr">
        <is>
          <t>4.77%</t>
        </is>
      </c>
      <c r="C186" s="6" t="inlineStr">
        <is>
          <t>500+</t>
        </is>
      </c>
      <c r="D186" s="6" t="inlineStr">
        <is>
          <t>Property Size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10" t="n">
        <v>419</v>
      </c>
      <c r="B187" s="10" t="inlineStr">
        <is>
          <t>100.00%</t>
        </is>
      </c>
      <c r="C187" s="10" t="inlineStr">
        <is>
          <t>Total</t>
        </is>
      </c>
      <c r="D187" s="10" t="inlineStr">
        <is>
          <t>Property Size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210</v>
      </c>
      <c r="B188" s="6" t="inlineStr">
        <is>
          <t>50.12%</t>
        </is>
      </c>
      <c r="C188" s="6" t="inlineStr">
        <is>
          <t>Affordable</t>
        </is>
      </c>
      <c r="D188" s="6" t="inlineStr">
        <is>
          <t>Rent Type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209</v>
      </c>
      <c r="B189" s="6" t="inlineStr">
        <is>
          <t>49.88%</t>
        </is>
      </c>
      <c r="C189" s="6" t="inlineStr">
        <is>
          <t>MarketRate</t>
        </is>
      </c>
      <c r="D189" s="6" t="inlineStr">
        <is>
          <t>Rent Type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10" t="n">
        <v>419</v>
      </c>
      <c r="B190" s="10" t="inlineStr">
        <is>
          <t>100.00%</t>
        </is>
      </c>
      <c r="C190" s="10" t="inlineStr">
        <is>
          <t>Total</t>
        </is>
      </c>
      <c r="D190" s="10" t="inlineStr">
        <is>
          <t>Rent Type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Bakersfield,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Bakersfield,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1025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974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4432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3981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10688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1096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Bakersfield,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3.23%</t>
        </is>
      </c>
      <c r="C22" s="6" t="inlineStr">
        <is>
          <t>93203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6.45%</t>
        </is>
      </c>
      <c r="C23" s="6" t="inlineStr">
        <is>
          <t>93249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3.23%</t>
        </is>
      </c>
      <c r="C24" s="6" t="inlineStr">
        <is>
          <t>93268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12.9%</t>
        </is>
      </c>
      <c r="C25" s="6" t="inlineStr">
        <is>
          <t>93301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3.23%</t>
        </is>
      </c>
      <c r="C26" s="6" t="inlineStr">
        <is>
          <t>93304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16.13%</t>
        </is>
      </c>
      <c r="C27" s="6" t="inlineStr">
        <is>
          <t>93305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12.9%</t>
        </is>
      </c>
      <c r="C28" s="6" t="inlineStr">
        <is>
          <t>93307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3.23%</t>
        </is>
      </c>
      <c r="C29" s="6" t="inlineStr">
        <is>
          <t>93308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16.13%</t>
        </is>
      </c>
      <c r="C30" s="6" t="inlineStr">
        <is>
          <t>93309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3.23%</t>
        </is>
      </c>
      <c r="C31" s="6" t="inlineStr">
        <is>
          <t>93527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6.45%</t>
        </is>
      </c>
      <c r="C32" s="6" t="inlineStr">
        <is>
          <t>93555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12.9%</t>
        </is>
      </c>
      <c r="C33" s="6" t="inlineStr">
        <is>
          <t>93560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31</v>
      </c>
      <c r="B34" s="10" t="inlineStr">
        <is>
          <t>100.01%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25</v>
      </c>
      <c r="B35" s="6" t="inlineStr">
        <is>
          <t>80.65%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12.9%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6.45%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31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16.13%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25.81%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18</v>
      </c>
      <c r="B42" s="6" t="inlineStr">
        <is>
          <t>58.06%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31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28</v>
      </c>
      <c r="B44" s="6" t="inlineStr">
        <is>
          <t>90.32%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9.68%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31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16</v>
      </c>
      <c r="B51" s="6" t="inlineStr">
        <is>
          <t>51.61%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15</v>
      </c>
      <c r="B52" s="6" t="inlineStr">
        <is>
          <t>48.39%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31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0.xml><?xml version="1.0" encoding="utf-8"?>
<worksheet xmlns="http://schemas.openxmlformats.org/spreadsheetml/2006/main">
  <sheetPr>
    <outlinePr summaryBelow="1" summaryRight="1"/>
    <pageSetUpPr/>
  </sheetPr>
  <dimension ref="A1:AD94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Pittsburgh,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Pittsburgh,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1331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6356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3939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13200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1611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Pittsburgh,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1.69%</t>
        </is>
      </c>
      <c r="C22" s="6" t="inlineStr">
        <is>
          <t>15017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0.85%</t>
        </is>
      </c>
      <c r="C23" s="6" t="inlineStr">
        <is>
          <t>15025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0.85%</t>
        </is>
      </c>
      <c r="C24" s="6" t="inlineStr">
        <is>
          <t>15033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0.85%</t>
        </is>
      </c>
      <c r="C25" s="6" t="inlineStr">
        <is>
          <t>15068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1.69%</t>
        </is>
      </c>
      <c r="C26" s="6" t="inlineStr">
        <is>
          <t>15071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0.85%</t>
        </is>
      </c>
      <c r="C27" s="6" t="inlineStr">
        <is>
          <t>15090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2.54%</t>
        </is>
      </c>
      <c r="C28" s="6" t="inlineStr">
        <is>
          <t>15102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1.69%</t>
        </is>
      </c>
      <c r="C29" s="6" t="inlineStr">
        <is>
          <t>15106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5.08%</t>
        </is>
      </c>
      <c r="C30" s="6" t="inlineStr">
        <is>
          <t>15108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1.69%</t>
        </is>
      </c>
      <c r="C31" s="6" t="inlineStr">
        <is>
          <t>15120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0.85%</t>
        </is>
      </c>
      <c r="C32" s="6" t="inlineStr">
        <is>
          <t>15122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1.69%</t>
        </is>
      </c>
      <c r="C33" s="6" t="inlineStr">
        <is>
          <t>15126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0.85%</t>
        </is>
      </c>
      <c r="C34" s="6" t="inlineStr">
        <is>
          <t>15129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0.85%</t>
        </is>
      </c>
      <c r="C35" s="6" t="inlineStr">
        <is>
          <t>15136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0.85%</t>
        </is>
      </c>
      <c r="C36" s="6" t="inlineStr">
        <is>
          <t>15142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0.85%</t>
        </is>
      </c>
      <c r="C37" s="6" t="inlineStr">
        <is>
          <t>15143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0.85%</t>
        </is>
      </c>
      <c r="C38" s="6" t="inlineStr">
        <is>
          <t>15145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5.93%</t>
        </is>
      </c>
      <c r="C39" s="6" t="inlineStr">
        <is>
          <t>15146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0.85%</t>
        </is>
      </c>
      <c r="C40" s="6" t="inlineStr">
        <is>
          <t>15148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4.24%</t>
        </is>
      </c>
      <c r="C41" s="6" t="inlineStr">
        <is>
          <t>15201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1.69%</t>
        </is>
      </c>
      <c r="C42" s="6" t="inlineStr">
        <is>
          <t>15202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4.24%</t>
        </is>
      </c>
      <c r="C43" s="6" t="inlineStr">
        <is>
          <t>15203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4.24%</t>
        </is>
      </c>
      <c r="C44" s="6" t="inlineStr">
        <is>
          <t>15205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1.69%</t>
        </is>
      </c>
      <c r="C45" s="6" t="inlineStr">
        <is>
          <t>15206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0.85%</t>
        </is>
      </c>
      <c r="C46" s="6" t="inlineStr">
        <is>
          <t>15208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0.85%</t>
        </is>
      </c>
      <c r="C47" s="6" t="inlineStr">
        <is>
          <t>15212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3.39%</t>
        </is>
      </c>
      <c r="C48" s="6" t="inlineStr">
        <is>
          <t>15213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0.85%</t>
        </is>
      </c>
      <c r="C49" s="6" t="inlineStr">
        <is>
          <t>15215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5.08%</t>
        </is>
      </c>
      <c r="C50" s="6" t="inlineStr">
        <is>
          <t>15217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0.85%</t>
        </is>
      </c>
      <c r="C51" s="6" t="inlineStr">
        <is>
          <t>15219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0.85%</t>
        </is>
      </c>
      <c r="C52" s="6" t="inlineStr">
        <is>
          <t>15220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0.85%</t>
        </is>
      </c>
      <c r="C53" s="6" t="inlineStr">
        <is>
          <t>15221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1.69%</t>
        </is>
      </c>
      <c r="C54" s="6" t="inlineStr">
        <is>
          <t>15222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4.24%</t>
        </is>
      </c>
      <c r="C55" s="6" t="inlineStr">
        <is>
          <t>15224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2.54%</t>
        </is>
      </c>
      <c r="C56" s="6" t="inlineStr">
        <is>
          <t>15228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1.69%</t>
        </is>
      </c>
      <c r="C57" s="6" t="inlineStr">
        <is>
          <t>15234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2.54%</t>
        </is>
      </c>
      <c r="C58" s="6" t="inlineStr">
        <is>
          <t>15235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2.54%</t>
        </is>
      </c>
      <c r="C59" s="6" t="inlineStr">
        <is>
          <t>15236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1.69%</t>
        </is>
      </c>
      <c r="C60" s="6" t="inlineStr">
        <is>
          <t>15237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0.85%</t>
        </is>
      </c>
      <c r="C61" s="6" t="inlineStr">
        <is>
          <t>15238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3.39%</t>
        </is>
      </c>
      <c r="C62" s="6" t="inlineStr">
        <is>
          <t>15239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</v>
      </c>
      <c r="B63" s="6" t="inlineStr">
        <is>
          <t>5.08%</t>
        </is>
      </c>
      <c r="C63" s="6" t="inlineStr">
        <is>
          <t>15301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2.54%</t>
        </is>
      </c>
      <c r="C64" s="6" t="inlineStr">
        <is>
          <t>15317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1.69%</t>
        </is>
      </c>
      <c r="C65" s="6" t="inlineStr">
        <is>
          <t>15401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1.69%</t>
        </is>
      </c>
      <c r="C66" s="6" t="inlineStr">
        <is>
          <t>15450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2.54%</t>
        </is>
      </c>
      <c r="C67" s="6" t="inlineStr">
        <is>
          <t>15601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0.85%</t>
        </is>
      </c>
      <c r="C68" s="6" t="inlineStr">
        <is>
          <t>15642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1.69%</t>
        </is>
      </c>
      <c r="C69" s="6" t="inlineStr">
        <is>
          <t>16001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0.85%</t>
        </is>
      </c>
      <c r="C70" s="6" t="inlineStr">
        <is>
          <t>16057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0.85%</t>
        </is>
      </c>
      <c r="C71" s="6" t="inlineStr">
        <is>
          <t>16066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118</v>
      </c>
      <c r="B72" s="10" t="inlineStr">
        <is>
          <t>99.97%</t>
        </is>
      </c>
      <c r="C72" s="10" t="inlineStr">
        <is>
          <t>Total</t>
        </is>
      </c>
      <c r="D72" s="10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83</v>
      </c>
      <c r="B73" s="6" t="inlineStr">
        <is>
          <t>70.34%</t>
        </is>
      </c>
      <c r="C73" s="6" t="inlineStr">
        <is>
          <t>GARDEN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3.39%</t>
        </is>
      </c>
      <c r="C74" s="6" t="inlineStr">
        <is>
          <t>HIGHRISE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11</v>
      </c>
      <c r="B75" s="6" t="inlineStr">
        <is>
          <t>9.32%</t>
        </is>
      </c>
      <c r="C75" s="6" t="inlineStr">
        <is>
          <t>MANUFACTURED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17</v>
      </c>
      <c r="B76" s="6" t="inlineStr">
        <is>
          <t>14.41%</t>
        </is>
      </c>
      <c r="C76" s="6" t="inlineStr">
        <is>
          <t>MIDRISE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1.69%</t>
        </is>
      </c>
      <c r="C77" s="6" t="inlineStr">
        <is>
          <t>SENIOR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0.85%</t>
        </is>
      </c>
      <c r="C78" s="6" t="inlineStr">
        <is>
          <t>STUDENT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10" t="n">
        <v>118</v>
      </c>
      <c r="B79" s="10" t="inlineStr">
        <is>
          <t>100.00%</t>
        </is>
      </c>
      <c r="C79" s="10" t="inlineStr">
        <is>
          <t>Total</t>
        </is>
      </c>
      <c r="D79" s="10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2.54%</t>
        </is>
      </c>
      <c r="C80" s="6" t="inlineStr">
        <is>
          <t>Less than 5 years</t>
        </is>
      </c>
      <c r="D80" s="6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31</v>
      </c>
      <c r="B81" s="6" t="inlineStr">
        <is>
          <t>26.27%</t>
        </is>
      </c>
      <c r="C81" s="6" t="inlineStr">
        <is>
          <t>5-9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23</v>
      </c>
      <c r="B82" s="6" t="inlineStr">
        <is>
          <t>19.49%</t>
        </is>
      </c>
      <c r="C82" s="6" t="inlineStr">
        <is>
          <t>10-19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61</v>
      </c>
      <c r="B83" s="6" t="inlineStr">
        <is>
          <t>51.69%</t>
        </is>
      </c>
      <c r="C83" s="6" t="inlineStr">
        <is>
          <t>20+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118</v>
      </c>
      <c r="B84" s="10" t="inlineStr">
        <is>
          <t>99.99%</t>
        </is>
      </c>
      <c r="C84" s="10" t="inlineStr">
        <is>
          <t>Total</t>
        </is>
      </c>
      <c r="D84" s="10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45</v>
      </c>
      <c r="B85" s="6" t="inlineStr">
        <is>
          <t>38.14%</t>
        </is>
      </c>
      <c r="C85" s="6" t="inlineStr">
        <is>
          <t>Less than 100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28</v>
      </c>
      <c r="B86" s="6" t="inlineStr">
        <is>
          <t>23.73%</t>
        </is>
      </c>
      <c r="C86" s="6" t="inlineStr">
        <is>
          <t>100-199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24</v>
      </c>
      <c r="B87" s="6" t="inlineStr">
        <is>
          <t>20.34%</t>
        </is>
      </c>
      <c r="C87" s="6" t="inlineStr">
        <is>
          <t>200-299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15</v>
      </c>
      <c r="B88" s="6" t="inlineStr">
        <is>
          <t>12.71%</t>
        </is>
      </c>
      <c r="C88" s="6" t="inlineStr">
        <is>
          <t>300-399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3.39%</t>
        </is>
      </c>
      <c r="C89" s="6" t="inlineStr">
        <is>
          <t>400-499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1.69%</t>
        </is>
      </c>
      <c r="C90" s="6" t="inlineStr">
        <is>
          <t>500+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10" t="n">
        <v>118</v>
      </c>
      <c r="B91" s="10" t="inlineStr">
        <is>
          <t>100.00%</t>
        </is>
      </c>
      <c r="C91" s="10" t="inlineStr">
        <is>
          <t>Total</t>
        </is>
      </c>
      <c r="D91" s="10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70</v>
      </c>
      <c r="B92" s="6" t="inlineStr">
        <is>
          <t>59.32%</t>
        </is>
      </c>
      <c r="C92" s="6" t="inlineStr">
        <is>
          <t>Affordable</t>
        </is>
      </c>
      <c r="D92" s="6" t="inlineStr">
        <is>
          <t>Rent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48</v>
      </c>
      <c r="B93" s="6" t="inlineStr">
        <is>
          <t>40.68%</t>
        </is>
      </c>
      <c r="C93" s="6" t="inlineStr">
        <is>
          <t>MarketRate</t>
        </is>
      </c>
      <c r="D93" s="6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10" t="n">
        <v>118</v>
      </c>
      <c r="B94" s="10" t="inlineStr">
        <is>
          <t>100.00%</t>
        </is>
      </c>
      <c r="C94" s="10" t="inlineStr">
        <is>
          <t>Total</t>
        </is>
      </c>
      <c r="D94" s="10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1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Providence, R.I.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Providence, R.I.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2178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973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222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7565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4838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15775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Providence, R.I.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7.41%</t>
        </is>
      </c>
      <c r="C22" s="6" t="inlineStr">
        <is>
          <t>2048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2703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14.81%</t>
        </is>
      </c>
      <c r="C24" s="6" t="inlineStr">
        <is>
          <t>2720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3.7%</t>
        </is>
      </c>
      <c r="C25" s="6" t="inlineStr">
        <is>
          <t>2780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3.7%</t>
        </is>
      </c>
      <c r="C26" s="6" t="inlineStr">
        <is>
          <t>2840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3.7%</t>
        </is>
      </c>
      <c r="C27" s="6" t="inlineStr">
        <is>
          <t>2895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11.11%</t>
        </is>
      </c>
      <c r="C28" s="6" t="inlineStr">
        <is>
          <t>2903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22.22%</t>
        </is>
      </c>
      <c r="C29" s="6" t="inlineStr">
        <is>
          <t>2904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11.11%</t>
        </is>
      </c>
      <c r="C30" s="6" t="inlineStr">
        <is>
          <t>2909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7.41%</t>
        </is>
      </c>
      <c r="C31" s="6" t="inlineStr">
        <is>
          <t>2911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3.7%</t>
        </is>
      </c>
      <c r="C32" s="6" t="inlineStr">
        <is>
          <t>2916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7.41%</t>
        </is>
      </c>
      <c r="C33" s="6" t="inlineStr">
        <is>
          <t>2920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27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25</v>
      </c>
      <c r="B35" s="6" t="inlineStr">
        <is>
          <t>92.59%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3.7%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3.7%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99.99%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25.93%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18.52%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51.85%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27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18</v>
      </c>
      <c r="B44" s="6" t="inlineStr">
        <is>
          <t>66.67%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14.81%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14.81%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3.7%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99.99%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37.04%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17</v>
      </c>
      <c r="B52" s="6" t="inlineStr">
        <is>
          <t>62.96%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27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2.xml><?xml version="1.0" encoding="utf-8"?>
<worksheet xmlns="http://schemas.openxmlformats.org/spreadsheetml/2006/main">
  <sheetPr>
    <outlinePr summaryBelow="1" summaryRight="1"/>
    <pageSetUpPr/>
  </sheetPr>
  <dimension ref="A1:AD59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Charleston, S.C.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Charleston, S.C.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2021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1540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7245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4904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15962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1923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Charleston, S.C.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2.5%</t>
        </is>
      </c>
      <c r="C22" s="6" t="inlineStr">
        <is>
          <t>21136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2.5%</t>
        </is>
      </c>
      <c r="C23" s="6" t="inlineStr">
        <is>
          <t>29403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7.5%</t>
        </is>
      </c>
      <c r="C24" s="6" t="inlineStr">
        <is>
          <t>29405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15.0%</t>
        </is>
      </c>
      <c r="C25" s="6" t="inlineStr">
        <is>
          <t>29406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2.5%</t>
        </is>
      </c>
      <c r="C26" s="6" t="inlineStr">
        <is>
          <t>29407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2.5%</t>
        </is>
      </c>
      <c r="C27" s="6" t="inlineStr">
        <is>
          <t>29410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7.5%</t>
        </is>
      </c>
      <c r="C28" s="6" t="inlineStr">
        <is>
          <t>29412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5.0%</t>
        </is>
      </c>
      <c r="C29" s="6" t="inlineStr">
        <is>
          <t>29414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15.0%</t>
        </is>
      </c>
      <c r="C30" s="6" t="inlineStr">
        <is>
          <t>29418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7.5%</t>
        </is>
      </c>
      <c r="C31" s="6" t="inlineStr">
        <is>
          <t>29420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2.5%</t>
        </is>
      </c>
      <c r="C32" s="6" t="inlineStr">
        <is>
          <t>29455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5.0%</t>
        </is>
      </c>
      <c r="C33" s="6" t="inlineStr">
        <is>
          <t>29456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5.0%</t>
        </is>
      </c>
      <c r="C34" s="6" t="inlineStr">
        <is>
          <t>29466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2.5%</t>
        </is>
      </c>
      <c r="C35" s="6" t="inlineStr">
        <is>
          <t>29483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10.0%</t>
        </is>
      </c>
      <c r="C36" s="6" t="inlineStr">
        <is>
          <t>29485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5.0%</t>
        </is>
      </c>
      <c r="C37" s="6" t="inlineStr">
        <is>
          <t>29492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2.5%</t>
        </is>
      </c>
      <c r="C38" s="6" t="inlineStr">
        <is>
          <t>78753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40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36</v>
      </c>
      <c r="B40" s="6" t="inlineStr">
        <is>
          <t>90.0%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2.5%</t>
        </is>
      </c>
      <c r="C41" s="6" t="inlineStr">
        <is>
          <t>MANUFACTURED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2.5%</t>
        </is>
      </c>
      <c r="C42" s="6" t="inlineStr">
        <is>
          <t>MIDRISE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5.0%</t>
        </is>
      </c>
      <c r="C43" s="6" t="inlineStr">
        <is>
          <t>SENIOR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40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10.0%</t>
        </is>
      </c>
      <c r="C45" s="6" t="inlineStr">
        <is>
          <t>Less than 5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20</v>
      </c>
      <c r="B46" s="6" t="inlineStr">
        <is>
          <t>50.0%</t>
        </is>
      </c>
      <c r="C46" s="6" t="inlineStr">
        <is>
          <t>5-9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6</v>
      </c>
      <c r="B47" s="6" t="inlineStr">
        <is>
          <t>15.0%</t>
        </is>
      </c>
      <c r="C47" s="6" t="inlineStr">
        <is>
          <t>10-19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10</v>
      </c>
      <c r="B48" s="6" t="inlineStr">
        <is>
          <t>25.0%</t>
        </is>
      </c>
      <c r="C48" s="6" t="inlineStr">
        <is>
          <t>20+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40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17</v>
      </c>
      <c r="B50" s="6" t="inlineStr">
        <is>
          <t>42.5%</t>
        </is>
      </c>
      <c r="C50" s="6" t="inlineStr">
        <is>
          <t>Less than 100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12.5%</t>
        </is>
      </c>
      <c r="C51" s="6" t="inlineStr">
        <is>
          <t>100-199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40.0%</t>
        </is>
      </c>
      <c r="C52" s="6" t="inlineStr">
        <is>
          <t>200-299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5.0%</t>
        </is>
      </c>
      <c r="C53" s="6" t="inlineStr">
        <is>
          <t>300-399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0</v>
      </c>
      <c r="B54" s="6" t="inlineStr">
        <is>
          <t>0.0%</t>
        </is>
      </c>
      <c r="C54" s="6" t="inlineStr">
        <is>
          <t>400-499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500+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40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18</v>
      </c>
      <c r="B57" s="6" t="inlineStr">
        <is>
          <t>45.0%</t>
        </is>
      </c>
      <c r="C57" s="6" t="inlineStr">
        <is>
          <t>Affordable</t>
        </is>
      </c>
      <c r="D57" s="6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22</v>
      </c>
      <c r="B58" s="6" t="inlineStr">
        <is>
          <t>55.0%</t>
        </is>
      </c>
      <c r="C58" s="6" t="inlineStr">
        <is>
          <t>MarketRate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40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3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Columbia, S.C.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Columbia, S.C.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1591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303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5547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4048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13153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Columbia, S.C.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6.06%</t>
        </is>
      </c>
      <c r="C22" s="6" t="inlineStr">
        <is>
          <t>29072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6.06%</t>
        </is>
      </c>
      <c r="C23" s="6" t="inlineStr">
        <is>
          <t>29135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6.06%</t>
        </is>
      </c>
      <c r="C24" s="6" t="inlineStr">
        <is>
          <t>29169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3.03%</t>
        </is>
      </c>
      <c r="C25" s="6" t="inlineStr">
        <is>
          <t>29170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3.03%</t>
        </is>
      </c>
      <c r="C26" s="6" t="inlineStr">
        <is>
          <t>29172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21.21%</t>
        </is>
      </c>
      <c r="C27" s="6" t="inlineStr">
        <is>
          <t>29201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3.03%</t>
        </is>
      </c>
      <c r="C28" s="6" t="inlineStr">
        <is>
          <t>29203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3.03%</t>
        </is>
      </c>
      <c r="C29" s="6" t="inlineStr">
        <is>
          <t>29204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3.03%</t>
        </is>
      </c>
      <c r="C30" s="6" t="inlineStr">
        <is>
          <t>29205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3.03%</t>
        </is>
      </c>
      <c r="C31" s="6" t="inlineStr">
        <is>
          <t>29206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15.15%</t>
        </is>
      </c>
      <c r="C32" s="6" t="inlineStr">
        <is>
          <t>29209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12.12%</t>
        </is>
      </c>
      <c r="C33" s="6" t="inlineStr">
        <is>
          <t>29210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6.06%</t>
        </is>
      </c>
      <c r="C34" s="6" t="inlineStr">
        <is>
          <t>29212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9.09%</t>
        </is>
      </c>
      <c r="C35" s="6" t="inlineStr">
        <is>
          <t>29223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33</v>
      </c>
      <c r="B36" s="10" t="inlineStr">
        <is>
          <t>99.99%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26</v>
      </c>
      <c r="B37" s="6" t="inlineStr">
        <is>
          <t>78.79%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3.03%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3.03%</t>
        </is>
      </c>
      <c r="C39" s="6" t="inlineStr">
        <is>
          <t>MIDRISE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3.03%</t>
        </is>
      </c>
      <c r="C40" s="6" t="inlineStr">
        <is>
          <t>SENIOR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12.12%</t>
        </is>
      </c>
      <c r="C41" s="6" t="inlineStr">
        <is>
          <t>STUDENT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33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6.06%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18.18%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9</v>
      </c>
      <c r="B45" s="6" t="inlineStr">
        <is>
          <t>27.27%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16</v>
      </c>
      <c r="B46" s="6" t="inlineStr">
        <is>
          <t>48.48%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33</v>
      </c>
      <c r="B47" s="10" t="inlineStr">
        <is>
          <t>99.99%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24.24%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15.15%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27.27%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27.27%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6.06%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33</v>
      </c>
      <c r="B54" s="10" t="inlineStr">
        <is>
          <t>99.99%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</v>
      </c>
      <c r="B55" s="6" t="inlineStr">
        <is>
          <t>27.27%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24</v>
      </c>
      <c r="B56" s="6" t="inlineStr">
        <is>
          <t>72.73%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33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4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Greenville, S.C.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Greenville, S.C.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1532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6353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13064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1654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Greenville, S.C.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2.27%</t>
        </is>
      </c>
      <c r="C22" s="6" t="inlineStr">
        <is>
          <t>29360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4.55%</t>
        </is>
      </c>
      <c r="C23" s="6" t="inlineStr">
        <is>
          <t>29601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4.55%</t>
        </is>
      </c>
      <c r="C24" s="6" t="inlineStr">
        <is>
          <t>29605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10</v>
      </c>
      <c r="B25" s="6" t="inlineStr">
        <is>
          <t>22.73%</t>
        </is>
      </c>
      <c r="C25" s="6" t="inlineStr">
        <is>
          <t>29607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2.27%</t>
        </is>
      </c>
      <c r="C26" s="6" t="inlineStr">
        <is>
          <t>29609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6.82%</t>
        </is>
      </c>
      <c r="C27" s="6" t="inlineStr">
        <is>
          <t>29611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11.36%</t>
        </is>
      </c>
      <c r="C28" s="6" t="inlineStr">
        <is>
          <t>29615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6.82%</t>
        </is>
      </c>
      <c r="C29" s="6" t="inlineStr">
        <is>
          <t>29640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2.27%</t>
        </is>
      </c>
      <c r="C30" s="6" t="inlineStr">
        <is>
          <t>29642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9.09%</t>
        </is>
      </c>
      <c r="C31" s="6" t="inlineStr">
        <is>
          <t>29650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6.82%</t>
        </is>
      </c>
      <c r="C32" s="6" t="inlineStr">
        <is>
          <t>29651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2.27%</t>
        </is>
      </c>
      <c r="C33" s="6" t="inlineStr">
        <is>
          <t>29680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9.09%</t>
        </is>
      </c>
      <c r="C34" s="6" t="inlineStr">
        <is>
          <t>29681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4.55%</t>
        </is>
      </c>
      <c r="C35" s="6" t="inlineStr">
        <is>
          <t>29687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2.27%</t>
        </is>
      </c>
      <c r="C36" s="6" t="inlineStr">
        <is>
          <t>32901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2.27%</t>
        </is>
      </c>
      <c r="C37" s="6" t="inlineStr">
        <is>
          <t>92211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44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40</v>
      </c>
      <c r="B39" s="6" t="inlineStr">
        <is>
          <t>90.91%</t>
        </is>
      </c>
      <c r="C39" s="6" t="inlineStr">
        <is>
          <t>GARDEN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4.55%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4.55%</t>
        </is>
      </c>
      <c r="C41" s="6" t="inlineStr">
        <is>
          <t>SENIOR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44</v>
      </c>
      <c r="B42" s="10" t="inlineStr">
        <is>
          <t>100.01%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6.82%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17</v>
      </c>
      <c r="B44" s="6" t="inlineStr">
        <is>
          <t>38.64%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10</v>
      </c>
      <c r="B45" s="6" t="inlineStr">
        <is>
          <t>22.73%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14</v>
      </c>
      <c r="B46" s="6" t="inlineStr">
        <is>
          <t>31.82%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44</v>
      </c>
      <c r="B47" s="10" t="inlineStr">
        <is>
          <t>100.01%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14</v>
      </c>
      <c r="B48" s="6" t="inlineStr">
        <is>
          <t>31.82%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20.45%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18</v>
      </c>
      <c r="B50" s="6" t="inlineStr">
        <is>
          <t>40.91%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6.82%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44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17</v>
      </c>
      <c r="B55" s="6" t="inlineStr">
        <is>
          <t>38.64%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27</v>
      </c>
      <c r="B56" s="6" t="inlineStr">
        <is>
          <t>61.36%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44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5.xml><?xml version="1.0" encoding="utf-8"?>
<worksheet xmlns="http://schemas.openxmlformats.org/spreadsheetml/2006/main">
  <sheetPr>
    <outlinePr summaryBelow="1" summaryRight="1"/>
    <pageSetUpPr/>
  </sheetPr>
  <dimension ref="A1:AD4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Sioux Falls, S.D.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Sioux Falls, S.D.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1427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842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5357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3796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11695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1384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Sioux Falls, S.D.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5.0%</t>
        </is>
      </c>
      <c r="C22" s="6" t="inlineStr">
        <is>
          <t>57005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13</v>
      </c>
      <c r="B23" s="6" t="inlineStr">
        <is>
          <t>65.0%</t>
        </is>
      </c>
      <c r="C23" s="6" t="inlineStr">
        <is>
          <t>57106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15.0%</t>
        </is>
      </c>
      <c r="C24" s="6" t="inlineStr">
        <is>
          <t>57108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15.0%</t>
        </is>
      </c>
      <c r="C25" s="6" t="inlineStr">
        <is>
          <t>57110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10" t="n">
        <v>20</v>
      </c>
      <c r="B26" s="10" t="inlineStr">
        <is>
          <t>100.00%</t>
        </is>
      </c>
      <c r="C26" s="10" t="inlineStr">
        <is>
          <t>Total</t>
        </is>
      </c>
      <c r="D26" s="10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19</v>
      </c>
      <c r="B27" s="6" t="inlineStr">
        <is>
          <t>95.0%</t>
        </is>
      </c>
      <c r="C27" s="6" t="inlineStr">
        <is>
          <t>GARDEN</t>
        </is>
      </c>
      <c r="D27" s="6" t="inlineStr">
        <is>
          <t>Property Type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5.0%</t>
        </is>
      </c>
      <c r="C28" s="6" t="inlineStr">
        <is>
          <t>MIDRISE</t>
        </is>
      </c>
      <c r="D28" s="6" t="inlineStr">
        <is>
          <t>Property Type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10" t="n">
        <v>20</v>
      </c>
      <c r="B29" s="10" t="inlineStr">
        <is>
          <t>100.00%</t>
        </is>
      </c>
      <c r="C29" s="10" t="inlineStr">
        <is>
          <t>Total</t>
        </is>
      </c>
      <c r="D29" s="10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0</v>
      </c>
      <c r="B30" s="6" t="inlineStr">
        <is>
          <t>0.0%</t>
        </is>
      </c>
      <c r="C30" s="6" t="inlineStr">
        <is>
          <t>Less than 5 years</t>
        </is>
      </c>
      <c r="D30" s="6" t="inlineStr">
        <is>
          <t>Age of Property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30.0%</t>
        </is>
      </c>
      <c r="C31" s="6" t="inlineStr">
        <is>
          <t>5-9 years</t>
        </is>
      </c>
      <c r="D31" s="6" t="inlineStr">
        <is>
          <t>Age of Property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30.0%</t>
        </is>
      </c>
      <c r="C32" s="6" t="inlineStr">
        <is>
          <t>10-19 years</t>
        </is>
      </c>
      <c r="D32" s="6" t="inlineStr">
        <is>
          <t>Age of Property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40.0%</t>
        </is>
      </c>
      <c r="C33" s="6" t="inlineStr">
        <is>
          <t>20+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20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11</v>
      </c>
      <c r="B35" s="6" t="inlineStr">
        <is>
          <t>55.0%</t>
        </is>
      </c>
      <c r="C35" s="6" t="inlineStr">
        <is>
          <t>Less than 100</t>
        </is>
      </c>
      <c r="D35" s="6" t="inlineStr">
        <is>
          <t>Property Size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25.0%</t>
        </is>
      </c>
      <c r="C36" s="6" t="inlineStr">
        <is>
          <t>100-199</t>
        </is>
      </c>
      <c r="D36" s="6" t="inlineStr">
        <is>
          <t>Property Size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10.0%</t>
        </is>
      </c>
      <c r="C37" s="6" t="inlineStr">
        <is>
          <t>200-299</t>
        </is>
      </c>
      <c r="D37" s="6" t="inlineStr">
        <is>
          <t>Property Size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10.0%</t>
        </is>
      </c>
      <c r="C38" s="6" t="inlineStr">
        <is>
          <t>300-399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400-499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500+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20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85.0%</t>
        </is>
      </c>
      <c r="C42" s="6" t="inlineStr">
        <is>
          <t>Affordable</t>
        </is>
      </c>
      <c r="D42" s="6" t="inlineStr">
        <is>
          <t>Rent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15.0%</t>
        </is>
      </c>
      <c r="C43" s="6" t="inlineStr">
        <is>
          <t>MarketRate</t>
        </is>
      </c>
      <c r="D43" s="6" t="inlineStr">
        <is>
          <t>Rent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20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Rent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6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Memphis,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Memphis,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1155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5000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3590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11079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1272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Memphis,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5</v>
      </c>
      <c r="B22" s="6" t="inlineStr">
        <is>
          <t>5.95%</t>
        </is>
      </c>
      <c r="C22" s="6" t="inlineStr">
        <is>
          <t>38017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2.38%</t>
        </is>
      </c>
      <c r="C23" s="6" t="inlineStr">
        <is>
          <t>38018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3.57%</t>
        </is>
      </c>
      <c r="C24" s="6" t="inlineStr">
        <is>
          <t>38019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1.19%</t>
        </is>
      </c>
      <c r="C25" s="6" t="inlineStr">
        <is>
          <t>38058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4.76%</t>
        </is>
      </c>
      <c r="C26" s="6" t="inlineStr">
        <is>
          <t>38103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11</v>
      </c>
      <c r="B27" s="6" t="inlineStr">
        <is>
          <t>13.1%</t>
        </is>
      </c>
      <c r="C27" s="6" t="inlineStr">
        <is>
          <t>38104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1.19%</t>
        </is>
      </c>
      <c r="C28" s="6" t="inlineStr">
        <is>
          <t>38105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3.57%</t>
        </is>
      </c>
      <c r="C29" s="6" t="inlineStr">
        <is>
          <t>38109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4.76%</t>
        </is>
      </c>
      <c r="C30" s="6" t="inlineStr">
        <is>
          <t>38111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8.33%</t>
        </is>
      </c>
      <c r="C31" s="6" t="inlineStr">
        <is>
          <t>38115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4.76%</t>
        </is>
      </c>
      <c r="C32" s="6" t="inlineStr">
        <is>
          <t>38116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4.76%</t>
        </is>
      </c>
      <c r="C33" s="6" t="inlineStr">
        <is>
          <t>38118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2.38%</t>
        </is>
      </c>
      <c r="C34" s="6" t="inlineStr">
        <is>
          <t>38120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3.57%</t>
        </is>
      </c>
      <c r="C35" s="6" t="inlineStr">
        <is>
          <t>38122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4.76%</t>
        </is>
      </c>
      <c r="C36" s="6" t="inlineStr">
        <is>
          <t>38125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2.38%</t>
        </is>
      </c>
      <c r="C37" s="6" t="inlineStr">
        <is>
          <t>38127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8.33%</t>
        </is>
      </c>
      <c r="C38" s="6" t="inlineStr">
        <is>
          <t>38128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4.76%</t>
        </is>
      </c>
      <c r="C39" s="6" t="inlineStr">
        <is>
          <t>38134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1.19%</t>
        </is>
      </c>
      <c r="C40" s="6" t="inlineStr">
        <is>
          <t>38637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2.38%</t>
        </is>
      </c>
      <c r="C41" s="6" t="inlineStr">
        <is>
          <t>38664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4.76%</t>
        </is>
      </c>
      <c r="C42" s="6" t="inlineStr">
        <is>
          <t>38671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4.76%</t>
        </is>
      </c>
      <c r="C43" s="6" t="inlineStr">
        <is>
          <t>72301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2.38%</t>
        </is>
      </c>
      <c r="C44" s="6" t="inlineStr">
        <is>
          <t>72364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84</v>
      </c>
      <c r="B45" s="10" t="inlineStr">
        <is>
          <t>99.97%</t>
        </is>
      </c>
      <c r="C45" s="10" t="inlineStr">
        <is>
          <t>Total</t>
        </is>
      </c>
      <c r="D45" s="10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78</v>
      </c>
      <c r="B46" s="6" t="inlineStr">
        <is>
          <t>92.86%</t>
        </is>
      </c>
      <c r="C46" s="6" t="inlineStr">
        <is>
          <t>GARDEN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1.19%</t>
        </is>
      </c>
      <c r="C47" s="6" t="inlineStr">
        <is>
          <t>MANUFACTURED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2.38%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3.57%</t>
        </is>
      </c>
      <c r="C49" s="6" t="inlineStr">
        <is>
          <t>SENIOR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84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3.57%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31</v>
      </c>
      <c r="B52" s="6" t="inlineStr">
        <is>
          <t>36.9%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10</v>
      </c>
      <c r="B53" s="6" t="inlineStr">
        <is>
          <t>11.9%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40</v>
      </c>
      <c r="B54" s="6" t="inlineStr">
        <is>
          <t>47.62%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84</v>
      </c>
      <c r="B55" s="10" t="inlineStr">
        <is>
          <t>99.99%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40</v>
      </c>
      <c r="B56" s="6" t="inlineStr">
        <is>
          <t>47.62%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14</v>
      </c>
      <c r="B57" s="6" t="inlineStr">
        <is>
          <t>16.67%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10</v>
      </c>
      <c r="B58" s="6" t="inlineStr">
        <is>
          <t>11.9%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10</v>
      </c>
      <c r="B59" s="6" t="inlineStr">
        <is>
          <t>11.9%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5.95%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</v>
      </c>
      <c r="B61" s="6" t="inlineStr">
        <is>
          <t>5.95%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84</v>
      </c>
      <c r="B62" s="10" t="inlineStr">
        <is>
          <t>99.99%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49</v>
      </c>
      <c r="B63" s="6" t="inlineStr">
        <is>
          <t>58.33%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35</v>
      </c>
      <c r="B64" s="6" t="inlineStr">
        <is>
          <t>41.67%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84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7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Chattanooga,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Chattanooga,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1249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1844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6239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13055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1571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Chattanooga,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8.7%</t>
        </is>
      </c>
      <c r="C22" s="6" t="inlineStr">
        <is>
          <t>23669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4.35%</t>
        </is>
      </c>
      <c r="C23" s="6" t="inlineStr">
        <is>
          <t>30736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30741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13.04%</t>
        </is>
      </c>
      <c r="C25" s="6" t="inlineStr">
        <is>
          <t>30742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37343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8.7%</t>
        </is>
      </c>
      <c r="C27" s="6" t="inlineStr">
        <is>
          <t>37363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8.7%</t>
        </is>
      </c>
      <c r="C28" s="6" t="inlineStr">
        <is>
          <t>37403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8.7%</t>
        </is>
      </c>
      <c r="C29" s="6" t="inlineStr">
        <is>
          <t>37405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4.35%</t>
        </is>
      </c>
      <c r="C30" s="6" t="inlineStr">
        <is>
          <t>37412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13.04%</t>
        </is>
      </c>
      <c r="C31" s="6" t="inlineStr">
        <is>
          <t>37415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21.74%</t>
        </is>
      </c>
      <c r="C32" s="6" t="inlineStr">
        <is>
          <t>37421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23</v>
      </c>
      <c r="B33" s="10" t="inlineStr">
        <is>
          <t>100.02%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19</v>
      </c>
      <c r="B34" s="6" t="inlineStr">
        <is>
          <t>82.61%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4.35%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4.35%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8.7%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23</v>
      </c>
      <c r="B38" s="10" t="inlineStr">
        <is>
          <t>100.01%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21.74%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21.74%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56.52%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23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30.43%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30.43%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26.09%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4.35%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8.7%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23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30.43%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69.57%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23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8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Knoxville,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Knoxville,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950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8045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3544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14321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2023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Knoxville,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2.7%</t>
        </is>
      </c>
      <c r="C22" s="6" t="inlineStr">
        <is>
          <t>37701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8.11%</t>
        </is>
      </c>
      <c r="C23" s="6" t="inlineStr">
        <is>
          <t>37777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2.7%</t>
        </is>
      </c>
      <c r="C24" s="6" t="inlineStr">
        <is>
          <t>37801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2.7%</t>
        </is>
      </c>
      <c r="C25" s="6" t="inlineStr">
        <is>
          <t>37803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5.41%</t>
        </is>
      </c>
      <c r="C26" s="6" t="inlineStr">
        <is>
          <t>37804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5.41%</t>
        </is>
      </c>
      <c r="C27" s="6" t="inlineStr">
        <is>
          <t>37828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8.11%</t>
        </is>
      </c>
      <c r="C28" s="6" t="inlineStr">
        <is>
          <t>37830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5.41%</t>
        </is>
      </c>
      <c r="C29" s="6" t="inlineStr">
        <is>
          <t>37909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10.81%</t>
        </is>
      </c>
      <c r="C30" s="6" t="inlineStr">
        <is>
          <t>37912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5.41%</t>
        </is>
      </c>
      <c r="C31" s="6" t="inlineStr">
        <is>
          <t>37918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8.11%</t>
        </is>
      </c>
      <c r="C32" s="6" t="inlineStr">
        <is>
          <t>37919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8.11%</t>
        </is>
      </c>
      <c r="C33" s="6" t="inlineStr">
        <is>
          <t>37920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2.7%</t>
        </is>
      </c>
      <c r="C34" s="6" t="inlineStr">
        <is>
          <t>37921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10.81%</t>
        </is>
      </c>
      <c r="C35" s="6" t="inlineStr">
        <is>
          <t>37923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5.41%</t>
        </is>
      </c>
      <c r="C36" s="6" t="inlineStr">
        <is>
          <t>37932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2.7%</t>
        </is>
      </c>
      <c r="C37" s="6" t="inlineStr">
        <is>
          <t>37938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5.41%</t>
        </is>
      </c>
      <c r="C38" s="6" t="inlineStr">
        <is>
          <t>84095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37</v>
      </c>
      <c r="B39" s="10" t="inlineStr">
        <is>
          <t>100.02%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36</v>
      </c>
      <c r="B40" s="6" t="inlineStr">
        <is>
          <t>97.3%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2.7%</t>
        </is>
      </c>
      <c r="C41" s="6" t="inlineStr">
        <is>
          <t>SENIOR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37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2.7%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18</v>
      </c>
      <c r="B44" s="6" t="inlineStr">
        <is>
          <t>48.65%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11</v>
      </c>
      <c r="B45" s="6" t="inlineStr">
        <is>
          <t>29.73%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18.92%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37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16</v>
      </c>
      <c r="B48" s="6" t="inlineStr">
        <is>
          <t>43.24%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10</v>
      </c>
      <c r="B49" s="6" t="inlineStr">
        <is>
          <t>27.03%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18.92%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5.41%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5.41%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37</v>
      </c>
      <c r="B54" s="10" t="inlineStr">
        <is>
          <t>100.01%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25</v>
      </c>
      <c r="B55" s="6" t="inlineStr">
        <is>
          <t>67.57%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12</v>
      </c>
      <c r="B56" s="6" t="inlineStr">
        <is>
          <t>32.43%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37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9.xml><?xml version="1.0" encoding="utf-8"?>
<worksheet xmlns="http://schemas.openxmlformats.org/spreadsheetml/2006/main">
  <sheetPr>
    <outlinePr summaryBelow="1" summaryRight="1"/>
    <pageSetUpPr/>
  </sheetPr>
  <dimension ref="A1:AD7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Nashville,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Nashville,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1198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6848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3958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13748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Nashville,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3.85%</t>
        </is>
      </c>
      <c r="C22" s="6" t="inlineStr">
        <is>
          <t>37013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0.96%</t>
        </is>
      </c>
      <c r="C23" s="6" t="inlineStr">
        <is>
          <t>37055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0.96%</t>
        </is>
      </c>
      <c r="C24" s="6" t="inlineStr">
        <is>
          <t>37062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1.92%</t>
        </is>
      </c>
      <c r="C25" s="6" t="inlineStr">
        <is>
          <t>37064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8</v>
      </c>
      <c r="B26" s="6" t="inlineStr">
        <is>
          <t>7.69%</t>
        </is>
      </c>
      <c r="C26" s="6" t="inlineStr">
        <is>
          <t>37066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1.92%</t>
        </is>
      </c>
      <c r="C27" s="6" t="inlineStr">
        <is>
          <t>37067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1.92%</t>
        </is>
      </c>
      <c r="C28" s="6" t="inlineStr">
        <is>
          <t>37069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1.92%</t>
        </is>
      </c>
      <c r="C29" s="6" t="inlineStr">
        <is>
          <t>37072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0.96%</t>
        </is>
      </c>
      <c r="C30" s="6" t="inlineStr">
        <is>
          <t>37074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4.81%</t>
        </is>
      </c>
      <c r="C31" s="6" t="inlineStr">
        <is>
          <t>37075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4.81%</t>
        </is>
      </c>
      <c r="C32" s="6" t="inlineStr">
        <is>
          <t>37076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0.96%</t>
        </is>
      </c>
      <c r="C33" s="6" t="inlineStr">
        <is>
          <t>37086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2.88%</t>
        </is>
      </c>
      <c r="C34" s="6" t="inlineStr">
        <is>
          <t>37087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2.88%</t>
        </is>
      </c>
      <c r="C35" s="6" t="inlineStr">
        <is>
          <t>37115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1.92%</t>
        </is>
      </c>
      <c r="C36" s="6" t="inlineStr">
        <is>
          <t>37122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2.88%</t>
        </is>
      </c>
      <c r="C37" s="6" t="inlineStr">
        <is>
          <t>37128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0.96%</t>
        </is>
      </c>
      <c r="C38" s="6" t="inlineStr">
        <is>
          <t>37129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11</v>
      </c>
      <c r="B39" s="6" t="inlineStr">
        <is>
          <t>10.58%</t>
        </is>
      </c>
      <c r="C39" s="6" t="inlineStr">
        <is>
          <t>37130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1.92%</t>
        </is>
      </c>
      <c r="C40" s="6" t="inlineStr">
        <is>
          <t>37138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2.88%</t>
        </is>
      </c>
      <c r="C41" s="6" t="inlineStr">
        <is>
          <t>37148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3.85%</t>
        </is>
      </c>
      <c r="C42" s="6" t="inlineStr">
        <is>
          <t>37167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1.92%</t>
        </is>
      </c>
      <c r="C43" s="6" t="inlineStr">
        <is>
          <t>37188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0.96%</t>
        </is>
      </c>
      <c r="C44" s="6" t="inlineStr">
        <is>
          <t>37203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0.96%</t>
        </is>
      </c>
      <c r="C45" s="6" t="inlineStr">
        <is>
          <t>37204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0.96%</t>
        </is>
      </c>
      <c r="C46" s="6" t="inlineStr">
        <is>
          <t>37206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0.96%</t>
        </is>
      </c>
      <c r="C47" s="6" t="inlineStr">
        <is>
          <t>37207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0.96%</t>
        </is>
      </c>
      <c r="C48" s="6" t="inlineStr">
        <is>
          <t>37208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3.85%</t>
        </is>
      </c>
      <c r="C49" s="6" t="inlineStr">
        <is>
          <t>37209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2.88%</t>
        </is>
      </c>
      <c r="C50" s="6" t="inlineStr">
        <is>
          <t>37210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13</v>
      </c>
      <c r="B51" s="6" t="inlineStr">
        <is>
          <t>12.5%</t>
        </is>
      </c>
      <c r="C51" s="6" t="inlineStr">
        <is>
          <t>37211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0.96%</t>
        </is>
      </c>
      <c r="C52" s="6" t="inlineStr">
        <is>
          <t>37212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2.88%</t>
        </is>
      </c>
      <c r="C53" s="6" t="inlineStr">
        <is>
          <t>37214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2.88%</t>
        </is>
      </c>
      <c r="C54" s="6" t="inlineStr">
        <is>
          <t>37217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1.92%</t>
        </is>
      </c>
      <c r="C55" s="6" t="inlineStr">
        <is>
          <t>37221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1.92%</t>
        </is>
      </c>
      <c r="C56" s="6" t="inlineStr">
        <is>
          <t>37228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104</v>
      </c>
      <c r="B57" s="10" t="inlineStr">
        <is>
          <t>99.94%</t>
        </is>
      </c>
      <c r="C57" s="10" t="inlineStr">
        <is>
          <t>Total</t>
        </is>
      </c>
      <c r="D57" s="10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91</v>
      </c>
      <c r="B58" s="6" t="inlineStr">
        <is>
          <t>87.5%</t>
        </is>
      </c>
      <c r="C58" s="6" t="inlineStr">
        <is>
          <t>GARDEN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2.88%</t>
        </is>
      </c>
      <c r="C59" s="6" t="inlineStr">
        <is>
          <t>MANUFACTURED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8</v>
      </c>
      <c r="B60" s="6" t="inlineStr">
        <is>
          <t>7.69%</t>
        </is>
      </c>
      <c r="C60" s="6" t="inlineStr">
        <is>
          <t>MIDRISE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0.96%</t>
        </is>
      </c>
      <c r="C61" s="6" t="inlineStr">
        <is>
          <t>SENIOR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0.96%</t>
        </is>
      </c>
      <c r="C62" s="6" t="inlineStr">
        <is>
          <t>STUDENT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104</v>
      </c>
      <c r="B63" s="10" t="inlineStr">
        <is>
          <t>99.99%</t>
        </is>
      </c>
      <c r="C63" s="10" t="inlineStr">
        <is>
          <t>Total</t>
        </is>
      </c>
      <c r="D63" s="10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3.85%</t>
        </is>
      </c>
      <c r="C64" s="6" t="inlineStr">
        <is>
          <t>Less than 5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39</v>
      </c>
      <c r="B65" s="6" t="inlineStr">
        <is>
          <t>37.5%</t>
        </is>
      </c>
      <c r="C65" s="6" t="inlineStr">
        <is>
          <t>5-9 years</t>
        </is>
      </c>
      <c r="D65" s="6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24</v>
      </c>
      <c r="B66" s="6" t="inlineStr">
        <is>
          <t>23.08%</t>
        </is>
      </c>
      <c r="C66" s="6" t="inlineStr">
        <is>
          <t>10-19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37</v>
      </c>
      <c r="B67" s="6" t="inlineStr">
        <is>
          <t>35.58%</t>
        </is>
      </c>
      <c r="C67" s="6" t="inlineStr">
        <is>
          <t>20+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104</v>
      </c>
      <c r="B68" s="10" t="inlineStr">
        <is>
          <t>100.01%</t>
        </is>
      </c>
      <c r="C68" s="10" t="inlineStr">
        <is>
          <t>Total</t>
        </is>
      </c>
      <c r="D68" s="10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31</v>
      </c>
      <c r="B69" s="6" t="inlineStr">
        <is>
          <t>29.81%</t>
        </is>
      </c>
      <c r="C69" s="6" t="inlineStr">
        <is>
          <t>Less than 100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31</v>
      </c>
      <c r="B70" s="6" t="inlineStr">
        <is>
          <t>29.81%</t>
        </is>
      </c>
      <c r="C70" s="6" t="inlineStr">
        <is>
          <t>100-199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22</v>
      </c>
      <c r="B71" s="6" t="inlineStr">
        <is>
          <t>21.15%</t>
        </is>
      </c>
      <c r="C71" s="6" t="inlineStr">
        <is>
          <t>200-299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11</v>
      </c>
      <c r="B72" s="6" t="inlineStr">
        <is>
          <t>10.58%</t>
        </is>
      </c>
      <c r="C72" s="6" t="inlineStr">
        <is>
          <t>300-399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3.85%</t>
        </is>
      </c>
      <c r="C73" s="6" t="inlineStr">
        <is>
          <t>400-499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4.81%</t>
        </is>
      </c>
      <c r="C74" s="6" t="inlineStr">
        <is>
          <t>500+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104</v>
      </c>
      <c r="B75" s="10" t="inlineStr">
        <is>
          <t>100.01%</t>
        </is>
      </c>
      <c r="C75" s="10" t="inlineStr">
        <is>
          <t>Total</t>
        </is>
      </c>
      <c r="D75" s="10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56</v>
      </c>
      <c r="B76" s="6" t="inlineStr">
        <is>
          <t>53.85%</t>
        </is>
      </c>
      <c r="C76" s="6" t="inlineStr">
        <is>
          <t>Affordable</t>
        </is>
      </c>
      <c r="D76" s="6" t="inlineStr">
        <is>
          <t>Rent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48</v>
      </c>
      <c r="B77" s="6" t="inlineStr">
        <is>
          <t>46.15%</t>
        </is>
      </c>
      <c r="C77" s="6" t="inlineStr">
        <is>
          <t>MarketRate</t>
        </is>
      </c>
      <c r="D77" s="6" t="inlineStr">
        <is>
          <t>Rent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10" t="n">
        <v>104</v>
      </c>
      <c r="B78" s="10" t="inlineStr">
        <is>
          <t>100.00%</t>
        </is>
      </c>
      <c r="C78" s="10" t="inlineStr">
        <is>
          <t>Total</t>
        </is>
      </c>
      <c r="D78" s="10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9E398A622C6C49AA1D7585FFB11E1C" ma:contentTypeVersion="18" ma:contentTypeDescription="Create a new document." ma:contentTypeScope="" ma:versionID="1ce7d2ccea568fb79cee7a1cd56673f9">
  <xsd:schema xmlns:xsd="http://www.w3.org/2001/XMLSchema" xmlns:xs="http://www.w3.org/2001/XMLSchema" xmlns:p="http://schemas.microsoft.com/office/2006/metadata/properties" xmlns:ns2="2f767739-3f6a-40b8-bbd8-abf27c558a8f" xmlns:ns3="d9da5a54-c2f0-49f3-92e8-cd1dfa6c1193" targetNamespace="http://schemas.microsoft.com/office/2006/metadata/properties" ma:root="true" ma:fieldsID="6df293a1db0f167d4286f3b8607df06a" ns2:_="" ns3:_="">
    <xsd:import namespace="2f767739-3f6a-40b8-bbd8-abf27c558a8f"/>
    <xsd:import namespace="d9da5a54-c2f0-49f3-92e8-cd1dfa6c11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767739-3f6a-40b8-bbd8-abf27c558a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c69a052-f184-434b-9d65-0211e1fc19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a5a54-c2f0-49f3-92e8-cd1dfa6c119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67f4140-c032-4662-aa28-c842df02f66b}" ma:internalName="TaxCatchAll" ma:showField="CatchAllData" ma:web="d9da5a54-c2f0-49f3-92e8-cd1dfa6c11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767739-3f6a-40b8-bbd8-abf27c558a8f">
      <Terms xmlns="http://schemas.microsoft.com/office/infopath/2007/PartnerControls"/>
    </lcf76f155ced4ddcb4097134ff3c332f>
    <TaxCatchAll xmlns="d9da5a54-c2f0-49f3-92e8-cd1dfa6c1193" xsi:nil="true"/>
  </documentManagement>
</p:properties>
</file>

<file path=customXml/itemProps1.xml><?xml version="1.0" encoding="utf-8"?>
<ds:datastoreItem xmlns:ds="http://schemas.openxmlformats.org/officeDocument/2006/customXml" ds:itemID="{C4E5B6DF-89DD-43D4-B3E8-A62839ACC75F}"/>
</file>

<file path=customXml/itemProps2.xml><?xml version="1.0" encoding="utf-8"?>
<ds:datastoreItem xmlns:ds="http://schemas.openxmlformats.org/officeDocument/2006/customXml" ds:itemID="{49CCBD77-81E0-4D53-9FC9-C299CAAC1DBF}"/>
</file>

<file path=customXml/itemProps3.xml><?xml version="1.0" encoding="utf-8"?>
<ds:datastoreItem xmlns:ds="http://schemas.openxmlformats.org/officeDocument/2006/customXml" ds:itemID="{5DAECAF3-901C-4B70-9188-1B132B43D908}"/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2025-12-12T18:38:07Z</dcterms:created>
  <dcterms:modified xsi:type="dcterms:W3CDTF">2025-12-12T18:38:31Z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0x010100579E398A622C6C49AA1D7585FFB11E1C</vt:lpwstr>
  </property>
  <property fmtid="{D5CDD505-2E9C-101B-9397-08002B2CF9AE}" pid="3" name="MediaServiceImageTags">
    <vt:lpwstr/>
  </property>
</Properties>
</file>