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worksheets/sheet207.xml" ContentType="application/vnd.openxmlformats-officedocument.spreadsheetml.worksheet+xml"/>
  <Override PartName="/xl/worksheets/sheet208.xml" ContentType="application/vnd.openxmlformats-officedocument.spreadsheetml.worksheet+xml"/>
  <Override PartName="/xl/worksheets/sheet209.xml" ContentType="application/vnd.openxmlformats-officedocument.spreadsheetml.worksheet+xml"/>
  <Override PartName="/xl/worksheets/sheet210.xml" ContentType="application/vnd.openxmlformats-officedocument.spreadsheetml.worksheet+xml"/>
  <Override PartName="/xl/worksheets/sheet211.xml" ContentType="application/vnd.openxmlformats-officedocument.spreadsheetml.worksheet+xml"/>
  <Override PartName="/xl/worksheets/sheet212.xml" ContentType="application/vnd.openxmlformats-officedocument.spreadsheetml.worksheet+xml"/>
  <Override PartName="/xl/worksheets/sheet213.xml" ContentType="application/vnd.openxmlformats-officedocument.spreadsheetml.worksheet+xml"/>
  <Override PartName="/xl/worksheets/sheet214.xml" ContentType="application/vnd.openxmlformats-officedocument.spreadsheetml.worksheet+xml"/>
  <Override PartName="/xl/worksheets/sheet215.xml" ContentType="application/vnd.openxmlformats-officedocument.spreadsheetml.worksheet+xml"/>
  <Override PartName="/xl/worksheets/sheet216.xml" ContentType="application/vnd.openxmlformats-officedocument.spreadsheetml.worksheet+xml"/>
  <Override PartName="/xl/worksheets/sheet217.xml" ContentType="application/vnd.openxmlformats-officedocument.spreadsheetml.worksheet+xml"/>
  <Override PartName="/xl/worksheets/sheet218.xml" ContentType="application/vnd.openxmlformats-officedocument.spreadsheetml.worksheet+xml"/>
  <Override PartName="/xl/worksheets/sheet219.xml" ContentType="application/vnd.openxmlformats-officedocument.spreadsheetml.worksheet+xml"/>
  <Override PartName="/xl/worksheets/sheet220.xml" ContentType="application/vnd.openxmlformats-officedocument.spreadsheetml.worksheet+xml"/>
  <Override PartName="/xl/worksheets/sheet221.xml" ContentType="application/vnd.openxmlformats-officedocument.spreadsheetml.worksheet+xml"/>
  <Override PartName="/xl/worksheets/sheet222.xml" ContentType="application/vnd.openxmlformats-officedocument.spreadsheetml.worksheet+xml"/>
  <Override PartName="/xl/worksheets/sheet223.xml" ContentType="application/vnd.openxmlformats-officedocument.spreadsheetml.worksheet+xml"/>
  <Override PartName="/xl/worksheets/sheet224.xml" ContentType="application/vnd.openxmlformats-officedocument.spreadsheetml.worksheet+xml"/>
  <Override PartName="/xl/worksheets/sheet225.xml" ContentType="application/vnd.openxmlformats-officedocument.spreadsheetml.worksheet+xml"/>
  <Override PartName="/xl/worksheets/sheet226.xml" ContentType="application/vnd.openxmlformats-officedocument.spreadsheetml.worksheet+xml"/>
  <Override PartName="/xl/worksheets/sheet227.xml" ContentType="application/vnd.openxmlformats-officedocument.spreadsheetml.worksheet+xml"/>
  <Override PartName="/xl/worksheets/sheet228.xml" ContentType="application/vnd.openxmlformats-officedocument.spreadsheetml.worksheet+xml"/>
  <Override PartName="/xl/worksheets/sheet229.xml" ContentType="application/vnd.openxmlformats-officedocument.spreadsheetml.worksheet+xml"/>
  <Override PartName="/xl/worksheets/sheet230.xml" ContentType="application/vnd.openxmlformats-officedocument.spreadsheetml.worksheet+xml"/>
  <Override PartName="/xl/worksheets/sheet231.xml" ContentType="application/vnd.openxmlformats-officedocument.spreadsheetml.worksheet+xml"/>
  <Override PartName="/xl/worksheets/sheet232.xml" ContentType="application/vnd.openxmlformats-officedocument.spreadsheetml.worksheet+xml"/>
  <Override PartName="/xl/worksheets/sheet233.xml" ContentType="application/vnd.openxmlformats-officedocument.spreadsheetml.worksheet+xml"/>
  <Override PartName="/xl/worksheets/sheet234.xml" ContentType="application/vnd.openxmlformats-officedocument.spreadsheetml.worksheet+xml"/>
  <Override PartName="/xl/worksheets/sheet235.xml" ContentType="application/vnd.openxmlformats-officedocument.spreadsheetml.worksheet+xml"/>
  <Override PartName="/xl/worksheets/sheet236.xml" ContentType="application/vnd.openxmlformats-officedocument.spreadsheetml.worksheet+xml"/>
  <Override PartName="/xl/worksheets/sheet237.xml" ContentType="application/vnd.openxmlformats-officedocument.spreadsheetml.worksheet+xml"/>
  <Override PartName="/xl/worksheets/sheet238.xml" ContentType="application/vnd.openxmlformats-officedocument.spreadsheetml.worksheet+xml"/>
  <Override PartName="/xl/worksheets/sheet239.xml" ContentType="application/vnd.openxmlformats-officedocument.spreadsheetml.worksheet+xml"/>
  <Override PartName="/xl/worksheets/sheet240.xml" ContentType="application/vnd.openxmlformats-officedocument.spreadsheetml.worksheet+xml"/>
  <Override PartName="/xl/worksheets/sheet241.xml" ContentType="application/vnd.openxmlformats-officedocument.spreadsheetml.worksheet+xml"/>
  <Override PartName="/xl/worksheets/sheet242.xml" ContentType="application/vnd.openxmlformats-officedocument.spreadsheetml.worksheet+xml"/>
  <Override PartName="/xl/worksheets/sheet243.xml" ContentType="application/vnd.openxmlformats-officedocument.spreadsheetml.worksheet+xml"/>
  <Override PartName="/xl/worksheets/sheet244.xml" ContentType="application/vnd.openxmlformats-officedocument.spreadsheetml.worksheet+xml"/>
  <Override PartName="/xl/worksheets/sheet245.xml" ContentType="application/vnd.openxmlformats-officedocument.spreadsheetml.worksheet+xml"/>
  <Override PartName="/xl/worksheets/sheet246.xml" ContentType="application/vnd.openxmlformats-officedocument.spreadsheetml.worksheet+xml"/>
  <Override PartName="/xl/worksheets/sheet247.xml" ContentType="application/vnd.openxmlformats-officedocument.spreadsheetml.worksheet+xml"/>
  <Override PartName="/xl/worksheets/sheet248.xml" ContentType="application/vnd.openxmlformats-officedocument.spreadsheetml.worksheet+xml"/>
  <Override PartName="/xl/worksheets/sheet249.xml" ContentType="application/vnd.openxmlformats-officedocument.spreadsheetml.worksheet+xml"/>
  <Override PartName="/xl/worksheets/sheet250.xml" ContentType="application/vnd.openxmlformats-officedocument.spreadsheetml.worksheet+xml"/>
  <Override PartName="/xl/worksheets/sheet251.xml" ContentType="application/vnd.openxmlformats-officedocument.spreadsheetml.worksheet+xml"/>
  <Override PartName="/xl/worksheets/sheet252.xml" ContentType="application/vnd.openxmlformats-officedocument.spreadsheetml.worksheet+xml"/>
  <Override PartName="/xl/worksheets/sheet253.xml" ContentType="application/vnd.openxmlformats-officedocument.spreadsheetml.worksheet+xml"/>
  <Override PartName="/xl/worksheets/sheet254.xml" ContentType="application/vnd.openxmlformats-officedocument.spreadsheetml.worksheet+xml"/>
  <Override PartName="/xl/worksheets/sheet255.xml" ContentType="application/vnd.openxmlformats-officedocument.spreadsheetml.worksheet+xml"/>
  <Override PartName="/xl/worksheets/sheet256.xml" ContentType="application/vnd.openxmlformats-officedocument.spreadsheetml.worksheet+xml"/>
  <Override PartName="/xl/worksheets/sheet257.xml" ContentType="application/vnd.openxmlformats-officedocument.spreadsheetml.worksheet+xml"/>
  <Override PartName="/xl/worksheets/sheet258.xml" ContentType="application/vnd.openxmlformats-officedocument.spreadsheetml.worksheet+xml"/>
  <Override PartName="/xl/worksheets/sheet259.xml" ContentType="application/vnd.openxmlformats-officedocument.spreadsheetml.worksheet+xml"/>
  <Override PartName="/xl/worksheets/sheet260.xml" ContentType="application/vnd.openxmlformats-officedocument.spreadsheetml.worksheet+xml"/>
  <Override PartName="/xl/worksheets/sheet261.xml" ContentType="application/vnd.openxmlformats-officedocument.spreadsheetml.worksheet+xml"/>
  <Override PartName="/xl/worksheets/sheet262.xml" ContentType="application/vnd.openxmlformats-officedocument.spreadsheetml.worksheet+xml"/>
  <Override PartName="/xl/worksheets/sheet263.xml" ContentType="application/vnd.openxmlformats-officedocument.spreadsheetml.worksheet+xml"/>
  <Override PartName="/xl/worksheets/sheet264.xml" ContentType="application/vnd.openxmlformats-officedocument.spreadsheetml.worksheet+xml"/>
  <Override PartName="/xl/worksheets/sheet265.xml" ContentType="application/vnd.openxmlformats-officedocument.spreadsheetml.worksheet+xml"/>
  <Override PartName="/xl/worksheets/sheet266.xml" ContentType="application/vnd.openxmlformats-officedocument.spreadsheetml.worksheet+xml"/>
  <Override PartName="/xl/worksheets/sheet267.xml" ContentType="application/vnd.openxmlformats-officedocument.spreadsheetml.worksheet+xml"/>
  <Override PartName="/xl/worksheets/sheet268.xml" ContentType="application/vnd.openxmlformats-officedocument.spreadsheetml.worksheet+xml"/>
  <Override PartName="/xl/worksheets/sheet269.xml" ContentType="application/vnd.openxmlformats-officedocument.spreadsheetml.worksheet+xml"/>
  <Override PartName="/xl/worksheets/sheet270.xml" ContentType="application/vnd.openxmlformats-officedocument.spreadsheetml.worksheet+xml"/>
  <Override PartName="/xl/worksheets/sheet271.xml" ContentType="application/vnd.openxmlformats-officedocument.spreadsheetml.worksheet+xml"/>
  <Override PartName="/xl/worksheets/sheet272.xml" ContentType="application/vnd.openxmlformats-officedocument.spreadsheetml.worksheet+xml"/>
  <Override PartName="/xl/worksheets/sheet273.xml" ContentType="application/vnd.openxmlformats-officedocument.spreadsheetml.worksheet+xml"/>
  <Override PartName="/xl/worksheets/sheet274.xml" ContentType="application/vnd.openxmlformats-officedocument.spreadsheetml.worksheet+xml"/>
  <Override PartName="/xl/worksheets/sheet275.xml" ContentType="application/vnd.openxmlformats-officedocument.spreadsheetml.worksheet+xml"/>
  <Override PartName="/xl/worksheets/sheet276.xml" ContentType="application/vnd.openxmlformats-officedocument.spreadsheetml.worksheet+xml"/>
  <Override PartName="/xl/worksheets/sheet277.xml" ContentType="application/vnd.openxmlformats-officedocument.spreadsheetml.worksheet+xml"/>
  <Override PartName="/xl/worksheets/sheet278.xml" ContentType="application/vnd.openxmlformats-officedocument.spreadsheetml.worksheet+xml"/>
  <Override PartName="/xl/worksheets/sheet279.xml" ContentType="application/vnd.openxmlformats-officedocument.spreadsheetml.worksheet+xml"/>
  <Override PartName="/xl/worksheets/sheet280.xml" ContentType="application/vnd.openxmlformats-officedocument.spreadsheetml.worksheet+xml"/>
  <Override PartName="/xl/worksheets/sheet281.xml" ContentType="application/vnd.openxmlformats-officedocument.spreadsheetml.worksheet+xml"/>
  <Override PartName="/xl/worksheets/sheet282.xml" ContentType="application/vnd.openxmlformats-officedocument.spreadsheetml.worksheet+xml"/>
  <Override PartName="/xl/worksheets/sheet283.xml" ContentType="application/vnd.openxmlformats-officedocument.spreadsheetml.worksheet+xml"/>
  <Override PartName="/xl/worksheets/sheet284.xml" ContentType="application/vnd.openxmlformats-officedocument.spreadsheetml.worksheet+xml"/>
  <Override PartName="/xl/worksheets/sheet285.xml" ContentType="application/vnd.openxmlformats-officedocument.spreadsheetml.worksheet+xml"/>
  <Override PartName="/xl/worksheets/sheet286.xml" ContentType="application/vnd.openxmlformats-officedocument.spreadsheetml.worksheet+xml"/>
  <Override PartName="/xl/worksheets/sheet287.xml" ContentType="application/vnd.openxmlformats-officedocument.spreadsheetml.worksheet+xml"/>
  <Override PartName="/xl/worksheets/sheet288.xml" ContentType="application/vnd.openxmlformats-officedocument.spreadsheetml.worksheet+xml"/>
  <Override PartName="/xl/worksheets/sheet289.xml" ContentType="application/vnd.openxmlformats-officedocument.spreadsheetml.worksheet+xml"/>
  <Override PartName="/xl/worksheets/sheet290.xml" ContentType="application/vnd.openxmlformats-officedocument.spreadsheetml.worksheet+xml"/>
  <Override PartName="/xl/worksheets/sheet291.xml" ContentType="application/vnd.openxmlformats-officedocument.spreadsheetml.worksheet+xml"/>
  <Override PartName="/xl/worksheets/sheet29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dex" sheetId="1" state="visible" r:id="rId1"/>
    <sheet name="AL-05" sheetId="2" state="visible" r:id="rId2"/>
    <sheet name="AL-06" sheetId="3" state="visible" r:id="rId3"/>
    <sheet name="AL-07" sheetId="4" state="visible" r:id="rId4"/>
    <sheet name="AR-02" sheetId="5" state="visible" r:id="rId5"/>
    <sheet name="AR-03" sheetId="6" state="visible" r:id="rId6"/>
    <sheet name="AZ-01" sheetId="7" state="visible" r:id="rId7"/>
    <sheet name="AZ-03" sheetId="8" state="visible" r:id="rId8"/>
    <sheet name="AZ-04" sheetId="9" state="visible" r:id="rId9"/>
    <sheet name="AZ-06" sheetId="10" state="visible" r:id="rId10"/>
    <sheet name="AZ-07" sheetId="11" state="visible" r:id="rId11"/>
    <sheet name="AZ-08" sheetId="12" state="visible" r:id="rId12"/>
    <sheet name="AZ-09" sheetId="13" state="visible" r:id="rId13"/>
    <sheet name="CA-04" sheetId="14" state="visible" r:id="rId14"/>
    <sheet name="CA-06" sheetId="15" state="visible" r:id="rId15"/>
    <sheet name="CA-07" sheetId="16" state="visible" r:id="rId16"/>
    <sheet name="CA-08" sheetId="17" state="visible" r:id="rId17"/>
    <sheet name="CA-09" sheetId="18" state="visible" r:id="rId18"/>
    <sheet name="CA-10" sheetId="19" state="visible" r:id="rId19"/>
    <sheet name="CA-11" sheetId="20" state="visible" r:id="rId20"/>
    <sheet name="CA-12" sheetId="21" state="visible" r:id="rId21"/>
    <sheet name="CA-14" sheetId="22" state="visible" r:id="rId22"/>
    <sheet name="CA-15" sheetId="23" state="visible" r:id="rId23"/>
    <sheet name="CA-16" sheetId="24" state="visible" r:id="rId24"/>
    <sheet name="CA-17" sheetId="25" state="visible" r:id="rId25"/>
    <sheet name="CA-18" sheetId="26" state="visible" r:id="rId26"/>
    <sheet name="CA-21" sheetId="27" state="visible" r:id="rId27"/>
    <sheet name="CA-23" sheetId="28" state="visible" r:id="rId28"/>
    <sheet name="CA-24" sheetId="29" state="visible" r:id="rId29"/>
    <sheet name="CA-25" sheetId="30" state="visible" r:id="rId30"/>
    <sheet name="CA-26" sheetId="31" state="visible" r:id="rId31"/>
    <sheet name="CA-27" sheetId="32" state="visible" r:id="rId32"/>
    <sheet name="CA-28" sheetId="33" state="visible" r:id="rId33"/>
    <sheet name="CA-29" sheetId="34" state="visible" r:id="rId34"/>
    <sheet name="CA-30" sheetId="35" state="visible" r:id="rId35"/>
    <sheet name="CA-31" sheetId="36" state="visible" r:id="rId36"/>
    <sheet name="CA-32" sheetId="37" state="visible" r:id="rId37"/>
    <sheet name="CA-33" sheetId="38" state="visible" r:id="rId38"/>
    <sheet name="CA-34" sheetId="39" state="visible" r:id="rId39"/>
    <sheet name="CA-35" sheetId="40" state="visible" r:id="rId40"/>
    <sheet name="CA-36" sheetId="41" state="visible" r:id="rId41"/>
    <sheet name="CA-37" sheetId="42" state="visible" r:id="rId42"/>
    <sheet name="CA-38" sheetId="43" state="visible" r:id="rId43"/>
    <sheet name="CA-39" sheetId="44" state="visible" r:id="rId44"/>
    <sheet name="CA-40" sheetId="45" state="visible" r:id="rId45"/>
    <sheet name="CA-42" sheetId="46" state="visible" r:id="rId46"/>
    <sheet name="CA-43" sheetId="47" state="visible" r:id="rId47"/>
    <sheet name="CA-44" sheetId="48" state="visible" r:id="rId48"/>
    <sheet name="CA-45" sheetId="49" state="visible" r:id="rId49"/>
    <sheet name="CA-46" sheetId="50" state="visible" r:id="rId50"/>
    <sheet name="CA-47" sheetId="51" state="visible" r:id="rId51"/>
    <sheet name="CA-48" sheetId="52" state="visible" r:id="rId52"/>
    <sheet name="CA-49" sheetId="53" state="visible" r:id="rId53"/>
    <sheet name="CA-50" sheetId="54" state="visible" r:id="rId54"/>
    <sheet name="CA-51" sheetId="55" state="visible" r:id="rId55"/>
    <sheet name="CA-52" sheetId="56" state="visible" r:id="rId56"/>
    <sheet name="CO-01" sheetId="57" state="visible" r:id="rId57"/>
    <sheet name="CO-02" sheetId="58" state="visible" r:id="rId58"/>
    <sheet name="CO-04" sheetId="59" state="visible" r:id="rId59"/>
    <sheet name="CO-05" sheetId="60" state="visible" r:id="rId60"/>
    <sheet name="CO-06" sheetId="61" state="visible" r:id="rId61"/>
    <sheet name="CO-07" sheetId="62" state="visible" r:id="rId62"/>
    <sheet name="CO-08" sheetId="63" state="visible" r:id="rId63"/>
    <sheet name="CT-01" sheetId="64" state="visible" r:id="rId64"/>
    <sheet name="CT-03" sheetId="65" state="visible" r:id="rId65"/>
    <sheet name="CT-04" sheetId="66" state="visible" r:id="rId66"/>
    <sheet name="CT-05" sheetId="67" state="visible" r:id="rId67"/>
    <sheet name="DC-98" sheetId="68" state="visible" r:id="rId68"/>
    <sheet name="DE-00" sheetId="69" state="visible" r:id="rId69"/>
    <sheet name="FL-01" sheetId="70" state="visible" r:id="rId70"/>
    <sheet name="FL-02" sheetId="71" state="visible" r:id="rId71"/>
    <sheet name="FL-03" sheetId="72" state="visible" r:id="rId72"/>
    <sheet name="FL-04" sheetId="73" state="visible" r:id="rId73"/>
    <sheet name="FL-05" sheetId="74" state="visible" r:id="rId74"/>
    <sheet name="FL-06" sheetId="75" state="visible" r:id="rId75"/>
    <sheet name="FL-07" sheetId="76" state="visible" r:id="rId76"/>
    <sheet name="FL-08" sheetId="77" state="visible" r:id="rId77"/>
    <sheet name="FL-10" sheetId="78" state="visible" r:id="rId78"/>
    <sheet name="FL-11" sheetId="79" state="visible" r:id="rId79"/>
    <sheet name="FL-13" sheetId="80" state="visible" r:id="rId80"/>
    <sheet name="FL-14" sheetId="81" state="visible" r:id="rId81"/>
    <sheet name="FL-15" sheetId="82" state="visible" r:id="rId82"/>
    <sheet name="FL-16" sheetId="83" state="visible" r:id="rId83"/>
    <sheet name="FL-19" sheetId="84" state="visible" r:id="rId84"/>
    <sheet name="FL-20" sheetId="85" state="visible" r:id="rId85"/>
    <sheet name="FL-22" sheetId="86" state="visible" r:id="rId86"/>
    <sheet name="FL-23" sheetId="87" state="visible" r:id="rId87"/>
    <sheet name="FL-24" sheetId="88" state="visible" r:id="rId88"/>
    <sheet name="FL-25" sheetId="89" state="visible" r:id="rId89"/>
    <sheet name="FL-26" sheetId="90" state="visible" r:id="rId90"/>
    <sheet name="FL-27" sheetId="91" state="visible" r:id="rId91"/>
    <sheet name="GA-01" sheetId="92" state="visible" r:id="rId92"/>
    <sheet name="GA-02" sheetId="93" state="visible" r:id="rId93"/>
    <sheet name="GA-03" sheetId="94" state="visible" r:id="rId94"/>
    <sheet name="GA-04" sheetId="95" state="visible" r:id="rId95"/>
    <sheet name="GA-05" sheetId="96" state="visible" r:id="rId96"/>
    <sheet name="GA-06" sheetId="97" state="visible" r:id="rId97"/>
    <sheet name="GA-07" sheetId="98" state="visible" r:id="rId98"/>
    <sheet name="GA-08" sheetId="99" state="visible" r:id="rId99"/>
    <sheet name="GA-11" sheetId="100" state="visible" r:id="rId100"/>
    <sheet name="IA-03" sheetId="101" state="visible" r:id="rId101"/>
    <sheet name="IL-01" sheetId="102" state="visible" r:id="rId102"/>
    <sheet name="IL-02" sheetId="103" state="visible" r:id="rId103"/>
    <sheet name="IL-03" sheetId="104" state="visible" r:id="rId104"/>
    <sheet name="IL-04" sheetId="105" state="visible" r:id="rId105"/>
    <sheet name="IL-05" sheetId="106" state="visible" r:id="rId106"/>
    <sheet name="IL-06" sheetId="107" state="visible" r:id="rId107"/>
    <sheet name="IL-07" sheetId="108" state="visible" r:id="rId108"/>
    <sheet name="IL-08" sheetId="109" state="visible" r:id="rId109"/>
    <sheet name="IL-09" sheetId="110" state="visible" r:id="rId110"/>
    <sheet name="IL-10" sheetId="111" state="visible" r:id="rId111"/>
    <sheet name="IL-11" sheetId="112" state="visible" r:id="rId112"/>
    <sheet name="IL-17" sheetId="113" state="visible" r:id="rId113"/>
    <sheet name="IN-01" sheetId="114" state="visible" r:id="rId114"/>
    <sheet name="IN-03" sheetId="115" state="visible" r:id="rId115"/>
    <sheet name="IN-05" sheetId="116" state="visible" r:id="rId116"/>
    <sheet name="IN-06" sheetId="117" state="visible" r:id="rId117"/>
    <sheet name="IN-07" sheetId="118" state="visible" r:id="rId118"/>
    <sheet name="IN-09" sheetId="119" state="visible" r:id="rId119"/>
    <sheet name="KS-03" sheetId="120" state="visible" r:id="rId120"/>
    <sheet name="KY-03" sheetId="121" state="visible" r:id="rId121"/>
    <sheet name="KY-04" sheetId="122" state="visible" r:id="rId122"/>
    <sheet name="LA-01" sheetId="123" state="visible" r:id="rId123"/>
    <sheet name="LA-02" sheetId="124" state="visible" r:id="rId124"/>
    <sheet name="LA-06" sheetId="125" state="visible" r:id="rId125"/>
    <sheet name="MA-03" sheetId="126" state="visible" r:id="rId126"/>
    <sheet name="MA-04" sheetId="127" state="visible" r:id="rId127"/>
    <sheet name="MA-05" sheetId="128" state="visible" r:id="rId128"/>
    <sheet name="MA-06" sheetId="129" state="visible" r:id="rId129"/>
    <sheet name="MA-07" sheetId="130" state="visible" r:id="rId130"/>
    <sheet name="MA-08" sheetId="131" state="visible" r:id="rId131"/>
    <sheet name="MD-02" sheetId="132" state="visible" r:id="rId132"/>
    <sheet name="MD-03" sheetId="133" state="visible" r:id="rId133"/>
    <sheet name="MD-04" sheetId="134" state="visible" r:id="rId134"/>
    <sheet name="MD-06" sheetId="135" state="visible" r:id="rId135"/>
    <sheet name="MD-07" sheetId="136" state="visible" r:id="rId136"/>
    <sheet name="MD-08" sheetId="137" state="visible" r:id="rId137"/>
    <sheet name="MI-04" sheetId="138" state="visible" r:id="rId138"/>
    <sheet name="MI-06" sheetId="139" state="visible" r:id="rId139"/>
    <sheet name="MI-07" sheetId="140" state="visible" r:id="rId140"/>
    <sheet name="MI-08" sheetId="141" state="visible" r:id="rId141"/>
    <sheet name="MI-10" sheetId="142" state="visible" r:id="rId142"/>
    <sheet name="MI-11" sheetId="143" state="visible" r:id="rId143"/>
    <sheet name="MI-12" sheetId="144" state="visible" r:id="rId144"/>
    <sheet name="MI-13" sheetId="145" state="visible" r:id="rId145"/>
    <sheet name="MN-02" sheetId="146" state="visible" r:id="rId146"/>
    <sheet name="MN-03" sheetId="147" state="visible" r:id="rId147"/>
    <sheet name="MN-04" sheetId="148" state="visible" r:id="rId148"/>
    <sheet name="MN-05" sheetId="149" state="visible" r:id="rId149"/>
    <sheet name="MO-01" sheetId="150" state="visible" r:id="rId150"/>
    <sheet name="MO-02" sheetId="151" state="visible" r:id="rId151"/>
    <sheet name="MO-03" sheetId="152" state="visible" r:id="rId152"/>
    <sheet name="MO-05" sheetId="153" state="visible" r:id="rId153"/>
    <sheet name="NC-02" sheetId="154" state="visible" r:id="rId154"/>
    <sheet name="NC-04" sheetId="155" state="visible" r:id="rId155"/>
    <sheet name="NC-05" sheetId="156" state="visible" r:id="rId156"/>
    <sheet name="NC-06" sheetId="157" state="visible" r:id="rId157"/>
    <sheet name="NC-07" sheetId="158" state="visible" r:id="rId158"/>
    <sheet name="NC-10" sheetId="159" state="visible" r:id="rId159"/>
    <sheet name="NC-12" sheetId="160" state="visible" r:id="rId160"/>
    <sheet name="NC-14" sheetId="161" state="visible" r:id="rId161"/>
    <sheet name="ND-00" sheetId="162" state="visible" r:id="rId162"/>
    <sheet name="NE-01" sheetId="163" state="visible" r:id="rId163"/>
    <sheet name="NE-02" sheetId="164" state="visible" r:id="rId164"/>
    <sheet name="NJ-01" sheetId="165" state="visible" r:id="rId165"/>
    <sheet name="NJ-02" sheetId="166" state="visible" r:id="rId166"/>
    <sheet name="NJ-04" sheetId="167" state="visible" r:id="rId167"/>
    <sheet name="NJ-05" sheetId="168" state="visible" r:id="rId168"/>
    <sheet name="NJ-06" sheetId="169" state="visible" r:id="rId169"/>
    <sheet name="NJ-07" sheetId="170" state="visible" r:id="rId170"/>
    <sheet name="NJ-08" sheetId="171" state="visible" r:id="rId171"/>
    <sheet name="NJ-09" sheetId="172" state="visible" r:id="rId172"/>
    <sheet name="NJ-10" sheetId="173" state="visible" r:id="rId173"/>
    <sheet name="NJ-11" sheetId="174" state="visible" r:id="rId174"/>
    <sheet name="NJ-12" sheetId="175" state="visible" r:id="rId175"/>
    <sheet name="NM-01" sheetId="176" state="visible" r:id="rId176"/>
    <sheet name="NV-01" sheetId="177" state="visible" r:id="rId177"/>
    <sheet name="NV-02" sheetId="178" state="visible" r:id="rId178"/>
    <sheet name="NV-03" sheetId="179" state="visible" r:id="rId179"/>
    <sheet name="NV-04" sheetId="180" state="visible" r:id="rId180"/>
    <sheet name="NY-07" sheetId="181" state="visible" r:id="rId181"/>
    <sheet name="NY-08" sheetId="182" state="visible" r:id="rId182"/>
    <sheet name="NY-09" sheetId="183" state="visible" r:id="rId183"/>
    <sheet name="NY-10" sheetId="184" state="visible" r:id="rId184"/>
    <sheet name="NY-12" sheetId="185" state="visible" r:id="rId185"/>
    <sheet name="NY-13" sheetId="186" state="visible" r:id="rId186"/>
    <sheet name="NY-14" sheetId="187" state="visible" r:id="rId187"/>
    <sheet name="NY-15" sheetId="188" state="visible" r:id="rId188"/>
    <sheet name="NY-16" sheetId="189" state="visible" r:id="rId189"/>
    <sheet name="NY-17" sheetId="190" state="visible" r:id="rId190"/>
    <sheet name="NY-18" sheetId="191" state="visible" r:id="rId191"/>
    <sheet name="NY-19" sheetId="192" state="visible" r:id="rId192"/>
    <sheet name="NY-20" sheetId="193" state="visible" r:id="rId193"/>
    <sheet name="NY-22" sheetId="194" state="visible" r:id="rId194"/>
    <sheet name="NY-23" sheetId="195" state="visible" r:id="rId195"/>
    <sheet name="NY-25" sheetId="196" state="visible" r:id="rId196"/>
    <sheet name="NY-26" sheetId="197" state="visible" r:id="rId197"/>
    <sheet name="OH-01" sheetId="198" state="visible" r:id="rId198"/>
    <sheet name="OH-02" sheetId="199" state="visible" r:id="rId199"/>
    <sheet name="OH-03" sheetId="200" state="visible" r:id="rId200"/>
    <sheet name="OH-05" sheetId="201" state="visible" r:id="rId201"/>
    <sheet name="OH-07" sheetId="202" state="visible" r:id="rId202"/>
    <sheet name="OH-08" sheetId="203" state="visible" r:id="rId203"/>
    <sheet name="OH-10" sheetId="204" state="visible" r:id="rId204"/>
    <sheet name="OH-11" sheetId="205" state="visible" r:id="rId205"/>
    <sheet name="OH-13" sheetId="206" state="visible" r:id="rId206"/>
    <sheet name="OH-14" sheetId="207" state="visible" r:id="rId207"/>
    <sheet name="OH-15" sheetId="208" state="visible" r:id="rId208"/>
    <sheet name="OK-01" sheetId="209" state="visible" r:id="rId209"/>
    <sheet name="OK-03" sheetId="210" state="visible" r:id="rId210"/>
    <sheet name="OK-04" sheetId="211" state="visible" r:id="rId211"/>
    <sheet name="OK-05" sheetId="212" state="visible" r:id="rId212"/>
    <sheet name="OR-01" sheetId="213" state="visible" r:id="rId213"/>
    <sheet name="OR-03" sheetId="214" state="visible" r:id="rId214"/>
    <sheet name="OR-04" sheetId="215" state="visible" r:id="rId215"/>
    <sheet name="OR-05" sheetId="216" state="visible" r:id="rId216"/>
    <sheet name="OR-06" sheetId="217" state="visible" r:id="rId217"/>
    <sheet name="PA-02" sheetId="218" state="visible" r:id="rId218"/>
    <sheet name="PA-03" sheetId="219" state="visible" r:id="rId219"/>
    <sheet name="PA-04" sheetId="220" state="visible" r:id="rId220"/>
    <sheet name="PA-05" sheetId="221" state="visible" r:id="rId221"/>
    <sheet name="PA-06" sheetId="222" state="visible" r:id="rId222"/>
    <sheet name="PA-07" sheetId="223" state="visible" r:id="rId223"/>
    <sheet name="PA-10" sheetId="224" state="visible" r:id="rId224"/>
    <sheet name="PA-12" sheetId="225" state="visible" r:id="rId225"/>
    <sheet name="PA-17" sheetId="226" state="visible" r:id="rId226"/>
    <sheet name="SC-04" sheetId="227" state="visible" r:id="rId227"/>
    <sheet name="SC-06" sheetId="228" state="visible" r:id="rId228"/>
    <sheet name="SD-00" sheetId="229" state="visible" r:id="rId229"/>
    <sheet name="TN-02" sheetId="230" state="visible" r:id="rId230"/>
    <sheet name="TN-03" sheetId="231" state="visible" r:id="rId231"/>
    <sheet name="TN-04" sheetId="232" state="visible" r:id="rId232"/>
    <sheet name="TN-05" sheetId="233" state="visible" r:id="rId233"/>
    <sheet name="TN-06" sheetId="234" state="visible" r:id="rId234"/>
    <sheet name="TN-07" sheetId="235" state="visible" r:id="rId235"/>
    <sheet name="TN-08" sheetId="236" state="visible" r:id="rId236"/>
    <sheet name="TN-09" sheetId="237" state="visible" r:id="rId237"/>
    <sheet name="TX-01" sheetId="238" state="visible" r:id="rId238"/>
    <sheet name="TX-02" sheetId="239" state="visible" r:id="rId239"/>
    <sheet name="TX-03" sheetId="240" state="visible" r:id="rId240"/>
    <sheet name="TX-04" sheetId="241" state="visible" r:id="rId241"/>
    <sheet name="TX-05" sheetId="242" state="visible" r:id="rId242"/>
    <sheet name="TX-06" sheetId="243" state="visible" r:id="rId243"/>
    <sheet name="TX-07" sheetId="244" state="visible" r:id="rId244"/>
    <sheet name="TX-08" sheetId="245" state="visible" r:id="rId245"/>
    <sheet name="TX-09" sheetId="246" state="visible" r:id="rId246"/>
    <sheet name="TX-10" sheetId="247" state="visible" r:id="rId247"/>
    <sheet name="TX-11" sheetId="248" state="visible" r:id="rId248"/>
    <sheet name="TX-12" sheetId="249" state="visible" r:id="rId249"/>
    <sheet name="TX-13" sheetId="250" state="visible" r:id="rId250"/>
    <sheet name="TX-14" sheetId="251" state="visible" r:id="rId251"/>
    <sheet name="TX-16" sheetId="252" state="visible" r:id="rId252"/>
    <sheet name="TX-17" sheetId="253" state="visible" r:id="rId253"/>
    <sheet name="TX-18" sheetId="254" state="visible" r:id="rId254"/>
    <sheet name="TX-19" sheetId="255" state="visible" r:id="rId255"/>
    <sheet name="TX-20" sheetId="256" state="visible" r:id="rId256"/>
    <sheet name="TX-21" sheetId="257" state="visible" r:id="rId257"/>
    <sheet name="TX-22" sheetId="258" state="visible" r:id="rId258"/>
    <sheet name="TX-23" sheetId="259" state="visible" r:id="rId259"/>
    <sheet name="TX-24" sheetId="260" state="visible" r:id="rId260"/>
    <sheet name="TX-25" sheetId="261" state="visible" r:id="rId261"/>
    <sheet name="TX-26" sheetId="262" state="visible" r:id="rId262"/>
    <sheet name="TX-27" sheetId="263" state="visible" r:id="rId263"/>
    <sheet name="TX-28" sheetId="264" state="visible" r:id="rId264"/>
    <sheet name="TX-29" sheetId="265" state="visible" r:id="rId265"/>
    <sheet name="TX-30" sheetId="266" state="visible" r:id="rId266"/>
    <sheet name="TX-32" sheetId="267" state="visible" r:id="rId267"/>
    <sheet name="TX-33" sheetId="268" state="visible" r:id="rId268"/>
    <sheet name="TX-35" sheetId="269" state="visible" r:id="rId269"/>
    <sheet name="TX-36" sheetId="270" state="visible" r:id="rId270"/>
    <sheet name="TX-37" sheetId="271" state="visible" r:id="rId271"/>
    <sheet name="TX-38" sheetId="272" state="visible" r:id="rId272"/>
    <sheet name="UT-01" sheetId="273" state="visible" r:id="rId273"/>
    <sheet name="UT-02" sheetId="274" state="visible" r:id="rId274"/>
    <sheet name="UT-03" sheetId="275" state="visible" r:id="rId275"/>
    <sheet name="UT-04" sheetId="276" state="visible" r:id="rId276"/>
    <sheet name="VA-02" sheetId="277" state="visible" r:id="rId277"/>
    <sheet name="VA-03" sheetId="278" state="visible" r:id="rId278"/>
    <sheet name="VA-04" sheetId="279" state="visible" r:id="rId279"/>
    <sheet name="VA-07" sheetId="280" state="visible" r:id="rId280"/>
    <sheet name="VA-08" sheetId="281" state="visible" r:id="rId281"/>
    <sheet name="WA-01" sheetId="282" state="visible" r:id="rId282"/>
    <sheet name="WA-02" sheetId="283" state="visible" r:id="rId283"/>
    <sheet name="WA-03" sheetId="284" state="visible" r:id="rId284"/>
    <sheet name="WA-04" sheetId="285" state="visible" r:id="rId285"/>
    <sheet name="WA-06" sheetId="286" state="visible" r:id="rId286"/>
    <sheet name="WA-07" sheetId="287" state="visible" r:id="rId287"/>
    <sheet name="WA-09" sheetId="288" state="visible" r:id="rId288"/>
    <sheet name="WA-10" sheetId="289" state="visible" r:id="rId289"/>
    <sheet name="WI-02" sheetId="290" state="visible" r:id="rId290"/>
    <sheet name="WI-05" sheetId="291" state="visible" r:id="rId291"/>
    <sheet name="WY-00" sheetId="292" state="visible" r:id="rId29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_-"/>
  </numFmts>
  <fonts count="3">
    <font>
      <name val="Calibri"/>
      <family val="2"/>
      <color theme="1"/>
      <sz val="11"/>
      <scheme val="minor"/>
    </font>
    <font>
      <b val="1"/>
    </font>
    <font/>
  </fonts>
  <fills count="5">
    <fill>
      <patternFill/>
    </fill>
    <fill>
      <patternFill patternType="gray125"/>
    </fill>
    <fill>
      <patternFill patternType="solid">
        <fgColor rgb="00DDDDDD"/>
        <bgColor rgb="00DDDDDD"/>
      </patternFill>
    </fill>
    <fill>
      <patternFill patternType="solid">
        <fgColor rgb="00FFFFFF"/>
        <bgColor rgb="00FFFFFF"/>
      </patternFill>
    </fill>
    <fill>
      <patternFill patternType="solid">
        <fgColor rgb="00EEEEEE"/>
        <bgColor rgb="00EEEEEE"/>
      </patternFill>
    </fill>
  </fills>
  <borders count="6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  <xf numFmtId="0" fontId="2" fillId="0" borderId="0" applyAlignment="1" pivotButton="0" quotePrefix="0" xfId="0">
      <alignment horizontal="left" vertical="top" wrapText="1"/>
    </xf>
    <xf numFmtId="0" fontId="1" fillId="4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left" vertical="center"/>
    </xf>
    <xf numFmtId="0" fontId="1" fillId="2" borderId="1" applyAlignment="1" pivotButton="0" quotePrefix="0" xfId="0">
      <alignment horizontal="left" vertical="center"/>
    </xf>
    <xf numFmtId="0" fontId="2" fillId="3" borderId="1" applyAlignment="1" pivotButton="0" quotePrefix="0" xfId="0">
      <alignment horizontal="left" vertical="center"/>
    </xf>
    <xf numFmtId="164" fontId="0" fillId="0" borderId="1" applyAlignment="1" pivotButton="0" quotePrefix="0" xfId="0">
      <alignment horizontal="left" vertical="center"/>
    </xf>
    <xf numFmtId="0" fontId="0" fillId="0" borderId="1" pivotButton="0" quotePrefix="0" xfId="0"/>
    <xf numFmtId="0" fontId="1" fillId="0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/xl/worksheets/sheet117.xml"/><Relationship Id="rId21" Type="http://schemas.openxmlformats.org/officeDocument/2006/relationships/worksheet" Target="/xl/worksheets/sheet21.xml"/><Relationship Id="rId63" Type="http://schemas.openxmlformats.org/officeDocument/2006/relationships/worksheet" Target="/xl/worksheets/sheet63.xml"/><Relationship Id="rId159" Type="http://schemas.openxmlformats.org/officeDocument/2006/relationships/worksheet" Target="/xl/worksheets/sheet159.xml"/><Relationship Id="rId170" Type="http://schemas.openxmlformats.org/officeDocument/2006/relationships/worksheet" Target="/xl/worksheets/sheet170.xml"/><Relationship Id="rId226" Type="http://schemas.openxmlformats.org/officeDocument/2006/relationships/worksheet" Target="/xl/worksheets/sheet226.xml"/><Relationship Id="rId268" Type="http://schemas.openxmlformats.org/officeDocument/2006/relationships/worksheet" Target="/xl/worksheets/sheet268.xml"/><Relationship Id="rId32" Type="http://schemas.openxmlformats.org/officeDocument/2006/relationships/worksheet" Target="/xl/worksheets/sheet32.xml"/><Relationship Id="rId74" Type="http://schemas.openxmlformats.org/officeDocument/2006/relationships/worksheet" Target="/xl/worksheets/sheet74.xml"/><Relationship Id="rId128" Type="http://schemas.openxmlformats.org/officeDocument/2006/relationships/worksheet" Target="/xl/worksheets/sheet128.xml"/><Relationship Id="rId5" Type="http://schemas.openxmlformats.org/officeDocument/2006/relationships/worksheet" Target="/xl/worksheets/sheet5.xml"/><Relationship Id="rId181" Type="http://schemas.openxmlformats.org/officeDocument/2006/relationships/worksheet" Target="/xl/worksheets/sheet181.xml"/><Relationship Id="rId237" Type="http://schemas.openxmlformats.org/officeDocument/2006/relationships/worksheet" Target="/xl/worksheets/sheet237.xml"/><Relationship Id="rId279" Type="http://schemas.openxmlformats.org/officeDocument/2006/relationships/worksheet" Target="/xl/worksheets/sheet279.xml"/><Relationship Id="rId43" Type="http://schemas.openxmlformats.org/officeDocument/2006/relationships/worksheet" Target="/xl/worksheets/sheet43.xml"/><Relationship Id="rId139" Type="http://schemas.openxmlformats.org/officeDocument/2006/relationships/worksheet" Target="/xl/worksheets/sheet139.xml"/><Relationship Id="rId290" Type="http://schemas.openxmlformats.org/officeDocument/2006/relationships/worksheet" Target="/xl/worksheets/sheet290.xml"/><Relationship Id="rId85" Type="http://schemas.openxmlformats.org/officeDocument/2006/relationships/worksheet" Target="/xl/worksheets/sheet85.xml"/><Relationship Id="rId150" Type="http://schemas.openxmlformats.org/officeDocument/2006/relationships/worksheet" Target="/xl/worksheets/sheet150.xml"/><Relationship Id="rId192" Type="http://schemas.openxmlformats.org/officeDocument/2006/relationships/worksheet" Target="/xl/worksheets/sheet192.xml"/><Relationship Id="rId206" Type="http://schemas.openxmlformats.org/officeDocument/2006/relationships/worksheet" Target="/xl/worksheets/sheet206.xml"/><Relationship Id="rId248" Type="http://schemas.openxmlformats.org/officeDocument/2006/relationships/worksheet" Target="/xl/worksheets/sheet248.xml"/><Relationship Id="rId12" Type="http://schemas.openxmlformats.org/officeDocument/2006/relationships/worksheet" Target="/xl/worksheets/sheet12.xml"/><Relationship Id="rId108" Type="http://schemas.openxmlformats.org/officeDocument/2006/relationships/worksheet" Target="/xl/worksheets/sheet108.xml"/><Relationship Id="rId54" Type="http://schemas.openxmlformats.org/officeDocument/2006/relationships/worksheet" Target="/xl/worksheets/sheet54.xml"/><Relationship Id="rId75" Type="http://schemas.openxmlformats.org/officeDocument/2006/relationships/worksheet" Target="/xl/worksheets/sheet75.xml"/><Relationship Id="rId96" Type="http://schemas.openxmlformats.org/officeDocument/2006/relationships/worksheet" Target="/xl/worksheets/sheet96.xml"/><Relationship Id="rId140" Type="http://schemas.openxmlformats.org/officeDocument/2006/relationships/worksheet" Target="/xl/worksheets/sheet140.xml"/><Relationship Id="rId161" Type="http://schemas.openxmlformats.org/officeDocument/2006/relationships/worksheet" Target="/xl/worksheets/sheet161.xml"/><Relationship Id="rId182" Type="http://schemas.openxmlformats.org/officeDocument/2006/relationships/worksheet" Target="/xl/worksheets/sheet182.xml"/><Relationship Id="rId217" Type="http://schemas.openxmlformats.org/officeDocument/2006/relationships/worksheet" Target="/xl/worksheets/sheet217.xml"/><Relationship Id="rId6" Type="http://schemas.openxmlformats.org/officeDocument/2006/relationships/worksheet" Target="/xl/worksheets/sheet6.xml"/><Relationship Id="rId238" Type="http://schemas.openxmlformats.org/officeDocument/2006/relationships/worksheet" Target="/xl/worksheets/sheet238.xml"/><Relationship Id="rId259" Type="http://schemas.openxmlformats.org/officeDocument/2006/relationships/worksheet" Target="/xl/worksheets/sheet259.xml"/><Relationship Id="rId23" Type="http://schemas.openxmlformats.org/officeDocument/2006/relationships/worksheet" Target="/xl/worksheets/sheet23.xml"/><Relationship Id="rId119" Type="http://schemas.openxmlformats.org/officeDocument/2006/relationships/worksheet" Target="/xl/worksheets/sheet119.xml"/><Relationship Id="rId270" Type="http://schemas.openxmlformats.org/officeDocument/2006/relationships/worksheet" Target="/xl/worksheets/sheet270.xml"/><Relationship Id="rId291" Type="http://schemas.openxmlformats.org/officeDocument/2006/relationships/worksheet" Target="/xl/worksheets/sheet291.xml"/><Relationship Id="rId44" Type="http://schemas.openxmlformats.org/officeDocument/2006/relationships/worksheet" Target="/xl/worksheets/sheet44.xml"/><Relationship Id="rId65" Type="http://schemas.openxmlformats.org/officeDocument/2006/relationships/worksheet" Target="/xl/worksheets/sheet65.xml"/><Relationship Id="rId86" Type="http://schemas.openxmlformats.org/officeDocument/2006/relationships/worksheet" Target="/xl/worksheets/sheet86.xml"/><Relationship Id="rId130" Type="http://schemas.openxmlformats.org/officeDocument/2006/relationships/worksheet" Target="/xl/worksheets/sheet130.xml"/><Relationship Id="rId151" Type="http://schemas.openxmlformats.org/officeDocument/2006/relationships/worksheet" Target="/xl/worksheets/sheet151.xml"/><Relationship Id="rId172" Type="http://schemas.openxmlformats.org/officeDocument/2006/relationships/worksheet" Target="/xl/worksheets/sheet172.xml"/><Relationship Id="rId193" Type="http://schemas.openxmlformats.org/officeDocument/2006/relationships/worksheet" Target="/xl/worksheets/sheet193.xml"/><Relationship Id="rId207" Type="http://schemas.openxmlformats.org/officeDocument/2006/relationships/worksheet" Target="/xl/worksheets/sheet207.xml"/><Relationship Id="rId228" Type="http://schemas.openxmlformats.org/officeDocument/2006/relationships/worksheet" Target="/xl/worksheets/sheet228.xml"/><Relationship Id="rId249" Type="http://schemas.openxmlformats.org/officeDocument/2006/relationships/worksheet" Target="/xl/worksheets/sheet249.xml"/><Relationship Id="rId13" Type="http://schemas.openxmlformats.org/officeDocument/2006/relationships/worksheet" Target="/xl/worksheets/sheet13.xml"/><Relationship Id="rId109" Type="http://schemas.openxmlformats.org/officeDocument/2006/relationships/worksheet" Target="/xl/worksheets/sheet109.xml"/><Relationship Id="rId260" Type="http://schemas.openxmlformats.org/officeDocument/2006/relationships/worksheet" Target="/xl/worksheets/sheet260.xml"/><Relationship Id="rId281" Type="http://schemas.openxmlformats.org/officeDocument/2006/relationships/worksheet" Target="/xl/worksheets/sheet281.xml"/><Relationship Id="rId34" Type="http://schemas.openxmlformats.org/officeDocument/2006/relationships/worksheet" Target="/xl/worksheets/sheet34.xml"/><Relationship Id="rId55" Type="http://schemas.openxmlformats.org/officeDocument/2006/relationships/worksheet" Target="/xl/worksheets/sheet55.xml"/><Relationship Id="rId76" Type="http://schemas.openxmlformats.org/officeDocument/2006/relationships/worksheet" Target="/xl/worksheets/sheet76.xml"/><Relationship Id="rId97" Type="http://schemas.openxmlformats.org/officeDocument/2006/relationships/worksheet" Target="/xl/worksheets/sheet97.xml"/><Relationship Id="rId120" Type="http://schemas.openxmlformats.org/officeDocument/2006/relationships/worksheet" Target="/xl/worksheets/sheet120.xml"/><Relationship Id="rId141" Type="http://schemas.openxmlformats.org/officeDocument/2006/relationships/worksheet" Target="/xl/worksheets/sheet141.xml"/><Relationship Id="rId7" Type="http://schemas.openxmlformats.org/officeDocument/2006/relationships/worksheet" Target="/xl/worksheets/sheet7.xml"/><Relationship Id="rId162" Type="http://schemas.openxmlformats.org/officeDocument/2006/relationships/worksheet" Target="/xl/worksheets/sheet162.xml"/><Relationship Id="rId183" Type="http://schemas.openxmlformats.org/officeDocument/2006/relationships/worksheet" Target="/xl/worksheets/sheet183.xml"/><Relationship Id="rId218" Type="http://schemas.openxmlformats.org/officeDocument/2006/relationships/worksheet" Target="/xl/worksheets/sheet218.xml"/><Relationship Id="rId239" Type="http://schemas.openxmlformats.org/officeDocument/2006/relationships/worksheet" Target="/xl/worksheets/sheet239.xml"/><Relationship Id="rId250" Type="http://schemas.openxmlformats.org/officeDocument/2006/relationships/worksheet" Target="/xl/worksheets/sheet250.xml"/><Relationship Id="rId271" Type="http://schemas.openxmlformats.org/officeDocument/2006/relationships/worksheet" Target="/xl/worksheets/sheet271.xml"/><Relationship Id="rId292" Type="http://schemas.openxmlformats.org/officeDocument/2006/relationships/worksheet" Target="/xl/worksheets/sheet292.xml"/><Relationship Id="rId24" Type="http://schemas.openxmlformats.org/officeDocument/2006/relationships/worksheet" Target="/xl/worksheets/sheet24.xml"/><Relationship Id="rId45" Type="http://schemas.openxmlformats.org/officeDocument/2006/relationships/worksheet" Target="/xl/worksheets/sheet45.xml"/><Relationship Id="rId66" Type="http://schemas.openxmlformats.org/officeDocument/2006/relationships/worksheet" Target="/xl/worksheets/sheet66.xml"/><Relationship Id="rId87" Type="http://schemas.openxmlformats.org/officeDocument/2006/relationships/worksheet" Target="/xl/worksheets/sheet87.xml"/><Relationship Id="rId110" Type="http://schemas.openxmlformats.org/officeDocument/2006/relationships/worksheet" Target="/xl/worksheets/sheet110.xml"/><Relationship Id="rId131" Type="http://schemas.openxmlformats.org/officeDocument/2006/relationships/worksheet" Target="/xl/worksheets/sheet131.xml"/><Relationship Id="rId152" Type="http://schemas.openxmlformats.org/officeDocument/2006/relationships/worksheet" Target="/xl/worksheets/sheet152.xml"/><Relationship Id="rId173" Type="http://schemas.openxmlformats.org/officeDocument/2006/relationships/worksheet" Target="/xl/worksheets/sheet173.xml"/><Relationship Id="rId194" Type="http://schemas.openxmlformats.org/officeDocument/2006/relationships/worksheet" Target="/xl/worksheets/sheet194.xml"/><Relationship Id="rId208" Type="http://schemas.openxmlformats.org/officeDocument/2006/relationships/worksheet" Target="/xl/worksheets/sheet208.xml"/><Relationship Id="rId229" Type="http://schemas.openxmlformats.org/officeDocument/2006/relationships/worksheet" Target="/xl/worksheets/sheet229.xml"/><Relationship Id="rId240" Type="http://schemas.openxmlformats.org/officeDocument/2006/relationships/worksheet" Target="/xl/worksheets/sheet240.xml"/><Relationship Id="rId261" Type="http://schemas.openxmlformats.org/officeDocument/2006/relationships/worksheet" Target="/xl/worksheets/sheet261.xml"/><Relationship Id="rId14" Type="http://schemas.openxmlformats.org/officeDocument/2006/relationships/worksheet" Target="/xl/worksheets/sheet14.xml"/><Relationship Id="rId35" Type="http://schemas.openxmlformats.org/officeDocument/2006/relationships/worksheet" Target="/xl/worksheets/sheet35.xml"/><Relationship Id="rId56" Type="http://schemas.openxmlformats.org/officeDocument/2006/relationships/worksheet" Target="/xl/worksheets/sheet56.xml"/><Relationship Id="rId77" Type="http://schemas.openxmlformats.org/officeDocument/2006/relationships/worksheet" Target="/xl/worksheets/sheet77.xml"/><Relationship Id="rId100" Type="http://schemas.openxmlformats.org/officeDocument/2006/relationships/worksheet" Target="/xl/worksheets/sheet100.xml"/><Relationship Id="rId282" Type="http://schemas.openxmlformats.org/officeDocument/2006/relationships/worksheet" Target="/xl/worksheets/sheet282.xml"/><Relationship Id="rId8" Type="http://schemas.openxmlformats.org/officeDocument/2006/relationships/worksheet" Target="/xl/worksheets/sheet8.xml"/><Relationship Id="rId98" Type="http://schemas.openxmlformats.org/officeDocument/2006/relationships/worksheet" Target="/xl/worksheets/sheet98.xml"/><Relationship Id="rId121" Type="http://schemas.openxmlformats.org/officeDocument/2006/relationships/worksheet" Target="/xl/worksheets/sheet121.xml"/><Relationship Id="rId142" Type="http://schemas.openxmlformats.org/officeDocument/2006/relationships/worksheet" Target="/xl/worksheets/sheet142.xml"/><Relationship Id="rId163" Type="http://schemas.openxmlformats.org/officeDocument/2006/relationships/worksheet" Target="/xl/worksheets/sheet163.xml"/><Relationship Id="rId184" Type="http://schemas.openxmlformats.org/officeDocument/2006/relationships/worksheet" Target="/xl/worksheets/sheet184.xml"/><Relationship Id="rId219" Type="http://schemas.openxmlformats.org/officeDocument/2006/relationships/worksheet" Target="/xl/worksheets/sheet219.xml"/><Relationship Id="rId230" Type="http://schemas.openxmlformats.org/officeDocument/2006/relationships/worksheet" Target="/xl/worksheets/sheet230.xml"/><Relationship Id="rId251" Type="http://schemas.openxmlformats.org/officeDocument/2006/relationships/worksheet" Target="/xl/worksheets/sheet251.xml"/><Relationship Id="rId25" Type="http://schemas.openxmlformats.org/officeDocument/2006/relationships/worksheet" Target="/xl/worksheets/sheet25.xml"/><Relationship Id="rId46" Type="http://schemas.openxmlformats.org/officeDocument/2006/relationships/worksheet" Target="/xl/worksheets/sheet46.xml"/><Relationship Id="rId67" Type="http://schemas.openxmlformats.org/officeDocument/2006/relationships/worksheet" Target="/xl/worksheets/sheet67.xml"/><Relationship Id="rId272" Type="http://schemas.openxmlformats.org/officeDocument/2006/relationships/worksheet" Target="/xl/worksheets/sheet272.xml"/><Relationship Id="rId293" Type="http://schemas.openxmlformats.org/officeDocument/2006/relationships/styles" Target="styles.xml"/><Relationship Id="rId88" Type="http://schemas.openxmlformats.org/officeDocument/2006/relationships/worksheet" Target="/xl/worksheets/sheet88.xml"/><Relationship Id="rId111" Type="http://schemas.openxmlformats.org/officeDocument/2006/relationships/worksheet" Target="/xl/worksheets/sheet111.xml"/><Relationship Id="rId132" Type="http://schemas.openxmlformats.org/officeDocument/2006/relationships/worksheet" Target="/xl/worksheets/sheet132.xml"/><Relationship Id="rId153" Type="http://schemas.openxmlformats.org/officeDocument/2006/relationships/worksheet" Target="/xl/worksheets/sheet153.xml"/><Relationship Id="rId174" Type="http://schemas.openxmlformats.org/officeDocument/2006/relationships/worksheet" Target="/xl/worksheets/sheet174.xml"/><Relationship Id="rId195" Type="http://schemas.openxmlformats.org/officeDocument/2006/relationships/worksheet" Target="/xl/worksheets/sheet195.xml"/><Relationship Id="rId209" Type="http://schemas.openxmlformats.org/officeDocument/2006/relationships/worksheet" Target="/xl/worksheets/sheet209.xml"/><Relationship Id="rId220" Type="http://schemas.openxmlformats.org/officeDocument/2006/relationships/worksheet" Target="/xl/worksheets/sheet220.xml"/><Relationship Id="rId241" Type="http://schemas.openxmlformats.org/officeDocument/2006/relationships/worksheet" Target="/xl/worksheets/sheet241.xml"/><Relationship Id="rId15" Type="http://schemas.openxmlformats.org/officeDocument/2006/relationships/worksheet" Target="/xl/worksheets/sheet15.xml"/><Relationship Id="rId36" Type="http://schemas.openxmlformats.org/officeDocument/2006/relationships/worksheet" Target="/xl/worksheets/sheet36.xml"/><Relationship Id="rId57" Type="http://schemas.openxmlformats.org/officeDocument/2006/relationships/worksheet" Target="/xl/worksheets/sheet57.xml"/><Relationship Id="rId262" Type="http://schemas.openxmlformats.org/officeDocument/2006/relationships/worksheet" Target="/xl/worksheets/sheet262.xml"/><Relationship Id="rId283" Type="http://schemas.openxmlformats.org/officeDocument/2006/relationships/worksheet" Target="/xl/worksheets/sheet283.xml"/><Relationship Id="rId78" Type="http://schemas.openxmlformats.org/officeDocument/2006/relationships/worksheet" Target="/xl/worksheets/sheet78.xml"/><Relationship Id="rId99" Type="http://schemas.openxmlformats.org/officeDocument/2006/relationships/worksheet" Target="/xl/worksheets/sheet99.xml"/><Relationship Id="rId101" Type="http://schemas.openxmlformats.org/officeDocument/2006/relationships/worksheet" Target="/xl/worksheets/sheet101.xml"/><Relationship Id="rId122" Type="http://schemas.openxmlformats.org/officeDocument/2006/relationships/worksheet" Target="/xl/worksheets/sheet122.xml"/><Relationship Id="rId143" Type="http://schemas.openxmlformats.org/officeDocument/2006/relationships/worksheet" Target="/xl/worksheets/sheet143.xml"/><Relationship Id="rId164" Type="http://schemas.openxmlformats.org/officeDocument/2006/relationships/worksheet" Target="/xl/worksheets/sheet164.xml"/><Relationship Id="rId185" Type="http://schemas.openxmlformats.org/officeDocument/2006/relationships/worksheet" Target="/xl/worksheets/sheet185.xml"/><Relationship Id="rId9" Type="http://schemas.openxmlformats.org/officeDocument/2006/relationships/worksheet" Target="/xl/worksheets/sheet9.xml"/><Relationship Id="rId210" Type="http://schemas.openxmlformats.org/officeDocument/2006/relationships/worksheet" Target="/xl/worksheets/sheet210.xml"/><Relationship Id="rId26" Type="http://schemas.openxmlformats.org/officeDocument/2006/relationships/worksheet" Target="/xl/worksheets/sheet26.xml"/><Relationship Id="rId231" Type="http://schemas.openxmlformats.org/officeDocument/2006/relationships/worksheet" Target="/xl/worksheets/sheet231.xml"/><Relationship Id="rId252" Type="http://schemas.openxmlformats.org/officeDocument/2006/relationships/worksheet" Target="/xl/worksheets/sheet252.xml"/><Relationship Id="rId273" Type="http://schemas.openxmlformats.org/officeDocument/2006/relationships/worksheet" Target="/xl/worksheets/sheet273.xml"/><Relationship Id="rId294" Type="http://schemas.openxmlformats.org/officeDocument/2006/relationships/theme" Target="theme/theme1.xml"/><Relationship Id="rId47" Type="http://schemas.openxmlformats.org/officeDocument/2006/relationships/worksheet" Target="/xl/worksheets/sheet47.xml"/><Relationship Id="rId68" Type="http://schemas.openxmlformats.org/officeDocument/2006/relationships/worksheet" Target="/xl/worksheets/sheet68.xml"/><Relationship Id="rId89" Type="http://schemas.openxmlformats.org/officeDocument/2006/relationships/worksheet" Target="/xl/worksheets/sheet89.xml"/><Relationship Id="rId112" Type="http://schemas.openxmlformats.org/officeDocument/2006/relationships/worksheet" Target="/xl/worksheets/sheet112.xml"/><Relationship Id="rId133" Type="http://schemas.openxmlformats.org/officeDocument/2006/relationships/worksheet" Target="/xl/worksheets/sheet133.xml"/><Relationship Id="rId154" Type="http://schemas.openxmlformats.org/officeDocument/2006/relationships/worksheet" Target="/xl/worksheets/sheet154.xml"/><Relationship Id="rId175" Type="http://schemas.openxmlformats.org/officeDocument/2006/relationships/worksheet" Target="/xl/worksheets/sheet175.xml"/><Relationship Id="rId196" Type="http://schemas.openxmlformats.org/officeDocument/2006/relationships/worksheet" Target="/xl/worksheets/sheet196.xml"/><Relationship Id="rId200" Type="http://schemas.openxmlformats.org/officeDocument/2006/relationships/worksheet" Target="/xl/worksheets/sheet200.xml"/><Relationship Id="rId16" Type="http://schemas.openxmlformats.org/officeDocument/2006/relationships/worksheet" Target="/xl/worksheets/sheet16.xml"/><Relationship Id="rId221" Type="http://schemas.openxmlformats.org/officeDocument/2006/relationships/worksheet" Target="/xl/worksheets/sheet221.xml"/><Relationship Id="rId242" Type="http://schemas.openxmlformats.org/officeDocument/2006/relationships/worksheet" Target="/xl/worksheets/sheet242.xml"/><Relationship Id="rId263" Type="http://schemas.openxmlformats.org/officeDocument/2006/relationships/worksheet" Target="/xl/worksheets/sheet263.xml"/><Relationship Id="rId284" Type="http://schemas.openxmlformats.org/officeDocument/2006/relationships/worksheet" Target="/xl/worksheets/sheet284.xml"/><Relationship Id="rId37" Type="http://schemas.openxmlformats.org/officeDocument/2006/relationships/worksheet" Target="/xl/worksheets/sheet37.xml"/><Relationship Id="rId58" Type="http://schemas.openxmlformats.org/officeDocument/2006/relationships/worksheet" Target="/xl/worksheets/sheet58.xml"/><Relationship Id="rId79" Type="http://schemas.openxmlformats.org/officeDocument/2006/relationships/worksheet" Target="/xl/worksheets/sheet79.xml"/><Relationship Id="rId102" Type="http://schemas.openxmlformats.org/officeDocument/2006/relationships/worksheet" Target="/xl/worksheets/sheet102.xml"/><Relationship Id="rId123" Type="http://schemas.openxmlformats.org/officeDocument/2006/relationships/worksheet" Target="/xl/worksheets/sheet123.xml"/><Relationship Id="rId144" Type="http://schemas.openxmlformats.org/officeDocument/2006/relationships/worksheet" Target="/xl/worksheets/sheet144.xml"/><Relationship Id="rId90" Type="http://schemas.openxmlformats.org/officeDocument/2006/relationships/worksheet" Target="/xl/worksheets/sheet90.xml"/><Relationship Id="rId165" Type="http://schemas.openxmlformats.org/officeDocument/2006/relationships/worksheet" Target="/xl/worksheets/sheet165.xml"/><Relationship Id="rId186" Type="http://schemas.openxmlformats.org/officeDocument/2006/relationships/worksheet" Target="/xl/worksheets/sheet186.xml"/><Relationship Id="rId211" Type="http://schemas.openxmlformats.org/officeDocument/2006/relationships/worksheet" Target="/xl/worksheets/sheet211.xml"/><Relationship Id="rId232" Type="http://schemas.openxmlformats.org/officeDocument/2006/relationships/worksheet" Target="/xl/worksheets/sheet232.xml"/><Relationship Id="rId253" Type="http://schemas.openxmlformats.org/officeDocument/2006/relationships/worksheet" Target="/xl/worksheets/sheet253.xml"/><Relationship Id="rId274" Type="http://schemas.openxmlformats.org/officeDocument/2006/relationships/worksheet" Target="/xl/worksheets/sheet274.xml"/><Relationship Id="rId295" Type="http://schemas.openxmlformats.org/officeDocument/2006/relationships/customXml" Target="../customXml/item1.xml"/><Relationship Id="rId27" Type="http://schemas.openxmlformats.org/officeDocument/2006/relationships/worksheet" Target="/xl/worksheets/sheet27.xml"/><Relationship Id="rId48" Type="http://schemas.openxmlformats.org/officeDocument/2006/relationships/worksheet" Target="/xl/worksheets/sheet48.xml"/><Relationship Id="rId69" Type="http://schemas.openxmlformats.org/officeDocument/2006/relationships/worksheet" Target="/xl/worksheets/sheet69.xml"/><Relationship Id="rId113" Type="http://schemas.openxmlformats.org/officeDocument/2006/relationships/worksheet" Target="/xl/worksheets/sheet113.xml"/><Relationship Id="rId134" Type="http://schemas.openxmlformats.org/officeDocument/2006/relationships/worksheet" Target="/xl/worksheets/sheet134.xml"/><Relationship Id="rId80" Type="http://schemas.openxmlformats.org/officeDocument/2006/relationships/worksheet" Target="/xl/worksheets/sheet80.xml"/><Relationship Id="rId155" Type="http://schemas.openxmlformats.org/officeDocument/2006/relationships/worksheet" Target="/xl/worksheets/sheet155.xml"/><Relationship Id="rId176" Type="http://schemas.openxmlformats.org/officeDocument/2006/relationships/worksheet" Target="/xl/worksheets/sheet176.xml"/><Relationship Id="rId197" Type="http://schemas.openxmlformats.org/officeDocument/2006/relationships/worksheet" Target="/xl/worksheets/sheet197.xml"/><Relationship Id="rId201" Type="http://schemas.openxmlformats.org/officeDocument/2006/relationships/worksheet" Target="/xl/worksheets/sheet201.xml"/><Relationship Id="rId222" Type="http://schemas.openxmlformats.org/officeDocument/2006/relationships/worksheet" Target="/xl/worksheets/sheet222.xml"/><Relationship Id="rId243" Type="http://schemas.openxmlformats.org/officeDocument/2006/relationships/worksheet" Target="/xl/worksheets/sheet243.xml"/><Relationship Id="rId264" Type="http://schemas.openxmlformats.org/officeDocument/2006/relationships/worksheet" Target="/xl/worksheets/sheet264.xml"/><Relationship Id="rId285" Type="http://schemas.openxmlformats.org/officeDocument/2006/relationships/worksheet" Target="/xl/worksheets/sheet285.xml"/><Relationship Id="rId17" Type="http://schemas.openxmlformats.org/officeDocument/2006/relationships/worksheet" Target="/xl/worksheets/sheet17.xml"/><Relationship Id="rId38" Type="http://schemas.openxmlformats.org/officeDocument/2006/relationships/worksheet" Target="/xl/worksheets/sheet38.xml"/><Relationship Id="rId59" Type="http://schemas.openxmlformats.org/officeDocument/2006/relationships/worksheet" Target="/xl/worksheets/sheet59.xml"/><Relationship Id="rId103" Type="http://schemas.openxmlformats.org/officeDocument/2006/relationships/worksheet" Target="/xl/worksheets/sheet103.xml"/><Relationship Id="rId124" Type="http://schemas.openxmlformats.org/officeDocument/2006/relationships/worksheet" Target="/xl/worksheets/sheet124.xml"/><Relationship Id="rId70" Type="http://schemas.openxmlformats.org/officeDocument/2006/relationships/worksheet" Target="/xl/worksheets/sheet70.xml"/><Relationship Id="rId91" Type="http://schemas.openxmlformats.org/officeDocument/2006/relationships/worksheet" Target="/xl/worksheets/sheet91.xml"/><Relationship Id="rId145" Type="http://schemas.openxmlformats.org/officeDocument/2006/relationships/worksheet" Target="/xl/worksheets/sheet145.xml"/><Relationship Id="rId166" Type="http://schemas.openxmlformats.org/officeDocument/2006/relationships/worksheet" Target="/xl/worksheets/sheet166.xml"/><Relationship Id="rId187" Type="http://schemas.openxmlformats.org/officeDocument/2006/relationships/worksheet" Target="/xl/worksheets/sheet187.xml"/><Relationship Id="rId1" Type="http://schemas.openxmlformats.org/officeDocument/2006/relationships/worksheet" Target="/xl/worksheets/sheet1.xml"/><Relationship Id="rId212" Type="http://schemas.openxmlformats.org/officeDocument/2006/relationships/worksheet" Target="/xl/worksheets/sheet212.xml"/><Relationship Id="rId233" Type="http://schemas.openxmlformats.org/officeDocument/2006/relationships/worksheet" Target="/xl/worksheets/sheet233.xml"/><Relationship Id="rId254" Type="http://schemas.openxmlformats.org/officeDocument/2006/relationships/worksheet" Target="/xl/worksheets/sheet254.xml"/><Relationship Id="rId28" Type="http://schemas.openxmlformats.org/officeDocument/2006/relationships/worksheet" Target="/xl/worksheets/sheet28.xml"/><Relationship Id="rId49" Type="http://schemas.openxmlformats.org/officeDocument/2006/relationships/worksheet" Target="/xl/worksheets/sheet49.xml"/><Relationship Id="rId114" Type="http://schemas.openxmlformats.org/officeDocument/2006/relationships/worksheet" Target="/xl/worksheets/sheet114.xml"/><Relationship Id="rId275" Type="http://schemas.openxmlformats.org/officeDocument/2006/relationships/worksheet" Target="/xl/worksheets/sheet275.xml"/><Relationship Id="rId296" Type="http://schemas.openxmlformats.org/officeDocument/2006/relationships/customXml" Target="../customXml/item2.xml"/><Relationship Id="rId60" Type="http://schemas.openxmlformats.org/officeDocument/2006/relationships/worksheet" Target="/xl/worksheets/sheet60.xml"/><Relationship Id="rId81" Type="http://schemas.openxmlformats.org/officeDocument/2006/relationships/worksheet" Target="/xl/worksheets/sheet81.xml"/><Relationship Id="rId135" Type="http://schemas.openxmlformats.org/officeDocument/2006/relationships/worksheet" Target="/xl/worksheets/sheet135.xml"/><Relationship Id="rId156" Type="http://schemas.openxmlformats.org/officeDocument/2006/relationships/worksheet" Target="/xl/worksheets/sheet156.xml"/><Relationship Id="rId177" Type="http://schemas.openxmlformats.org/officeDocument/2006/relationships/worksheet" Target="/xl/worksheets/sheet177.xml"/><Relationship Id="rId198" Type="http://schemas.openxmlformats.org/officeDocument/2006/relationships/worksheet" Target="/xl/worksheets/sheet198.xml"/><Relationship Id="rId202" Type="http://schemas.openxmlformats.org/officeDocument/2006/relationships/worksheet" Target="/xl/worksheets/sheet202.xml"/><Relationship Id="rId223" Type="http://schemas.openxmlformats.org/officeDocument/2006/relationships/worksheet" Target="/xl/worksheets/sheet223.xml"/><Relationship Id="rId244" Type="http://schemas.openxmlformats.org/officeDocument/2006/relationships/worksheet" Target="/xl/worksheets/sheet244.xml"/><Relationship Id="rId18" Type="http://schemas.openxmlformats.org/officeDocument/2006/relationships/worksheet" Target="/xl/worksheets/sheet18.xml"/><Relationship Id="rId39" Type="http://schemas.openxmlformats.org/officeDocument/2006/relationships/worksheet" Target="/xl/worksheets/sheet39.xml"/><Relationship Id="rId265" Type="http://schemas.openxmlformats.org/officeDocument/2006/relationships/worksheet" Target="/xl/worksheets/sheet265.xml"/><Relationship Id="rId286" Type="http://schemas.openxmlformats.org/officeDocument/2006/relationships/worksheet" Target="/xl/worksheets/sheet286.xml"/><Relationship Id="rId50" Type="http://schemas.openxmlformats.org/officeDocument/2006/relationships/worksheet" Target="/xl/worksheets/sheet50.xml"/><Relationship Id="rId104" Type="http://schemas.openxmlformats.org/officeDocument/2006/relationships/worksheet" Target="/xl/worksheets/sheet104.xml"/><Relationship Id="rId125" Type="http://schemas.openxmlformats.org/officeDocument/2006/relationships/worksheet" Target="/xl/worksheets/sheet125.xml"/><Relationship Id="rId146" Type="http://schemas.openxmlformats.org/officeDocument/2006/relationships/worksheet" Target="/xl/worksheets/sheet146.xml"/><Relationship Id="rId167" Type="http://schemas.openxmlformats.org/officeDocument/2006/relationships/worksheet" Target="/xl/worksheets/sheet167.xml"/><Relationship Id="rId188" Type="http://schemas.openxmlformats.org/officeDocument/2006/relationships/worksheet" Target="/xl/worksheets/sheet188.xml"/><Relationship Id="rId71" Type="http://schemas.openxmlformats.org/officeDocument/2006/relationships/worksheet" Target="/xl/worksheets/sheet71.xml"/><Relationship Id="rId92" Type="http://schemas.openxmlformats.org/officeDocument/2006/relationships/worksheet" Target="/xl/worksheets/sheet92.xml"/><Relationship Id="rId213" Type="http://schemas.openxmlformats.org/officeDocument/2006/relationships/worksheet" Target="/xl/worksheets/sheet213.xml"/><Relationship Id="rId234" Type="http://schemas.openxmlformats.org/officeDocument/2006/relationships/worksheet" Target="/xl/worksheets/sheet234.xml"/><Relationship Id="rId2" Type="http://schemas.openxmlformats.org/officeDocument/2006/relationships/worksheet" Target="/xl/worksheets/sheet2.xml"/><Relationship Id="rId29" Type="http://schemas.openxmlformats.org/officeDocument/2006/relationships/worksheet" Target="/xl/worksheets/sheet29.xml"/><Relationship Id="rId255" Type="http://schemas.openxmlformats.org/officeDocument/2006/relationships/worksheet" Target="/xl/worksheets/sheet255.xml"/><Relationship Id="rId276" Type="http://schemas.openxmlformats.org/officeDocument/2006/relationships/worksheet" Target="/xl/worksheets/sheet276.xml"/><Relationship Id="rId297" Type="http://schemas.openxmlformats.org/officeDocument/2006/relationships/customXml" Target="../customXml/item3.xml"/><Relationship Id="rId40" Type="http://schemas.openxmlformats.org/officeDocument/2006/relationships/worksheet" Target="/xl/worksheets/sheet40.xml"/><Relationship Id="rId115" Type="http://schemas.openxmlformats.org/officeDocument/2006/relationships/worksheet" Target="/xl/worksheets/sheet115.xml"/><Relationship Id="rId136" Type="http://schemas.openxmlformats.org/officeDocument/2006/relationships/worksheet" Target="/xl/worksheets/sheet136.xml"/><Relationship Id="rId157" Type="http://schemas.openxmlformats.org/officeDocument/2006/relationships/worksheet" Target="/xl/worksheets/sheet157.xml"/><Relationship Id="rId178" Type="http://schemas.openxmlformats.org/officeDocument/2006/relationships/worksheet" Target="/xl/worksheets/sheet178.xml"/><Relationship Id="rId61" Type="http://schemas.openxmlformats.org/officeDocument/2006/relationships/worksheet" Target="/xl/worksheets/sheet61.xml"/><Relationship Id="rId82" Type="http://schemas.openxmlformats.org/officeDocument/2006/relationships/worksheet" Target="/xl/worksheets/sheet82.xml"/><Relationship Id="rId199" Type="http://schemas.openxmlformats.org/officeDocument/2006/relationships/worksheet" Target="/xl/worksheets/sheet199.xml"/><Relationship Id="rId203" Type="http://schemas.openxmlformats.org/officeDocument/2006/relationships/worksheet" Target="/xl/worksheets/sheet203.xml"/><Relationship Id="rId19" Type="http://schemas.openxmlformats.org/officeDocument/2006/relationships/worksheet" Target="/xl/worksheets/sheet19.xml"/><Relationship Id="rId224" Type="http://schemas.openxmlformats.org/officeDocument/2006/relationships/worksheet" Target="/xl/worksheets/sheet224.xml"/><Relationship Id="rId245" Type="http://schemas.openxmlformats.org/officeDocument/2006/relationships/worksheet" Target="/xl/worksheets/sheet245.xml"/><Relationship Id="rId266" Type="http://schemas.openxmlformats.org/officeDocument/2006/relationships/worksheet" Target="/xl/worksheets/sheet266.xml"/><Relationship Id="rId287" Type="http://schemas.openxmlformats.org/officeDocument/2006/relationships/worksheet" Target="/xl/worksheets/sheet287.xml"/><Relationship Id="rId30" Type="http://schemas.openxmlformats.org/officeDocument/2006/relationships/worksheet" Target="/xl/worksheets/sheet30.xml"/><Relationship Id="rId105" Type="http://schemas.openxmlformats.org/officeDocument/2006/relationships/worksheet" Target="/xl/worksheets/sheet105.xml"/><Relationship Id="rId126" Type="http://schemas.openxmlformats.org/officeDocument/2006/relationships/worksheet" Target="/xl/worksheets/sheet126.xml"/><Relationship Id="rId147" Type="http://schemas.openxmlformats.org/officeDocument/2006/relationships/worksheet" Target="/xl/worksheets/sheet147.xml"/><Relationship Id="rId168" Type="http://schemas.openxmlformats.org/officeDocument/2006/relationships/worksheet" Target="/xl/worksheets/sheet168.xml"/><Relationship Id="rId51" Type="http://schemas.openxmlformats.org/officeDocument/2006/relationships/worksheet" Target="/xl/worksheets/sheet51.xml"/><Relationship Id="rId72" Type="http://schemas.openxmlformats.org/officeDocument/2006/relationships/worksheet" Target="/xl/worksheets/sheet72.xml"/><Relationship Id="rId93" Type="http://schemas.openxmlformats.org/officeDocument/2006/relationships/worksheet" Target="/xl/worksheets/sheet93.xml"/><Relationship Id="rId189" Type="http://schemas.openxmlformats.org/officeDocument/2006/relationships/worksheet" Target="/xl/worksheets/sheet189.xml"/><Relationship Id="rId3" Type="http://schemas.openxmlformats.org/officeDocument/2006/relationships/worksheet" Target="/xl/worksheets/sheet3.xml"/><Relationship Id="rId214" Type="http://schemas.openxmlformats.org/officeDocument/2006/relationships/worksheet" Target="/xl/worksheets/sheet214.xml"/><Relationship Id="rId235" Type="http://schemas.openxmlformats.org/officeDocument/2006/relationships/worksheet" Target="/xl/worksheets/sheet235.xml"/><Relationship Id="rId256" Type="http://schemas.openxmlformats.org/officeDocument/2006/relationships/worksheet" Target="/xl/worksheets/sheet256.xml"/><Relationship Id="rId277" Type="http://schemas.openxmlformats.org/officeDocument/2006/relationships/worksheet" Target="/xl/worksheets/sheet277.xml"/><Relationship Id="rId116" Type="http://schemas.openxmlformats.org/officeDocument/2006/relationships/worksheet" Target="/xl/worksheets/sheet116.xml"/><Relationship Id="rId137" Type="http://schemas.openxmlformats.org/officeDocument/2006/relationships/worksheet" Target="/xl/worksheets/sheet137.xml"/><Relationship Id="rId158" Type="http://schemas.openxmlformats.org/officeDocument/2006/relationships/worksheet" Target="/xl/worksheets/sheet158.xml"/><Relationship Id="rId20" Type="http://schemas.openxmlformats.org/officeDocument/2006/relationships/worksheet" Target="/xl/worksheets/sheet20.xml"/><Relationship Id="rId41" Type="http://schemas.openxmlformats.org/officeDocument/2006/relationships/worksheet" Target="/xl/worksheets/sheet41.xml"/><Relationship Id="rId62" Type="http://schemas.openxmlformats.org/officeDocument/2006/relationships/worksheet" Target="/xl/worksheets/sheet62.xml"/><Relationship Id="rId83" Type="http://schemas.openxmlformats.org/officeDocument/2006/relationships/worksheet" Target="/xl/worksheets/sheet83.xml"/><Relationship Id="rId179" Type="http://schemas.openxmlformats.org/officeDocument/2006/relationships/worksheet" Target="/xl/worksheets/sheet179.xml"/><Relationship Id="rId190" Type="http://schemas.openxmlformats.org/officeDocument/2006/relationships/worksheet" Target="/xl/worksheets/sheet190.xml"/><Relationship Id="rId204" Type="http://schemas.openxmlformats.org/officeDocument/2006/relationships/worksheet" Target="/xl/worksheets/sheet204.xml"/><Relationship Id="rId225" Type="http://schemas.openxmlformats.org/officeDocument/2006/relationships/worksheet" Target="/xl/worksheets/sheet225.xml"/><Relationship Id="rId246" Type="http://schemas.openxmlformats.org/officeDocument/2006/relationships/worksheet" Target="/xl/worksheets/sheet246.xml"/><Relationship Id="rId267" Type="http://schemas.openxmlformats.org/officeDocument/2006/relationships/worksheet" Target="/xl/worksheets/sheet267.xml"/><Relationship Id="rId288" Type="http://schemas.openxmlformats.org/officeDocument/2006/relationships/worksheet" Target="/xl/worksheets/sheet288.xml"/><Relationship Id="rId106" Type="http://schemas.openxmlformats.org/officeDocument/2006/relationships/worksheet" Target="/xl/worksheets/sheet106.xml"/><Relationship Id="rId127" Type="http://schemas.openxmlformats.org/officeDocument/2006/relationships/worksheet" Target="/xl/worksheets/sheet127.xml"/><Relationship Id="rId10" Type="http://schemas.openxmlformats.org/officeDocument/2006/relationships/worksheet" Target="/xl/worksheets/sheet10.xml"/><Relationship Id="rId31" Type="http://schemas.openxmlformats.org/officeDocument/2006/relationships/worksheet" Target="/xl/worksheets/sheet31.xml"/><Relationship Id="rId52" Type="http://schemas.openxmlformats.org/officeDocument/2006/relationships/worksheet" Target="/xl/worksheets/sheet52.xml"/><Relationship Id="rId73" Type="http://schemas.openxmlformats.org/officeDocument/2006/relationships/worksheet" Target="/xl/worksheets/sheet73.xml"/><Relationship Id="rId94" Type="http://schemas.openxmlformats.org/officeDocument/2006/relationships/worksheet" Target="/xl/worksheets/sheet94.xml"/><Relationship Id="rId148" Type="http://schemas.openxmlformats.org/officeDocument/2006/relationships/worksheet" Target="/xl/worksheets/sheet148.xml"/><Relationship Id="rId169" Type="http://schemas.openxmlformats.org/officeDocument/2006/relationships/worksheet" Target="/xl/worksheets/sheet169.xml"/><Relationship Id="rId4" Type="http://schemas.openxmlformats.org/officeDocument/2006/relationships/worksheet" Target="/xl/worksheets/sheet4.xml"/><Relationship Id="rId180" Type="http://schemas.openxmlformats.org/officeDocument/2006/relationships/worksheet" Target="/xl/worksheets/sheet180.xml"/><Relationship Id="rId215" Type="http://schemas.openxmlformats.org/officeDocument/2006/relationships/worksheet" Target="/xl/worksheets/sheet215.xml"/><Relationship Id="rId236" Type="http://schemas.openxmlformats.org/officeDocument/2006/relationships/worksheet" Target="/xl/worksheets/sheet236.xml"/><Relationship Id="rId257" Type="http://schemas.openxmlformats.org/officeDocument/2006/relationships/worksheet" Target="/xl/worksheets/sheet257.xml"/><Relationship Id="rId278" Type="http://schemas.openxmlformats.org/officeDocument/2006/relationships/worksheet" Target="/xl/worksheets/sheet278.xml"/><Relationship Id="rId42" Type="http://schemas.openxmlformats.org/officeDocument/2006/relationships/worksheet" Target="/xl/worksheets/sheet42.xml"/><Relationship Id="rId84" Type="http://schemas.openxmlformats.org/officeDocument/2006/relationships/worksheet" Target="/xl/worksheets/sheet84.xml"/><Relationship Id="rId138" Type="http://schemas.openxmlformats.org/officeDocument/2006/relationships/worksheet" Target="/xl/worksheets/sheet138.xml"/><Relationship Id="rId191" Type="http://schemas.openxmlformats.org/officeDocument/2006/relationships/worksheet" Target="/xl/worksheets/sheet191.xml"/><Relationship Id="rId205" Type="http://schemas.openxmlformats.org/officeDocument/2006/relationships/worksheet" Target="/xl/worksheets/sheet205.xml"/><Relationship Id="rId247" Type="http://schemas.openxmlformats.org/officeDocument/2006/relationships/worksheet" Target="/xl/worksheets/sheet247.xml"/><Relationship Id="rId107" Type="http://schemas.openxmlformats.org/officeDocument/2006/relationships/worksheet" Target="/xl/worksheets/sheet107.xml"/><Relationship Id="rId289" Type="http://schemas.openxmlformats.org/officeDocument/2006/relationships/worksheet" Target="/xl/worksheets/sheet289.xml"/><Relationship Id="rId11" Type="http://schemas.openxmlformats.org/officeDocument/2006/relationships/worksheet" Target="/xl/worksheets/sheet11.xml"/><Relationship Id="rId53" Type="http://schemas.openxmlformats.org/officeDocument/2006/relationships/worksheet" Target="/xl/worksheets/sheet53.xml"/><Relationship Id="rId149" Type="http://schemas.openxmlformats.org/officeDocument/2006/relationships/worksheet" Target="/xl/worksheets/sheet149.xml"/><Relationship Id="rId95" Type="http://schemas.openxmlformats.org/officeDocument/2006/relationships/worksheet" Target="/xl/worksheets/sheet95.xml"/><Relationship Id="rId160" Type="http://schemas.openxmlformats.org/officeDocument/2006/relationships/worksheet" Target="/xl/worksheets/sheet160.xml"/><Relationship Id="rId216" Type="http://schemas.openxmlformats.org/officeDocument/2006/relationships/worksheet" Target="/xl/worksheets/sheet216.xml"/><Relationship Id="rId258" Type="http://schemas.openxmlformats.org/officeDocument/2006/relationships/worksheet" Target="/xl/worksheets/sheet258.xml"/><Relationship Id="rId22" Type="http://schemas.openxmlformats.org/officeDocument/2006/relationships/worksheet" Target="/xl/worksheets/sheet22.xml"/><Relationship Id="rId64" Type="http://schemas.openxmlformats.org/officeDocument/2006/relationships/worksheet" Target="/xl/worksheets/sheet64.xml"/><Relationship Id="rId118" Type="http://schemas.openxmlformats.org/officeDocument/2006/relationships/worksheet" Target="/xl/worksheets/sheet118.xml"/><Relationship Id="rId171" Type="http://schemas.openxmlformats.org/officeDocument/2006/relationships/worksheet" Target="/xl/worksheets/sheet171.xml"/><Relationship Id="rId227" Type="http://schemas.openxmlformats.org/officeDocument/2006/relationships/worksheet" Target="/xl/worksheets/sheet227.xml"/><Relationship Id="rId269" Type="http://schemas.openxmlformats.org/officeDocument/2006/relationships/worksheet" Target="/xl/worksheets/sheet269.xml"/><Relationship Id="rId33" Type="http://schemas.openxmlformats.org/officeDocument/2006/relationships/worksheet" Target="/xl/worksheets/sheet33.xml"/><Relationship Id="rId129" Type="http://schemas.openxmlformats.org/officeDocument/2006/relationships/worksheet" Target="/xl/worksheets/sheet129.xml"/><Relationship Id="rId280" Type="http://schemas.openxmlformats.org/officeDocument/2006/relationships/worksheet" Target="/xl/worksheets/sheet28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297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76" customWidth="1" min="1" max="1"/>
    <col width="41" customWidth="1" min="2" max="2"/>
  </cols>
  <sheetData>
    <row r="1">
      <c r="A1" s="2" t="inlineStr">
        <is>
          <t>To go to a worksheet, please click on the text in the Link column.</t>
        </is>
      </c>
    </row>
    <row r="2">
      <c r="A2" s="2" t="inlineStr">
        <is>
          <t>If you are in a worksheet and want to go back to view the Index worksheet,</t>
        </is>
      </c>
    </row>
    <row r="3">
      <c r="A3" s="2" t="inlineStr">
        <is>
          <t>please hold down the Ctrl button and click on the left arrow at the bottom</t>
        </is>
      </c>
    </row>
    <row r="4">
      <c r="A4" s="2" t="inlineStr">
        <is>
          <t>of the page where all the worksheets are listed.</t>
        </is>
      </c>
    </row>
    <row r="5"/>
    <row r="6">
      <c r="A6" s="3" t="inlineStr">
        <is>
          <t>Worksheet</t>
        </is>
      </c>
      <c r="B6" s="3" t="inlineStr">
        <is>
          <t>Link</t>
        </is>
      </c>
    </row>
    <row r="7">
      <c r="A7" s="4" t="inlineStr">
        <is>
          <t>AL-05</t>
        </is>
      </c>
      <c r="B7" s="4">
        <f>HYPERLINK("#'AL-05'!A1","Go to AL-05")</f>
        <v/>
      </c>
    </row>
    <row r="8">
      <c r="A8" s="4" t="inlineStr">
        <is>
          <t>AL-06</t>
        </is>
      </c>
      <c r="B8" s="4">
        <f>HYPERLINK("#'AL-06'!A1","Go to AL-06")</f>
        <v/>
      </c>
    </row>
    <row r="9">
      <c r="A9" s="4" t="inlineStr">
        <is>
          <t>AL-07</t>
        </is>
      </c>
      <c r="B9" s="4">
        <f>HYPERLINK("#'AL-07'!A1","Go to AL-07")</f>
        <v/>
      </c>
    </row>
    <row r="10">
      <c r="A10" s="4" t="inlineStr">
        <is>
          <t>AR-02</t>
        </is>
      </c>
      <c r="B10" s="4">
        <f>HYPERLINK("#'AR-02'!A1","Go to AR-02")</f>
        <v/>
      </c>
    </row>
    <row r="11">
      <c r="A11" s="4" t="inlineStr">
        <is>
          <t>AR-03</t>
        </is>
      </c>
      <c r="B11" s="4">
        <f>HYPERLINK("#'AR-03'!A1","Go to AR-03")</f>
        <v/>
      </c>
    </row>
    <row r="12">
      <c r="A12" s="4" t="inlineStr">
        <is>
          <t>AZ-01</t>
        </is>
      </c>
      <c r="B12" s="4">
        <f>HYPERLINK("#'AZ-01'!A1","Go to AZ-01")</f>
        <v/>
      </c>
    </row>
    <row r="13">
      <c r="A13" s="4" t="inlineStr">
        <is>
          <t>AZ-03</t>
        </is>
      </c>
      <c r="B13" s="4">
        <f>HYPERLINK("#'AZ-03'!A1","Go to AZ-03")</f>
        <v/>
      </c>
    </row>
    <row r="14">
      <c r="A14" s="4" t="inlineStr">
        <is>
          <t>AZ-04</t>
        </is>
      </c>
      <c r="B14" s="4">
        <f>HYPERLINK("#'AZ-04'!A1","Go to AZ-04")</f>
        <v/>
      </c>
    </row>
    <row r="15">
      <c r="A15" s="4" t="inlineStr">
        <is>
          <t>AZ-06</t>
        </is>
      </c>
      <c r="B15" s="4">
        <f>HYPERLINK("#'AZ-06'!A1","Go to AZ-06")</f>
        <v/>
      </c>
    </row>
    <row r="16">
      <c r="A16" s="4" t="inlineStr">
        <is>
          <t>AZ-07</t>
        </is>
      </c>
      <c r="B16" s="4">
        <f>HYPERLINK("#'AZ-07'!A1","Go to AZ-07")</f>
        <v/>
      </c>
    </row>
    <row r="17">
      <c r="A17" s="4" t="inlineStr">
        <is>
          <t>AZ-08</t>
        </is>
      </c>
      <c r="B17" s="4">
        <f>HYPERLINK("#'AZ-08'!A1","Go to AZ-08")</f>
        <v/>
      </c>
    </row>
    <row r="18">
      <c r="A18" s="4" t="inlineStr">
        <is>
          <t>AZ-09</t>
        </is>
      </c>
      <c r="B18" s="4">
        <f>HYPERLINK("#'AZ-09'!A1","Go to AZ-09")</f>
        <v/>
      </c>
    </row>
    <row r="19">
      <c r="A19" s="4" t="inlineStr">
        <is>
          <t>CA-04</t>
        </is>
      </c>
      <c r="B19" s="4">
        <f>HYPERLINK("#'CA-04'!A1","Go to CA-04")</f>
        <v/>
      </c>
    </row>
    <row r="20">
      <c r="A20" s="4" t="inlineStr">
        <is>
          <t>CA-06</t>
        </is>
      </c>
      <c r="B20" s="4">
        <f>HYPERLINK("#'CA-06'!A1","Go to CA-06")</f>
        <v/>
      </c>
    </row>
    <row r="21">
      <c r="A21" s="4" t="inlineStr">
        <is>
          <t>CA-07</t>
        </is>
      </c>
      <c r="B21" s="4">
        <f>HYPERLINK("#'CA-07'!A1","Go to CA-07")</f>
        <v/>
      </c>
    </row>
    <row r="22">
      <c r="A22" s="4" t="inlineStr">
        <is>
          <t>CA-08</t>
        </is>
      </c>
      <c r="B22" s="4">
        <f>HYPERLINK("#'CA-08'!A1","Go to CA-08")</f>
        <v/>
      </c>
    </row>
    <row r="23">
      <c r="A23" s="4" t="inlineStr">
        <is>
          <t>CA-09</t>
        </is>
      </c>
      <c r="B23" s="4">
        <f>HYPERLINK("#'CA-09'!A1","Go to CA-09")</f>
        <v/>
      </c>
    </row>
    <row r="24">
      <c r="A24" s="4" t="inlineStr">
        <is>
          <t>CA-10</t>
        </is>
      </c>
      <c r="B24" s="4">
        <f>HYPERLINK("#'CA-10'!A1","Go to CA-10")</f>
        <v/>
      </c>
    </row>
    <row r="25">
      <c r="A25" s="4" t="inlineStr">
        <is>
          <t>CA-11</t>
        </is>
      </c>
      <c r="B25" s="4">
        <f>HYPERLINK("#'CA-11'!A1","Go to CA-11")</f>
        <v/>
      </c>
    </row>
    <row r="26">
      <c r="A26" s="4" t="inlineStr">
        <is>
          <t>CA-12</t>
        </is>
      </c>
      <c r="B26" s="4">
        <f>HYPERLINK("#'CA-12'!A1","Go to CA-12")</f>
        <v/>
      </c>
    </row>
    <row r="27">
      <c r="A27" s="4" t="inlineStr">
        <is>
          <t>CA-14</t>
        </is>
      </c>
      <c r="B27" s="4">
        <f>HYPERLINK("#'CA-14'!A1","Go to CA-14")</f>
        <v/>
      </c>
    </row>
    <row r="28">
      <c r="A28" s="4" t="inlineStr">
        <is>
          <t>CA-15</t>
        </is>
      </c>
      <c r="B28" s="4">
        <f>HYPERLINK("#'CA-15'!A1","Go to CA-15")</f>
        <v/>
      </c>
    </row>
    <row r="29">
      <c r="A29" s="4" t="inlineStr">
        <is>
          <t>CA-16</t>
        </is>
      </c>
      <c r="B29" s="4">
        <f>HYPERLINK("#'CA-16'!A1","Go to CA-16")</f>
        <v/>
      </c>
    </row>
    <row r="30">
      <c r="A30" s="4" t="inlineStr">
        <is>
          <t>CA-17</t>
        </is>
      </c>
      <c r="B30" s="4">
        <f>HYPERLINK("#'CA-17'!A1","Go to CA-17")</f>
        <v/>
      </c>
    </row>
    <row r="31">
      <c r="A31" s="4" t="inlineStr">
        <is>
          <t>CA-18</t>
        </is>
      </c>
      <c r="B31" s="4">
        <f>HYPERLINK("#'CA-18'!A1","Go to CA-18")</f>
        <v/>
      </c>
    </row>
    <row r="32">
      <c r="A32" s="4" t="inlineStr">
        <is>
          <t>CA-21</t>
        </is>
      </c>
      <c r="B32" s="4">
        <f>HYPERLINK("#'CA-21'!A1","Go to CA-21")</f>
        <v/>
      </c>
    </row>
    <row r="33">
      <c r="A33" s="4" t="inlineStr">
        <is>
          <t>CA-23</t>
        </is>
      </c>
      <c r="B33" s="4">
        <f>HYPERLINK("#'CA-23'!A1","Go to CA-23")</f>
        <v/>
      </c>
    </row>
    <row r="34">
      <c r="A34" s="4" t="inlineStr">
        <is>
          <t>CA-24</t>
        </is>
      </c>
      <c r="B34" s="4">
        <f>HYPERLINK("#'CA-24'!A1","Go to CA-24")</f>
        <v/>
      </c>
    </row>
    <row r="35">
      <c r="A35" s="4" t="inlineStr">
        <is>
          <t>CA-25</t>
        </is>
      </c>
      <c r="B35" s="4">
        <f>HYPERLINK("#'CA-25'!A1","Go to CA-25")</f>
        <v/>
      </c>
    </row>
    <row r="36">
      <c r="A36" s="4" t="inlineStr">
        <is>
          <t>CA-26</t>
        </is>
      </c>
      <c r="B36" s="4">
        <f>HYPERLINK("#'CA-26'!A1","Go to CA-26")</f>
        <v/>
      </c>
    </row>
    <row r="37">
      <c r="A37" s="4" t="inlineStr">
        <is>
          <t>CA-27</t>
        </is>
      </c>
      <c r="B37" s="4">
        <f>HYPERLINK("#'CA-27'!A1","Go to CA-27")</f>
        <v/>
      </c>
    </row>
    <row r="38">
      <c r="A38" s="4" t="inlineStr">
        <is>
          <t>CA-28</t>
        </is>
      </c>
      <c r="B38" s="4">
        <f>HYPERLINK("#'CA-28'!A1","Go to CA-28")</f>
        <v/>
      </c>
    </row>
    <row r="39">
      <c r="A39" s="4" t="inlineStr">
        <is>
          <t>CA-29</t>
        </is>
      </c>
      <c r="B39" s="4">
        <f>HYPERLINK("#'CA-29'!A1","Go to CA-29")</f>
        <v/>
      </c>
    </row>
    <row r="40">
      <c r="A40" s="4" t="inlineStr">
        <is>
          <t>CA-30</t>
        </is>
      </c>
      <c r="B40" s="4">
        <f>HYPERLINK("#'CA-30'!A1","Go to CA-30")</f>
        <v/>
      </c>
    </row>
    <row r="41">
      <c r="A41" s="4" t="inlineStr">
        <is>
          <t>CA-31</t>
        </is>
      </c>
      <c r="B41" s="4">
        <f>HYPERLINK("#'CA-31'!A1","Go to CA-31")</f>
        <v/>
      </c>
    </row>
    <row r="42">
      <c r="A42" s="4" t="inlineStr">
        <is>
          <t>CA-32</t>
        </is>
      </c>
      <c r="B42" s="4">
        <f>HYPERLINK("#'CA-32'!A1","Go to CA-32")</f>
        <v/>
      </c>
    </row>
    <row r="43">
      <c r="A43" s="4" t="inlineStr">
        <is>
          <t>CA-33</t>
        </is>
      </c>
      <c r="B43" s="4">
        <f>HYPERLINK("#'CA-33'!A1","Go to CA-33")</f>
        <v/>
      </c>
    </row>
    <row r="44">
      <c r="A44" s="4" t="inlineStr">
        <is>
          <t>CA-34</t>
        </is>
      </c>
      <c r="B44" s="4">
        <f>HYPERLINK("#'CA-34'!A1","Go to CA-34")</f>
        <v/>
      </c>
    </row>
    <row r="45">
      <c r="A45" s="4" t="inlineStr">
        <is>
          <t>CA-35</t>
        </is>
      </c>
      <c r="B45" s="4">
        <f>HYPERLINK("#'CA-35'!A1","Go to CA-35")</f>
        <v/>
      </c>
    </row>
    <row r="46">
      <c r="A46" s="4" t="inlineStr">
        <is>
          <t>CA-36</t>
        </is>
      </c>
      <c r="B46" s="4">
        <f>HYPERLINK("#'CA-36'!A1","Go to CA-36")</f>
        <v/>
      </c>
    </row>
    <row r="47">
      <c r="A47" s="4" t="inlineStr">
        <is>
          <t>CA-37</t>
        </is>
      </c>
      <c r="B47" s="4">
        <f>HYPERLINK("#'CA-37'!A1","Go to CA-37")</f>
        <v/>
      </c>
    </row>
    <row r="48">
      <c r="A48" s="4" t="inlineStr">
        <is>
          <t>CA-38</t>
        </is>
      </c>
      <c r="B48" s="4">
        <f>HYPERLINK("#'CA-38'!A1","Go to CA-38")</f>
        <v/>
      </c>
    </row>
    <row r="49">
      <c r="A49" s="4" t="inlineStr">
        <is>
          <t>CA-39</t>
        </is>
      </c>
      <c r="B49" s="4">
        <f>HYPERLINK("#'CA-39'!A1","Go to CA-39")</f>
        <v/>
      </c>
    </row>
    <row r="50">
      <c r="A50" s="4" t="inlineStr">
        <is>
          <t>CA-40</t>
        </is>
      </c>
      <c r="B50" s="4">
        <f>HYPERLINK("#'CA-40'!A1","Go to CA-40")</f>
        <v/>
      </c>
    </row>
    <row r="51">
      <c r="A51" s="4" t="inlineStr">
        <is>
          <t>CA-42</t>
        </is>
      </c>
      <c r="B51" s="4">
        <f>HYPERLINK("#'CA-42'!A1","Go to CA-42")</f>
        <v/>
      </c>
    </row>
    <row r="52">
      <c r="A52" s="4" t="inlineStr">
        <is>
          <t>CA-43</t>
        </is>
      </c>
      <c r="B52" s="4">
        <f>HYPERLINK("#'CA-43'!A1","Go to CA-43")</f>
        <v/>
      </c>
    </row>
    <row r="53">
      <c r="A53" s="4" t="inlineStr">
        <is>
          <t>CA-44</t>
        </is>
      </c>
      <c r="B53" s="4">
        <f>HYPERLINK("#'CA-44'!A1","Go to CA-44")</f>
        <v/>
      </c>
    </row>
    <row r="54">
      <c r="A54" s="4" t="inlineStr">
        <is>
          <t>CA-45</t>
        </is>
      </c>
      <c r="B54" s="4">
        <f>HYPERLINK("#'CA-45'!A1","Go to CA-45")</f>
        <v/>
      </c>
    </row>
    <row r="55">
      <c r="A55" s="4" t="inlineStr">
        <is>
          <t>CA-46</t>
        </is>
      </c>
      <c r="B55" s="4">
        <f>HYPERLINK("#'CA-46'!A1","Go to CA-46")</f>
        <v/>
      </c>
    </row>
    <row r="56">
      <c r="A56" s="4" t="inlineStr">
        <is>
          <t>CA-47</t>
        </is>
      </c>
      <c r="B56" s="4">
        <f>HYPERLINK("#'CA-47'!A1","Go to CA-47")</f>
        <v/>
      </c>
    </row>
    <row r="57">
      <c r="A57" s="4" t="inlineStr">
        <is>
          <t>CA-48</t>
        </is>
      </c>
      <c r="B57" s="4">
        <f>HYPERLINK("#'CA-48'!A1","Go to CA-48")</f>
        <v/>
      </c>
    </row>
    <row r="58">
      <c r="A58" s="4" t="inlineStr">
        <is>
          <t>CA-49</t>
        </is>
      </c>
      <c r="B58" s="4">
        <f>HYPERLINK("#'CA-49'!A1","Go to CA-49")</f>
        <v/>
      </c>
    </row>
    <row r="59">
      <c r="A59" s="4" t="inlineStr">
        <is>
          <t>CA-50</t>
        </is>
      </c>
      <c r="B59" s="4">
        <f>HYPERLINK("#'CA-50'!A1","Go to CA-50")</f>
        <v/>
      </c>
    </row>
    <row r="60">
      <c r="A60" s="4" t="inlineStr">
        <is>
          <t>CA-51</t>
        </is>
      </c>
      <c r="B60" s="4">
        <f>HYPERLINK("#'CA-51'!A1","Go to CA-51")</f>
        <v/>
      </c>
    </row>
    <row r="61">
      <c r="A61" s="4" t="inlineStr">
        <is>
          <t>CA-52</t>
        </is>
      </c>
      <c r="B61" s="4">
        <f>HYPERLINK("#'CA-52'!A1","Go to CA-52")</f>
        <v/>
      </c>
    </row>
    <row r="62">
      <c r="A62" s="4" t="inlineStr">
        <is>
          <t>CO-01</t>
        </is>
      </c>
      <c r="B62" s="4">
        <f>HYPERLINK("#'CO-01'!A1","Go to CO-01")</f>
        <v/>
      </c>
    </row>
    <row r="63">
      <c r="A63" s="4" t="inlineStr">
        <is>
          <t>CO-02</t>
        </is>
      </c>
      <c r="B63" s="4">
        <f>HYPERLINK("#'CO-02'!A1","Go to CO-02")</f>
        <v/>
      </c>
    </row>
    <row r="64">
      <c r="A64" s="4" t="inlineStr">
        <is>
          <t>CO-04</t>
        </is>
      </c>
      <c r="B64" s="4">
        <f>HYPERLINK("#'CO-04'!A1","Go to CO-04")</f>
        <v/>
      </c>
    </row>
    <row r="65">
      <c r="A65" s="4" t="inlineStr">
        <is>
          <t>CO-05</t>
        </is>
      </c>
      <c r="B65" s="4">
        <f>HYPERLINK("#'CO-05'!A1","Go to CO-05")</f>
        <v/>
      </c>
    </row>
    <row r="66">
      <c r="A66" s="4" t="inlineStr">
        <is>
          <t>CO-06</t>
        </is>
      </c>
      <c r="B66" s="4">
        <f>HYPERLINK("#'CO-06'!A1","Go to CO-06")</f>
        <v/>
      </c>
    </row>
    <row r="67">
      <c r="A67" s="4" t="inlineStr">
        <is>
          <t>CO-07</t>
        </is>
      </c>
      <c r="B67" s="4">
        <f>HYPERLINK("#'CO-07'!A1","Go to CO-07")</f>
        <v/>
      </c>
    </row>
    <row r="68">
      <c r="A68" s="4" t="inlineStr">
        <is>
          <t>CO-08</t>
        </is>
      </c>
      <c r="B68" s="4">
        <f>HYPERLINK("#'CO-08'!A1","Go to CO-08")</f>
        <v/>
      </c>
    </row>
    <row r="69">
      <c r="A69" s="4" t="inlineStr">
        <is>
          <t>CT-01</t>
        </is>
      </c>
      <c r="B69" s="4">
        <f>HYPERLINK("#'CT-01'!A1","Go to CT-01")</f>
        <v/>
      </c>
    </row>
    <row r="70">
      <c r="A70" s="4" t="inlineStr">
        <is>
          <t>CT-03</t>
        </is>
      </c>
      <c r="B70" s="4">
        <f>HYPERLINK("#'CT-03'!A1","Go to CT-03")</f>
        <v/>
      </c>
    </row>
    <row r="71">
      <c r="A71" s="4" t="inlineStr">
        <is>
          <t>CT-04</t>
        </is>
      </c>
      <c r="B71" s="4">
        <f>HYPERLINK("#'CT-04'!A1","Go to CT-04")</f>
        <v/>
      </c>
    </row>
    <row r="72">
      <c r="A72" s="4" t="inlineStr">
        <is>
          <t>CT-05</t>
        </is>
      </c>
      <c r="B72" s="4">
        <f>HYPERLINK("#'CT-05'!A1","Go to CT-05")</f>
        <v/>
      </c>
    </row>
    <row r="73">
      <c r="A73" s="4" t="inlineStr">
        <is>
          <t>DC-98</t>
        </is>
      </c>
      <c r="B73" s="4">
        <f>HYPERLINK("#'DC-98'!A1","Go to DC-98")</f>
        <v/>
      </c>
    </row>
    <row r="74">
      <c r="A74" s="4" t="inlineStr">
        <is>
          <t>DE-00</t>
        </is>
      </c>
      <c r="B74" s="4">
        <f>HYPERLINK("#'DE-00'!A1","Go to DE-00")</f>
        <v/>
      </c>
    </row>
    <row r="75">
      <c r="A75" s="4" t="inlineStr">
        <is>
          <t>FL-01</t>
        </is>
      </c>
      <c r="B75" s="4">
        <f>HYPERLINK("#'FL-01'!A1","Go to FL-01")</f>
        <v/>
      </c>
    </row>
    <row r="76">
      <c r="A76" s="4" t="inlineStr">
        <is>
          <t>FL-02</t>
        </is>
      </c>
      <c r="B76" s="4">
        <f>HYPERLINK("#'FL-02'!A1","Go to FL-02")</f>
        <v/>
      </c>
    </row>
    <row r="77">
      <c r="A77" s="4" t="inlineStr">
        <is>
          <t>FL-03</t>
        </is>
      </c>
      <c r="B77" s="4">
        <f>HYPERLINK("#'FL-03'!A1","Go to FL-03")</f>
        <v/>
      </c>
    </row>
    <row r="78">
      <c r="A78" s="4" t="inlineStr">
        <is>
          <t>FL-04</t>
        </is>
      </c>
      <c r="B78" s="4">
        <f>HYPERLINK("#'FL-04'!A1","Go to FL-04")</f>
        <v/>
      </c>
    </row>
    <row r="79">
      <c r="A79" s="4" t="inlineStr">
        <is>
          <t>FL-05</t>
        </is>
      </c>
      <c r="B79" s="4">
        <f>HYPERLINK("#'FL-05'!A1","Go to FL-05")</f>
        <v/>
      </c>
    </row>
    <row r="80">
      <c r="A80" s="4" t="inlineStr">
        <is>
          <t>FL-06</t>
        </is>
      </c>
      <c r="B80" s="4">
        <f>HYPERLINK("#'FL-06'!A1","Go to FL-06")</f>
        <v/>
      </c>
    </row>
    <row r="81">
      <c r="A81" s="4" t="inlineStr">
        <is>
          <t>FL-07</t>
        </is>
      </c>
      <c r="B81" s="4">
        <f>HYPERLINK("#'FL-07'!A1","Go to FL-07")</f>
        <v/>
      </c>
    </row>
    <row r="82">
      <c r="A82" s="4" t="inlineStr">
        <is>
          <t>FL-08</t>
        </is>
      </c>
      <c r="B82" s="4">
        <f>HYPERLINK("#'FL-08'!A1","Go to FL-08")</f>
        <v/>
      </c>
    </row>
    <row r="83">
      <c r="A83" s="4" t="inlineStr">
        <is>
          <t>FL-10</t>
        </is>
      </c>
      <c r="B83" s="4">
        <f>HYPERLINK("#'FL-10'!A1","Go to FL-10")</f>
        <v/>
      </c>
    </row>
    <row r="84">
      <c r="A84" s="4" t="inlineStr">
        <is>
          <t>FL-11</t>
        </is>
      </c>
      <c r="B84" s="4">
        <f>HYPERLINK("#'FL-11'!A1","Go to FL-11")</f>
        <v/>
      </c>
    </row>
    <row r="85">
      <c r="A85" s="4" t="inlineStr">
        <is>
          <t>FL-13</t>
        </is>
      </c>
      <c r="B85" s="4">
        <f>HYPERLINK("#'FL-13'!A1","Go to FL-13")</f>
        <v/>
      </c>
    </row>
    <row r="86">
      <c r="A86" s="4" t="inlineStr">
        <is>
          <t>FL-14</t>
        </is>
      </c>
      <c r="B86" s="4">
        <f>HYPERLINK("#'FL-14'!A1","Go to FL-14")</f>
        <v/>
      </c>
    </row>
    <row r="87">
      <c r="A87" s="4" t="inlineStr">
        <is>
          <t>FL-15</t>
        </is>
      </c>
      <c r="B87" s="4">
        <f>HYPERLINK("#'FL-15'!A1","Go to FL-15")</f>
        <v/>
      </c>
    </row>
    <row r="88">
      <c r="A88" s="4" t="inlineStr">
        <is>
          <t>FL-16</t>
        </is>
      </c>
      <c r="B88" s="4">
        <f>HYPERLINK("#'FL-16'!A1","Go to FL-16")</f>
        <v/>
      </c>
    </row>
    <row r="89">
      <c r="A89" s="4" t="inlineStr">
        <is>
          <t>FL-19</t>
        </is>
      </c>
      <c r="B89" s="4">
        <f>HYPERLINK("#'FL-19'!A1","Go to FL-19")</f>
        <v/>
      </c>
    </row>
    <row r="90">
      <c r="A90" s="4" t="inlineStr">
        <is>
          <t>FL-20</t>
        </is>
      </c>
      <c r="B90" s="4">
        <f>HYPERLINK("#'FL-20'!A1","Go to FL-20")</f>
        <v/>
      </c>
    </row>
    <row r="91">
      <c r="A91" s="4" t="inlineStr">
        <is>
          <t>FL-22</t>
        </is>
      </c>
      <c r="B91" s="4">
        <f>HYPERLINK("#'FL-22'!A1","Go to FL-22")</f>
        <v/>
      </c>
    </row>
    <row r="92">
      <c r="A92" s="4" t="inlineStr">
        <is>
          <t>FL-23</t>
        </is>
      </c>
      <c r="B92" s="4">
        <f>HYPERLINK("#'FL-23'!A1","Go to FL-23")</f>
        <v/>
      </c>
    </row>
    <row r="93">
      <c r="A93" s="4" t="inlineStr">
        <is>
          <t>FL-24</t>
        </is>
      </c>
      <c r="B93" s="4">
        <f>HYPERLINK("#'FL-24'!A1","Go to FL-24")</f>
        <v/>
      </c>
    </row>
    <row r="94">
      <c r="A94" s="4" t="inlineStr">
        <is>
          <t>FL-25</t>
        </is>
      </c>
      <c r="B94" s="4">
        <f>HYPERLINK("#'FL-25'!A1","Go to FL-25")</f>
        <v/>
      </c>
    </row>
    <row r="95">
      <c r="A95" s="4" t="inlineStr">
        <is>
          <t>FL-26</t>
        </is>
      </c>
      <c r="B95" s="4">
        <f>HYPERLINK("#'FL-26'!A1","Go to FL-26")</f>
        <v/>
      </c>
    </row>
    <row r="96">
      <c r="A96" s="4" t="inlineStr">
        <is>
          <t>FL-27</t>
        </is>
      </c>
      <c r="B96" s="4">
        <f>HYPERLINK("#'FL-27'!A1","Go to FL-27")</f>
        <v/>
      </c>
    </row>
    <row r="97">
      <c r="A97" s="4" t="inlineStr">
        <is>
          <t>GA-01</t>
        </is>
      </c>
      <c r="B97" s="4">
        <f>HYPERLINK("#'GA-01'!A1","Go to GA-01")</f>
        <v/>
      </c>
    </row>
    <row r="98">
      <c r="A98" s="4" t="inlineStr">
        <is>
          <t>GA-02</t>
        </is>
      </c>
      <c r="B98" s="4">
        <f>HYPERLINK("#'GA-02'!A1","Go to GA-02")</f>
        <v/>
      </c>
    </row>
    <row r="99">
      <c r="A99" s="4" t="inlineStr">
        <is>
          <t>GA-03</t>
        </is>
      </c>
      <c r="B99" s="4">
        <f>HYPERLINK("#'GA-03'!A1","Go to GA-03")</f>
        <v/>
      </c>
    </row>
    <row r="100">
      <c r="A100" s="4" t="inlineStr">
        <is>
          <t>GA-04</t>
        </is>
      </c>
      <c r="B100" s="4">
        <f>HYPERLINK("#'GA-04'!A1","Go to GA-04")</f>
        <v/>
      </c>
    </row>
    <row r="101">
      <c r="A101" s="4" t="inlineStr">
        <is>
          <t>GA-05</t>
        </is>
      </c>
      <c r="B101" s="4">
        <f>HYPERLINK("#'GA-05'!A1","Go to GA-05")</f>
        <v/>
      </c>
    </row>
    <row r="102">
      <c r="A102" s="4" t="inlineStr">
        <is>
          <t>GA-06</t>
        </is>
      </c>
      <c r="B102" s="4">
        <f>HYPERLINK("#'GA-06'!A1","Go to GA-06")</f>
        <v/>
      </c>
    </row>
    <row r="103">
      <c r="A103" s="4" t="inlineStr">
        <is>
          <t>GA-07</t>
        </is>
      </c>
      <c r="B103" s="4">
        <f>HYPERLINK("#'GA-07'!A1","Go to GA-07")</f>
        <v/>
      </c>
    </row>
    <row r="104">
      <c r="A104" s="4" t="inlineStr">
        <is>
          <t>GA-08</t>
        </is>
      </c>
      <c r="B104" s="4">
        <f>HYPERLINK("#'GA-08'!A1","Go to GA-08")</f>
        <v/>
      </c>
    </row>
    <row r="105">
      <c r="A105" s="4" t="inlineStr">
        <is>
          <t>GA-11</t>
        </is>
      </c>
      <c r="B105" s="4">
        <f>HYPERLINK("#'GA-11'!A1","Go to GA-11")</f>
        <v/>
      </c>
    </row>
    <row r="106">
      <c r="A106" s="4" t="inlineStr">
        <is>
          <t>IA-03</t>
        </is>
      </c>
      <c r="B106" s="4">
        <f>HYPERLINK("#'IA-03'!A1","Go to IA-03")</f>
        <v/>
      </c>
    </row>
    <row r="107">
      <c r="A107" s="4" t="inlineStr">
        <is>
          <t>IL-01</t>
        </is>
      </c>
      <c r="B107" s="4">
        <f>HYPERLINK("#'IL-01'!A1","Go to IL-01")</f>
        <v/>
      </c>
    </row>
    <row r="108">
      <c r="A108" s="4" t="inlineStr">
        <is>
          <t>IL-02</t>
        </is>
      </c>
      <c r="B108" s="4">
        <f>HYPERLINK("#'IL-02'!A1","Go to IL-02")</f>
        <v/>
      </c>
    </row>
    <row r="109">
      <c r="A109" s="4" t="inlineStr">
        <is>
          <t>IL-03</t>
        </is>
      </c>
      <c r="B109" s="4">
        <f>HYPERLINK("#'IL-03'!A1","Go to IL-03")</f>
        <v/>
      </c>
    </row>
    <row r="110">
      <c r="A110" s="4" t="inlineStr">
        <is>
          <t>IL-04</t>
        </is>
      </c>
      <c r="B110" s="4">
        <f>HYPERLINK("#'IL-04'!A1","Go to IL-04")</f>
        <v/>
      </c>
    </row>
    <row r="111">
      <c r="A111" s="4" t="inlineStr">
        <is>
          <t>IL-05</t>
        </is>
      </c>
      <c r="B111" s="4">
        <f>HYPERLINK("#'IL-05'!A1","Go to IL-05")</f>
        <v/>
      </c>
    </row>
    <row r="112">
      <c r="A112" s="4" t="inlineStr">
        <is>
          <t>IL-06</t>
        </is>
      </c>
      <c r="B112" s="4">
        <f>HYPERLINK("#'IL-06'!A1","Go to IL-06")</f>
        <v/>
      </c>
    </row>
    <row r="113">
      <c r="A113" s="4" t="inlineStr">
        <is>
          <t>IL-07</t>
        </is>
      </c>
      <c r="B113" s="4">
        <f>HYPERLINK("#'IL-07'!A1","Go to IL-07")</f>
        <v/>
      </c>
    </row>
    <row r="114">
      <c r="A114" s="4" t="inlineStr">
        <is>
          <t>IL-08</t>
        </is>
      </c>
      <c r="B114" s="4">
        <f>HYPERLINK("#'IL-08'!A1","Go to IL-08")</f>
        <v/>
      </c>
    </row>
    <row r="115">
      <c r="A115" s="4" t="inlineStr">
        <is>
          <t>IL-09</t>
        </is>
      </c>
      <c r="B115" s="4">
        <f>HYPERLINK("#'IL-09'!A1","Go to IL-09")</f>
        <v/>
      </c>
    </row>
    <row r="116">
      <c r="A116" s="4" t="inlineStr">
        <is>
          <t>IL-10</t>
        </is>
      </c>
      <c r="B116" s="4">
        <f>HYPERLINK("#'IL-10'!A1","Go to IL-10")</f>
        <v/>
      </c>
    </row>
    <row r="117">
      <c r="A117" s="4" t="inlineStr">
        <is>
          <t>IL-11</t>
        </is>
      </c>
      <c r="B117" s="4">
        <f>HYPERLINK("#'IL-11'!A1","Go to IL-11")</f>
        <v/>
      </c>
    </row>
    <row r="118">
      <c r="A118" s="4" t="inlineStr">
        <is>
          <t>IL-17</t>
        </is>
      </c>
      <c r="B118" s="4">
        <f>HYPERLINK("#'IL-17'!A1","Go to IL-17")</f>
        <v/>
      </c>
    </row>
    <row r="119">
      <c r="A119" s="4" t="inlineStr">
        <is>
          <t>IN-01</t>
        </is>
      </c>
      <c r="B119" s="4">
        <f>HYPERLINK("#'IN-01'!A1","Go to IN-01")</f>
        <v/>
      </c>
    </row>
    <row r="120">
      <c r="A120" s="4" t="inlineStr">
        <is>
          <t>IN-03</t>
        </is>
      </c>
      <c r="B120" s="4">
        <f>HYPERLINK("#'IN-03'!A1","Go to IN-03")</f>
        <v/>
      </c>
    </row>
    <row r="121">
      <c r="A121" s="4" t="inlineStr">
        <is>
          <t>IN-05</t>
        </is>
      </c>
      <c r="B121" s="4">
        <f>HYPERLINK("#'IN-05'!A1","Go to IN-05")</f>
        <v/>
      </c>
    </row>
    <row r="122">
      <c r="A122" s="4" t="inlineStr">
        <is>
          <t>IN-06</t>
        </is>
      </c>
      <c r="B122" s="4">
        <f>HYPERLINK("#'IN-06'!A1","Go to IN-06")</f>
        <v/>
      </c>
    </row>
    <row r="123">
      <c r="A123" s="4" t="inlineStr">
        <is>
          <t>IN-07</t>
        </is>
      </c>
      <c r="B123" s="4">
        <f>HYPERLINK("#'IN-07'!A1","Go to IN-07")</f>
        <v/>
      </c>
    </row>
    <row r="124">
      <c r="A124" s="4" t="inlineStr">
        <is>
          <t>IN-09</t>
        </is>
      </c>
      <c r="B124" s="4">
        <f>HYPERLINK("#'IN-09'!A1","Go to IN-09")</f>
        <v/>
      </c>
    </row>
    <row r="125">
      <c r="A125" s="4" t="inlineStr">
        <is>
          <t>KS-03</t>
        </is>
      </c>
      <c r="B125" s="4">
        <f>HYPERLINK("#'KS-03'!A1","Go to KS-03")</f>
        <v/>
      </c>
    </row>
    <row r="126">
      <c r="A126" s="4" t="inlineStr">
        <is>
          <t>KY-03</t>
        </is>
      </c>
      <c r="B126" s="4">
        <f>HYPERLINK("#'KY-03'!A1","Go to KY-03")</f>
        <v/>
      </c>
    </row>
    <row r="127">
      <c r="A127" s="4" t="inlineStr">
        <is>
          <t>KY-04</t>
        </is>
      </c>
      <c r="B127" s="4">
        <f>HYPERLINK("#'KY-04'!A1","Go to KY-04")</f>
        <v/>
      </c>
    </row>
    <row r="128">
      <c r="A128" s="4" t="inlineStr">
        <is>
          <t>LA-01</t>
        </is>
      </c>
      <c r="B128" s="4">
        <f>HYPERLINK("#'LA-01'!A1","Go to LA-01")</f>
        <v/>
      </c>
    </row>
    <row r="129">
      <c r="A129" s="4" t="inlineStr">
        <is>
          <t>LA-02</t>
        </is>
      </c>
      <c r="B129" s="4">
        <f>HYPERLINK("#'LA-02'!A1","Go to LA-02")</f>
        <v/>
      </c>
    </row>
    <row r="130">
      <c r="A130" s="4" t="inlineStr">
        <is>
          <t>LA-06</t>
        </is>
      </c>
      <c r="B130" s="4">
        <f>HYPERLINK("#'LA-06'!A1","Go to LA-06")</f>
        <v/>
      </c>
    </row>
    <row r="131">
      <c r="A131" s="4" t="inlineStr">
        <is>
          <t>MA-03</t>
        </is>
      </c>
      <c r="B131" s="4">
        <f>HYPERLINK("#'MA-03'!A1","Go to MA-03")</f>
        <v/>
      </c>
    </row>
    <row r="132">
      <c r="A132" s="4" t="inlineStr">
        <is>
          <t>MA-04</t>
        </is>
      </c>
      <c r="B132" s="4">
        <f>HYPERLINK("#'MA-04'!A1","Go to MA-04")</f>
        <v/>
      </c>
    </row>
    <row r="133">
      <c r="A133" s="4" t="inlineStr">
        <is>
          <t>MA-05</t>
        </is>
      </c>
      <c r="B133" s="4">
        <f>HYPERLINK("#'MA-05'!A1","Go to MA-05")</f>
        <v/>
      </c>
    </row>
    <row r="134">
      <c r="A134" s="4" t="inlineStr">
        <is>
          <t>MA-06</t>
        </is>
      </c>
      <c r="B134" s="4">
        <f>HYPERLINK("#'MA-06'!A1","Go to MA-06")</f>
        <v/>
      </c>
    </row>
    <row r="135">
      <c r="A135" s="4" t="inlineStr">
        <is>
          <t>MA-07</t>
        </is>
      </c>
      <c r="B135" s="4">
        <f>HYPERLINK("#'MA-07'!A1","Go to MA-07")</f>
        <v/>
      </c>
    </row>
    <row r="136">
      <c r="A136" s="4" t="inlineStr">
        <is>
          <t>MA-08</t>
        </is>
      </c>
      <c r="B136" s="4">
        <f>HYPERLINK("#'MA-08'!A1","Go to MA-08")</f>
        <v/>
      </c>
    </row>
    <row r="137">
      <c r="A137" s="4" t="inlineStr">
        <is>
          <t>MD-02</t>
        </is>
      </c>
      <c r="B137" s="4">
        <f>HYPERLINK("#'MD-02'!A1","Go to MD-02")</f>
        <v/>
      </c>
    </row>
    <row r="138">
      <c r="A138" s="4" t="inlineStr">
        <is>
          <t>MD-03</t>
        </is>
      </c>
      <c r="B138" s="4">
        <f>HYPERLINK("#'MD-03'!A1","Go to MD-03")</f>
        <v/>
      </c>
    </row>
    <row r="139">
      <c r="A139" s="4" t="inlineStr">
        <is>
          <t>MD-04</t>
        </is>
      </c>
      <c r="B139" s="4">
        <f>HYPERLINK("#'MD-04'!A1","Go to MD-04")</f>
        <v/>
      </c>
    </row>
    <row r="140">
      <c r="A140" s="4" t="inlineStr">
        <is>
          <t>MD-06</t>
        </is>
      </c>
      <c r="B140" s="4">
        <f>HYPERLINK("#'MD-06'!A1","Go to MD-06")</f>
        <v/>
      </c>
    </row>
    <row r="141">
      <c r="A141" s="4" t="inlineStr">
        <is>
          <t>MD-07</t>
        </is>
      </c>
      <c r="B141" s="4">
        <f>HYPERLINK("#'MD-07'!A1","Go to MD-07")</f>
        <v/>
      </c>
    </row>
    <row r="142">
      <c r="A142" s="4" t="inlineStr">
        <is>
          <t>MD-08</t>
        </is>
      </c>
      <c r="B142" s="4">
        <f>HYPERLINK("#'MD-08'!A1","Go to MD-08")</f>
        <v/>
      </c>
    </row>
    <row r="143">
      <c r="A143" s="4" t="inlineStr">
        <is>
          <t>MI-04</t>
        </is>
      </c>
      <c r="B143" s="4">
        <f>HYPERLINK("#'MI-04'!A1","Go to MI-04")</f>
        <v/>
      </c>
    </row>
    <row r="144">
      <c r="A144" s="4" t="inlineStr">
        <is>
          <t>MI-06</t>
        </is>
      </c>
      <c r="B144" s="4">
        <f>HYPERLINK("#'MI-06'!A1","Go to MI-06")</f>
        <v/>
      </c>
    </row>
    <row r="145">
      <c r="A145" s="4" t="inlineStr">
        <is>
          <t>MI-07</t>
        </is>
      </c>
      <c r="B145" s="4">
        <f>HYPERLINK("#'MI-07'!A1","Go to MI-07")</f>
        <v/>
      </c>
    </row>
    <row r="146">
      <c r="A146" s="4" t="inlineStr">
        <is>
          <t>MI-08</t>
        </is>
      </c>
      <c r="B146" s="4">
        <f>HYPERLINK("#'MI-08'!A1","Go to MI-08")</f>
        <v/>
      </c>
    </row>
    <row r="147">
      <c r="A147" s="4" t="inlineStr">
        <is>
          <t>MI-10</t>
        </is>
      </c>
      <c r="B147" s="4">
        <f>HYPERLINK("#'MI-10'!A1","Go to MI-10")</f>
        <v/>
      </c>
    </row>
    <row r="148">
      <c r="A148" s="4" t="inlineStr">
        <is>
          <t>MI-11</t>
        </is>
      </c>
      <c r="B148" s="4">
        <f>HYPERLINK("#'MI-11'!A1","Go to MI-11")</f>
        <v/>
      </c>
    </row>
    <row r="149">
      <c r="A149" s="4" t="inlineStr">
        <is>
          <t>MI-12</t>
        </is>
      </c>
      <c r="B149" s="4">
        <f>HYPERLINK("#'MI-12'!A1","Go to MI-12")</f>
        <v/>
      </c>
    </row>
    <row r="150">
      <c r="A150" s="4" t="inlineStr">
        <is>
          <t>MI-13</t>
        </is>
      </c>
      <c r="B150" s="4">
        <f>HYPERLINK("#'MI-13'!A1","Go to MI-13")</f>
        <v/>
      </c>
    </row>
    <row r="151">
      <c r="A151" s="4" t="inlineStr">
        <is>
          <t>MN-02</t>
        </is>
      </c>
      <c r="B151" s="4">
        <f>HYPERLINK("#'MN-02'!A1","Go to MN-02")</f>
        <v/>
      </c>
    </row>
    <row r="152">
      <c r="A152" s="4" t="inlineStr">
        <is>
          <t>MN-03</t>
        </is>
      </c>
      <c r="B152" s="4">
        <f>HYPERLINK("#'MN-03'!A1","Go to MN-03")</f>
        <v/>
      </c>
    </row>
    <row r="153">
      <c r="A153" s="4" t="inlineStr">
        <is>
          <t>MN-04</t>
        </is>
      </c>
      <c r="B153" s="4">
        <f>HYPERLINK("#'MN-04'!A1","Go to MN-04")</f>
        <v/>
      </c>
    </row>
    <row r="154">
      <c r="A154" s="4" t="inlineStr">
        <is>
          <t>MN-05</t>
        </is>
      </c>
      <c r="B154" s="4">
        <f>HYPERLINK("#'MN-05'!A1","Go to MN-05")</f>
        <v/>
      </c>
    </row>
    <row r="155">
      <c r="A155" s="4" t="inlineStr">
        <is>
          <t>MO-01</t>
        </is>
      </c>
      <c r="B155" s="4">
        <f>HYPERLINK("#'MO-01'!A1","Go to MO-01")</f>
        <v/>
      </c>
    </row>
    <row r="156">
      <c r="A156" s="4" t="inlineStr">
        <is>
          <t>MO-02</t>
        </is>
      </c>
      <c r="B156" s="4">
        <f>HYPERLINK("#'MO-02'!A1","Go to MO-02")</f>
        <v/>
      </c>
    </row>
    <row r="157">
      <c r="A157" s="4" t="inlineStr">
        <is>
          <t>MO-03</t>
        </is>
      </c>
      <c r="B157" s="4">
        <f>HYPERLINK("#'MO-03'!A1","Go to MO-03")</f>
        <v/>
      </c>
    </row>
    <row r="158">
      <c r="A158" s="4" t="inlineStr">
        <is>
          <t>MO-05</t>
        </is>
      </c>
      <c r="B158" s="4">
        <f>HYPERLINK("#'MO-05'!A1","Go to MO-05")</f>
        <v/>
      </c>
    </row>
    <row r="159">
      <c r="A159" s="4" t="inlineStr">
        <is>
          <t>NC-02</t>
        </is>
      </c>
      <c r="B159" s="4">
        <f>HYPERLINK("#'NC-02'!A1","Go to NC-02")</f>
        <v/>
      </c>
    </row>
    <row r="160">
      <c r="A160" s="4" t="inlineStr">
        <is>
          <t>NC-04</t>
        </is>
      </c>
      <c r="B160" s="4">
        <f>HYPERLINK("#'NC-04'!A1","Go to NC-04")</f>
        <v/>
      </c>
    </row>
    <row r="161">
      <c r="A161" s="4" t="inlineStr">
        <is>
          <t>NC-05</t>
        </is>
      </c>
      <c r="B161" s="4">
        <f>HYPERLINK("#'NC-05'!A1","Go to NC-05")</f>
        <v/>
      </c>
    </row>
    <row r="162">
      <c r="A162" s="4" t="inlineStr">
        <is>
          <t>NC-06</t>
        </is>
      </c>
      <c r="B162" s="4">
        <f>HYPERLINK("#'NC-06'!A1","Go to NC-06")</f>
        <v/>
      </c>
    </row>
    <row r="163">
      <c r="A163" s="4" t="inlineStr">
        <is>
          <t>NC-07</t>
        </is>
      </c>
      <c r="B163" s="4">
        <f>HYPERLINK("#'NC-07'!A1","Go to NC-07")</f>
        <v/>
      </c>
    </row>
    <row r="164">
      <c r="A164" s="4" t="inlineStr">
        <is>
          <t>NC-10</t>
        </is>
      </c>
      <c r="B164" s="4">
        <f>HYPERLINK("#'NC-10'!A1","Go to NC-10")</f>
        <v/>
      </c>
    </row>
    <row r="165">
      <c r="A165" s="4" t="inlineStr">
        <is>
          <t>NC-12</t>
        </is>
      </c>
      <c r="B165" s="4">
        <f>HYPERLINK("#'NC-12'!A1","Go to NC-12")</f>
        <v/>
      </c>
    </row>
    <row r="166">
      <c r="A166" s="4" t="inlineStr">
        <is>
          <t>NC-14</t>
        </is>
      </c>
      <c r="B166" s="4">
        <f>HYPERLINK("#'NC-14'!A1","Go to NC-14")</f>
        <v/>
      </c>
    </row>
    <row r="167">
      <c r="A167" s="4" t="inlineStr">
        <is>
          <t>ND-00</t>
        </is>
      </c>
      <c r="B167" s="4">
        <f>HYPERLINK("#'ND-00'!A1","Go to ND-00")</f>
        <v/>
      </c>
    </row>
    <row r="168">
      <c r="A168" s="4" t="inlineStr">
        <is>
          <t>NE-01</t>
        </is>
      </c>
      <c r="B168" s="4">
        <f>HYPERLINK("#'NE-01'!A1","Go to NE-01")</f>
        <v/>
      </c>
    </row>
    <row r="169">
      <c r="A169" s="4" t="inlineStr">
        <is>
          <t>NE-02</t>
        </is>
      </c>
      <c r="B169" s="4">
        <f>HYPERLINK("#'NE-02'!A1","Go to NE-02")</f>
        <v/>
      </c>
    </row>
    <row r="170">
      <c r="A170" s="4" t="inlineStr">
        <is>
          <t>NJ-01</t>
        </is>
      </c>
      <c r="B170" s="4">
        <f>HYPERLINK("#'NJ-01'!A1","Go to NJ-01")</f>
        <v/>
      </c>
    </row>
    <row r="171">
      <c r="A171" s="4" t="inlineStr">
        <is>
          <t>NJ-02</t>
        </is>
      </c>
      <c r="B171" s="4">
        <f>HYPERLINK("#'NJ-02'!A1","Go to NJ-02")</f>
        <v/>
      </c>
    </row>
    <row r="172">
      <c r="A172" s="4" t="inlineStr">
        <is>
          <t>NJ-04</t>
        </is>
      </c>
      <c r="B172" s="4">
        <f>HYPERLINK("#'NJ-04'!A1","Go to NJ-04")</f>
        <v/>
      </c>
    </row>
    <row r="173">
      <c r="A173" s="4" t="inlineStr">
        <is>
          <t>NJ-05</t>
        </is>
      </c>
      <c r="B173" s="4">
        <f>HYPERLINK("#'NJ-05'!A1","Go to NJ-05")</f>
        <v/>
      </c>
    </row>
    <row r="174">
      <c r="A174" s="4" t="inlineStr">
        <is>
          <t>NJ-06</t>
        </is>
      </c>
      <c r="B174" s="4">
        <f>HYPERLINK("#'NJ-06'!A1","Go to NJ-06")</f>
        <v/>
      </c>
    </row>
    <row r="175">
      <c r="A175" s="4" t="inlineStr">
        <is>
          <t>NJ-07</t>
        </is>
      </c>
      <c r="B175" s="4">
        <f>HYPERLINK("#'NJ-07'!A1","Go to NJ-07")</f>
        <v/>
      </c>
    </row>
    <row r="176">
      <c r="A176" s="4" t="inlineStr">
        <is>
          <t>NJ-08</t>
        </is>
      </c>
      <c r="B176" s="4">
        <f>HYPERLINK("#'NJ-08'!A1","Go to NJ-08")</f>
        <v/>
      </c>
    </row>
    <row r="177">
      <c r="A177" s="4" t="inlineStr">
        <is>
          <t>NJ-09</t>
        </is>
      </c>
      <c r="B177" s="4">
        <f>HYPERLINK("#'NJ-09'!A1","Go to NJ-09")</f>
        <v/>
      </c>
    </row>
    <row r="178">
      <c r="A178" s="4" t="inlineStr">
        <is>
          <t>NJ-10</t>
        </is>
      </c>
      <c r="B178" s="4">
        <f>HYPERLINK("#'NJ-10'!A1","Go to NJ-10")</f>
        <v/>
      </c>
    </row>
    <row r="179">
      <c r="A179" s="4" t="inlineStr">
        <is>
          <t>NJ-11</t>
        </is>
      </c>
      <c r="B179" s="4">
        <f>HYPERLINK("#'NJ-11'!A1","Go to NJ-11")</f>
        <v/>
      </c>
    </row>
    <row r="180">
      <c r="A180" s="4" t="inlineStr">
        <is>
          <t>NJ-12</t>
        </is>
      </c>
      <c r="B180" s="4">
        <f>HYPERLINK("#'NJ-12'!A1","Go to NJ-12")</f>
        <v/>
      </c>
    </row>
    <row r="181">
      <c r="A181" s="4" t="inlineStr">
        <is>
          <t>NM-01</t>
        </is>
      </c>
      <c r="B181" s="4">
        <f>HYPERLINK("#'NM-01'!A1","Go to NM-01")</f>
        <v/>
      </c>
    </row>
    <row r="182">
      <c r="A182" s="4" t="inlineStr">
        <is>
          <t>NV-01</t>
        </is>
      </c>
      <c r="B182" s="4">
        <f>HYPERLINK("#'NV-01'!A1","Go to NV-01")</f>
        <v/>
      </c>
    </row>
    <row r="183">
      <c r="A183" s="4" t="inlineStr">
        <is>
          <t>NV-02</t>
        </is>
      </c>
      <c r="B183" s="4">
        <f>HYPERLINK("#'NV-02'!A1","Go to NV-02")</f>
        <v/>
      </c>
    </row>
    <row r="184">
      <c r="A184" s="4" t="inlineStr">
        <is>
          <t>NV-03</t>
        </is>
      </c>
      <c r="B184" s="4">
        <f>HYPERLINK("#'NV-03'!A1","Go to NV-03")</f>
        <v/>
      </c>
    </row>
    <row r="185">
      <c r="A185" s="4" t="inlineStr">
        <is>
          <t>NV-04</t>
        </is>
      </c>
      <c r="B185" s="4">
        <f>HYPERLINK("#'NV-04'!A1","Go to NV-04")</f>
        <v/>
      </c>
    </row>
    <row r="186">
      <c r="A186" s="4" t="inlineStr">
        <is>
          <t>NY-07</t>
        </is>
      </c>
      <c r="B186" s="4">
        <f>HYPERLINK("#'NY-07'!A1","Go to NY-07")</f>
        <v/>
      </c>
    </row>
    <row r="187">
      <c r="A187" s="4" t="inlineStr">
        <is>
          <t>NY-08</t>
        </is>
      </c>
      <c r="B187" s="4">
        <f>HYPERLINK("#'NY-08'!A1","Go to NY-08")</f>
        <v/>
      </c>
    </row>
    <row r="188">
      <c r="A188" s="4" t="inlineStr">
        <is>
          <t>NY-09</t>
        </is>
      </c>
      <c r="B188" s="4">
        <f>HYPERLINK("#'NY-09'!A1","Go to NY-09")</f>
        <v/>
      </c>
    </row>
    <row r="189">
      <c r="A189" s="4" t="inlineStr">
        <is>
          <t>NY-10</t>
        </is>
      </c>
      <c r="B189" s="4">
        <f>HYPERLINK("#'NY-10'!A1","Go to NY-10")</f>
        <v/>
      </c>
    </row>
    <row r="190">
      <c r="A190" s="4" t="inlineStr">
        <is>
          <t>NY-12</t>
        </is>
      </c>
      <c r="B190" s="4">
        <f>HYPERLINK("#'NY-12'!A1","Go to NY-12")</f>
        <v/>
      </c>
    </row>
    <row r="191">
      <c r="A191" s="4" t="inlineStr">
        <is>
          <t>NY-13</t>
        </is>
      </c>
      <c r="B191" s="4">
        <f>HYPERLINK("#'NY-13'!A1","Go to NY-13")</f>
        <v/>
      </c>
    </row>
    <row r="192">
      <c r="A192" s="4" t="inlineStr">
        <is>
          <t>NY-14</t>
        </is>
      </c>
      <c r="B192" s="4">
        <f>HYPERLINK("#'NY-14'!A1","Go to NY-14")</f>
        <v/>
      </c>
    </row>
    <row r="193">
      <c r="A193" s="4" t="inlineStr">
        <is>
          <t>NY-15</t>
        </is>
      </c>
      <c r="B193" s="4">
        <f>HYPERLINK("#'NY-15'!A1","Go to NY-15")</f>
        <v/>
      </c>
    </row>
    <row r="194">
      <c r="A194" s="4" t="inlineStr">
        <is>
          <t>NY-16</t>
        </is>
      </c>
      <c r="B194" s="4">
        <f>HYPERLINK("#'NY-16'!A1","Go to NY-16")</f>
        <v/>
      </c>
    </row>
    <row r="195">
      <c r="A195" s="4" t="inlineStr">
        <is>
          <t>NY-17</t>
        </is>
      </c>
      <c r="B195" s="4">
        <f>HYPERLINK("#'NY-17'!A1","Go to NY-17")</f>
        <v/>
      </c>
    </row>
    <row r="196">
      <c r="A196" s="4" t="inlineStr">
        <is>
          <t>NY-18</t>
        </is>
      </c>
      <c r="B196" s="4">
        <f>HYPERLINK("#'NY-18'!A1","Go to NY-18")</f>
        <v/>
      </c>
    </row>
    <row r="197">
      <c r="A197" s="4" t="inlineStr">
        <is>
          <t>NY-19</t>
        </is>
      </c>
      <c r="B197" s="4">
        <f>HYPERLINK("#'NY-19'!A1","Go to NY-19")</f>
        <v/>
      </c>
    </row>
    <row r="198">
      <c r="A198" s="4" t="inlineStr">
        <is>
          <t>NY-20</t>
        </is>
      </c>
      <c r="B198" s="4">
        <f>HYPERLINK("#'NY-20'!A1","Go to NY-20")</f>
        <v/>
      </c>
    </row>
    <row r="199">
      <c r="A199" s="4" t="inlineStr">
        <is>
          <t>NY-22</t>
        </is>
      </c>
      <c r="B199" s="4">
        <f>HYPERLINK("#'NY-22'!A1","Go to NY-22")</f>
        <v/>
      </c>
    </row>
    <row r="200">
      <c r="A200" s="4" t="inlineStr">
        <is>
          <t>NY-23</t>
        </is>
      </c>
      <c r="B200" s="4">
        <f>HYPERLINK("#'NY-23'!A1","Go to NY-23")</f>
        <v/>
      </c>
    </row>
    <row r="201">
      <c r="A201" s="4" t="inlineStr">
        <is>
          <t>NY-25</t>
        </is>
      </c>
      <c r="B201" s="4">
        <f>HYPERLINK("#'NY-25'!A1","Go to NY-25")</f>
        <v/>
      </c>
    </row>
    <row r="202">
      <c r="A202" s="4" t="inlineStr">
        <is>
          <t>NY-26</t>
        </is>
      </c>
      <c r="B202" s="4">
        <f>HYPERLINK("#'NY-26'!A1","Go to NY-26")</f>
        <v/>
      </c>
    </row>
    <row r="203">
      <c r="A203" s="4" t="inlineStr">
        <is>
          <t>OH-01</t>
        </is>
      </c>
      <c r="B203" s="4">
        <f>HYPERLINK("#'OH-01'!A1","Go to OH-01")</f>
        <v/>
      </c>
    </row>
    <row r="204">
      <c r="A204" s="4" t="inlineStr">
        <is>
          <t>OH-02</t>
        </is>
      </c>
      <c r="B204" s="4">
        <f>HYPERLINK("#'OH-02'!A1","Go to OH-02")</f>
        <v/>
      </c>
    </row>
    <row r="205">
      <c r="A205" s="4" t="inlineStr">
        <is>
          <t>OH-03</t>
        </is>
      </c>
      <c r="B205" s="4">
        <f>HYPERLINK("#'OH-03'!A1","Go to OH-03")</f>
        <v/>
      </c>
    </row>
    <row r="206">
      <c r="A206" s="4" t="inlineStr">
        <is>
          <t>OH-05</t>
        </is>
      </c>
      <c r="B206" s="4">
        <f>HYPERLINK("#'OH-05'!A1","Go to OH-05")</f>
        <v/>
      </c>
    </row>
    <row r="207">
      <c r="A207" s="4" t="inlineStr">
        <is>
          <t>OH-07</t>
        </is>
      </c>
      <c r="B207" s="4">
        <f>HYPERLINK("#'OH-07'!A1","Go to OH-07")</f>
        <v/>
      </c>
    </row>
    <row r="208">
      <c r="A208" s="4" t="inlineStr">
        <is>
          <t>OH-08</t>
        </is>
      </c>
      <c r="B208" s="4">
        <f>HYPERLINK("#'OH-08'!A1","Go to OH-08")</f>
        <v/>
      </c>
    </row>
    <row r="209">
      <c r="A209" s="4" t="inlineStr">
        <is>
          <t>OH-10</t>
        </is>
      </c>
      <c r="B209" s="4">
        <f>HYPERLINK("#'OH-10'!A1","Go to OH-10")</f>
        <v/>
      </c>
    </row>
    <row r="210">
      <c r="A210" s="4" t="inlineStr">
        <is>
          <t>OH-11</t>
        </is>
      </c>
      <c r="B210" s="4">
        <f>HYPERLINK("#'OH-11'!A1","Go to OH-11")</f>
        <v/>
      </c>
    </row>
    <row r="211">
      <c r="A211" s="4" t="inlineStr">
        <is>
          <t>OH-13</t>
        </is>
      </c>
      <c r="B211" s="4">
        <f>HYPERLINK("#'OH-13'!A1","Go to OH-13")</f>
        <v/>
      </c>
    </row>
    <row r="212">
      <c r="A212" s="4" t="inlineStr">
        <is>
          <t>OH-14</t>
        </is>
      </c>
      <c r="B212" s="4">
        <f>HYPERLINK("#'OH-14'!A1","Go to OH-14")</f>
        <v/>
      </c>
    </row>
    <row r="213">
      <c r="A213" s="4" t="inlineStr">
        <is>
          <t>OH-15</t>
        </is>
      </c>
      <c r="B213" s="4">
        <f>HYPERLINK("#'OH-15'!A1","Go to OH-15")</f>
        <v/>
      </c>
    </row>
    <row r="214">
      <c r="A214" s="4" t="inlineStr">
        <is>
          <t>OK-01</t>
        </is>
      </c>
      <c r="B214" s="4">
        <f>HYPERLINK("#'OK-01'!A1","Go to OK-01")</f>
        <v/>
      </c>
    </row>
    <row r="215">
      <c r="A215" s="4" t="inlineStr">
        <is>
          <t>OK-03</t>
        </is>
      </c>
      <c r="B215" s="4">
        <f>HYPERLINK("#'OK-03'!A1","Go to OK-03")</f>
        <v/>
      </c>
    </row>
    <row r="216">
      <c r="A216" s="4" t="inlineStr">
        <is>
          <t>OK-04</t>
        </is>
      </c>
      <c r="B216" s="4">
        <f>HYPERLINK("#'OK-04'!A1","Go to OK-04")</f>
        <v/>
      </c>
    </row>
    <row r="217">
      <c r="A217" s="4" t="inlineStr">
        <is>
          <t>OK-05</t>
        </is>
      </c>
      <c r="B217" s="4">
        <f>HYPERLINK("#'OK-05'!A1","Go to OK-05")</f>
        <v/>
      </c>
    </row>
    <row r="218">
      <c r="A218" s="4" t="inlineStr">
        <is>
          <t>OR-01</t>
        </is>
      </c>
      <c r="B218" s="4">
        <f>HYPERLINK("#'OR-01'!A1","Go to OR-01")</f>
        <v/>
      </c>
    </row>
    <row r="219">
      <c r="A219" s="4" t="inlineStr">
        <is>
          <t>OR-03</t>
        </is>
      </c>
      <c r="B219" s="4">
        <f>HYPERLINK("#'OR-03'!A1","Go to OR-03")</f>
        <v/>
      </c>
    </row>
    <row r="220">
      <c r="A220" s="4" t="inlineStr">
        <is>
          <t>OR-04</t>
        </is>
      </c>
      <c r="B220" s="4">
        <f>HYPERLINK("#'OR-04'!A1","Go to OR-04")</f>
        <v/>
      </c>
    </row>
    <row r="221">
      <c r="A221" s="4" t="inlineStr">
        <is>
          <t>OR-05</t>
        </is>
      </c>
      <c r="B221" s="4">
        <f>HYPERLINK("#'OR-05'!A1","Go to OR-05")</f>
        <v/>
      </c>
    </row>
    <row r="222">
      <c r="A222" s="4" t="inlineStr">
        <is>
          <t>OR-06</t>
        </is>
      </c>
      <c r="B222" s="4">
        <f>HYPERLINK("#'OR-06'!A1","Go to OR-06")</f>
        <v/>
      </c>
    </row>
    <row r="223">
      <c r="A223" s="4" t="inlineStr">
        <is>
          <t>PA-02</t>
        </is>
      </c>
      <c r="B223" s="4">
        <f>HYPERLINK("#'PA-02'!A1","Go to PA-02")</f>
        <v/>
      </c>
    </row>
    <row r="224">
      <c r="A224" s="4" t="inlineStr">
        <is>
          <t>PA-03</t>
        </is>
      </c>
      <c r="B224" s="4">
        <f>HYPERLINK("#'PA-03'!A1","Go to PA-03")</f>
        <v/>
      </c>
    </row>
    <row r="225">
      <c r="A225" s="4" t="inlineStr">
        <is>
          <t>PA-04</t>
        </is>
      </c>
      <c r="B225" s="4">
        <f>HYPERLINK("#'PA-04'!A1","Go to PA-04")</f>
        <v/>
      </c>
    </row>
    <row r="226">
      <c r="A226" s="4" t="inlineStr">
        <is>
          <t>PA-05</t>
        </is>
      </c>
      <c r="B226" s="4">
        <f>HYPERLINK("#'PA-05'!A1","Go to PA-05")</f>
        <v/>
      </c>
    </row>
    <row r="227">
      <c r="A227" s="4" t="inlineStr">
        <is>
          <t>PA-06</t>
        </is>
      </c>
      <c r="B227" s="4">
        <f>HYPERLINK("#'PA-06'!A1","Go to PA-06")</f>
        <v/>
      </c>
    </row>
    <row r="228">
      <c r="A228" s="4" t="inlineStr">
        <is>
          <t>PA-07</t>
        </is>
      </c>
      <c r="B228" s="4">
        <f>HYPERLINK("#'PA-07'!A1","Go to PA-07")</f>
        <v/>
      </c>
    </row>
    <row r="229">
      <c r="A229" s="4" t="inlineStr">
        <is>
          <t>PA-10</t>
        </is>
      </c>
      <c r="B229" s="4">
        <f>HYPERLINK("#'PA-10'!A1","Go to PA-10")</f>
        <v/>
      </c>
    </row>
    <row r="230">
      <c r="A230" s="4" t="inlineStr">
        <is>
          <t>PA-12</t>
        </is>
      </c>
      <c r="B230" s="4">
        <f>HYPERLINK("#'PA-12'!A1","Go to PA-12")</f>
        <v/>
      </c>
    </row>
    <row r="231">
      <c r="A231" s="4" t="inlineStr">
        <is>
          <t>PA-17</t>
        </is>
      </c>
      <c r="B231" s="4">
        <f>HYPERLINK("#'PA-17'!A1","Go to PA-17")</f>
        <v/>
      </c>
    </row>
    <row r="232">
      <c r="A232" s="4" t="inlineStr">
        <is>
          <t>SC-04</t>
        </is>
      </c>
      <c r="B232" s="4">
        <f>HYPERLINK("#'SC-04'!A1","Go to SC-04")</f>
        <v/>
      </c>
    </row>
    <row r="233">
      <c r="A233" s="4" t="inlineStr">
        <is>
          <t>SC-06</t>
        </is>
      </c>
      <c r="B233" s="4">
        <f>HYPERLINK("#'SC-06'!A1","Go to SC-06")</f>
        <v/>
      </c>
    </row>
    <row r="234">
      <c r="A234" s="4" t="inlineStr">
        <is>
          <t>SD-00</t>
        </is>
      </c>
      <c r="B234" s="4">
        <f>HYPERLINK("#'SD-00'!A1","Go to SD-00")</f>
        <v/>
      </c>
    </row>
    <row r="235">
      <c r="A235" s="4" t="inlineStr">
        <is>
          <t>TN-02</t>
        </is>
      </c>
      <c r="B235" s="4">
        <f>HYPERLINK("#'TN-02'!A1","Go to TN-02")</f>
        <v/>
      </c>
    </row>
    <row r="236">
      <c r="A236" s="4" t="inlineStr">
        <is>
          <t>TN-03</t>
        </is>
      </c>
      <c r="B236" s="4">
        <f>HYPERLINK("#'TN-03'!A1","Go to TN-03")</f>
        <v/>
      </c>
    </row>
    <row r="237">
      <c r="A237" s="4" t="inlineStr">
        <is>
          <t>TN-04</t>
        </is>
      </c>
      <c r="B237" s="4">
        <f>HYPERLINK("#'TN-04'!A1","Go to TN-04")</f>
        <v/>
      </c>
    </row>
    <row r="238">
      <c r="A238" s="4" t="inlineStr">
        <is>
          <t>TN-05</t>
        </is>
      </c>
      <c r="B238" s="4">
        <f>HYPERLINK("#'TN-05'!A1","Go to TN-05")</f>
        <v/>
      </c>
    </row>
    <row r="239">
      <c r="A239" s="4" t="inlineStr">
        <is>
          <t>TN-06</t>
        </is>
      </c>
      <c r="B239" s="4">
        <f>HYPERLINK("#'TN-06'!A1","Go to TN-06")</f>
        <v/>
      </c>
    </row>
    <row r="240">
      <c r="A240" s="4" t="inlineStr">
        <is>
          <t>TN-07</t>
        </is>
      </c>
      <c r="B240" s="4">
        <f>HYPERLINK("#'TN-07'!A1","Go to TN-07")</f>
        <v/>
      </c>
    </row>
    <row r="241">
      <c r="A241" s="4" t="inlineStr">
        <is>
          <t>TN-08</t>
        </is>
      </c>
      <c r="B241" s="4">
        <f>HYPERLINK("#'TN-08'!A1","Go to TN-08")</f>
        <v/>
      </c>
    </row>
    <row r="242">
      <c r="A242" s="4" t="inlineStr">
        <is>
          <t>TN-09</t>
        </is>
      </c>
      <c r="B242" s="4">
        <f>HYPERLINK("#'TN-09'!A1","Go to TN-09")</f>
        <v/>
      </c>
    </row>
    <row r="243">
      <c r="A243" s="4" t="inlineStr">
        <is>
          <t>TX-01</t>
        </is>
      </c>
      <c r="B243" s="4">
        <f>HYPERLINK("#'TX-01'!A1","Go to TX-01")</f>
        <v/>
      </c>
    </row>
    <row r="244">
      <c r="A244" s="4" t="inlineStr">
        <is>
          <t>TX-02</t>
        </is>
      </c>
      <c r="B244" s="4">
        <f>HYPERLINK("#'TX-02'!A1","Go to TX-02")</f>
        <v/>
      </c>
    </row>
    <row r="245">
      <c r="A245" s="4" t="inlineStr">
        <is>
          <t>TX-03</t>
        </is>
      </c>
      <c r="B245" s="4">
        <f>HYPERLINK("#'TX-03'!A1","Go to TX-03")</f>
        <v/>
      </c>
    </row>
    <row r="246">
      <c r="A246" s="4" t="inlineStr">
        <is>
          <t>TX-04</t>
        </is>
      </c>
      <c r="B246" s="4">
        <f>HYPERLINK("#'TX-04'!A1","Go to TX-04")</f>
        <v/>
      </c>
    </row>
    <row r="247">
      <c r="A247" s="4" t="inlineStr">
        <is>
          <t>TX-05</t>
        </is>
      </c>
      <c r="B247" s="4">
        <f>HYPERLINK("#'TX-05'!A1","Go to TX-05")</f>
        <v/>
      </c>
    </row>
    <row r="248">
      <c r="A248" s="4" t="inlineStr">
        <is>
          <t>TX-06</t>
        </is>
      </c>
      <c r="B248" s="4">
        <f>HYPERLINK("#'TX-06'!A1","Go to TX-06")</f>
        <v/>
      </c>
    </row>
    <row r="249">
      <c r="A249" s="4" t="inlineStr">
        <is>
          <t>TX-07</t>
        </is>
      </c>
      <c r="B249" s="4">
        <f>HYPERLINK("#'TX-07'!A1","Go to TX-07")</f>
        <v/>
      </c>
    </row>
    <row r="250">
      <c r="A250" s="4" t="inlineStr">
        <is>
          <t>TX-08</t>
        </is>
      </c>
      <c r="B250" s="4">
        <f>HYPERLINK("#'TX-08'!A1","Go to TX-08")</f>
        <v/>
      </c>
    </row>
    <row r="251">
      <c r="A251" s="4" t="inlineStr">
        <is>
          <t>TX-09</t>
        </is>
      </c>
      <c r="B251" s="4">
        <f>HYPERLINK("#'TX-09'!A1","Go to TX-09")</f>
        <v/>
      </c>
    </row>
    <row r="252">
      <c r="A252" s="4" t="inlineStr">
        <is>
          <t>TX-10</t>
        </is>
      </c>
      <c r="B252" s="4">
        <f>HYPERLINK("#'TX-10'!A1","Go to TX-10")</f>
        <v/>
      </c>
    </row>
    <row r="253">
      <c r="A253" s="4" t="inlineStr">
        <is>
          <t>TX-11</t>
        </is>
      </c>
      <c r="B253" s="4">
        <f>HYPERLINK("#'TX-11'!A1","Go to TX-11")</f>
        <v/>
      </c>
    </row>
    <row r="254">
      <c r="A254" s="4" t="inlineStr">
        <is>
          <t>TX-12</t>
        </is>
      </c>
      <c r="B254" s="4">
        <f>HYPERLINK("#'TX-12'!A1","Go to TX-12")</f>
        <v/>
      </c>
    </row>
    <row r="255">
      <c r="A255" s="4" t="inlineStr">
        <is>
          <t>TX-13</t>
        </is>
      </c>
      <c r="B255" s="4">
        <f>HYPERLINK("#'TX-13'!A1","Go to TX-13")</f>
        <v/>
      </c>
    </row>
    <row r="256">
      <c r="A256" s="4" t="inlineStr">
        <is>
          <t>TX-14</t>
        </is>
      </c>
      <c r="B256" s="4">
        <f>HYPERLINK("#'TX-14'!A1","Go to TX-14")</f>
        <v/>
      </c>
    </row>
    <row r="257">
      <c r="A257" s="4" t="inlineStr">
        <is>
          <t>TX-16</t>
        </is>
      </c>
      <c r="B257" s="4">
        <f>HYPERLINK("#'TX-16'!A1","Go to TX-16")</f>
        <v/>
      </c>
    </row>
    <row r="258">
      <c r="A258" s="4" t="inlineStr">
        <is>
          <t>TX-17</t>
        </is>
      </c>
      <c r="B258" s="4">
        <f>HYPERLINK("#'TX-17'!A1","Go to TX-17")</f>
        <v/>
      </c>
    </row>
    <row r="259">
      <c r="A259" s="4" t="inlineStr">
        <is>
          <t>TX-18</t>
        </is>
      </c>
      <c r="B259" s="4">
        <f>HYPERLINK("#'TX-18'!A1","Go to TX-18")</f>
        <v/>
      </c>
    </row>
    <row r="260">
      <c r="A260" s="4" t="inlineStr">
        <is>
          <t>TX-19</t>
        </is>
      </c>
      <c r="B260" s="4">
        <f>HYPERLINK("#'TX-19'!A1","Go to TX-19")</f>
        <v/>
      </c>
    </row>
    <row r="261">
      <c r="A261" s="4" t="inlineStr">
        <is>
          <t>TX-20</t>
        </is>
      </c>
      <c r="B261" s="4">
        <f>HYPERLINK("#'TX-20'!A1","Go to TX-20")</f>
        <v/>
      </c>
    </row>
    <row r="262">
      <c r="A262" s="4" t="inlineStr">
        <is>
          <t>TX-21</t>
        </is>
      </c>
      <c r="B262" s="4">
        <f>HYPERLINK("#'TX-21'!A1","Go to TX-21")</f>
        <v/>
      </c>
    </row>
    <row r="263">
      <c r="A263" s="4" t="inlineStr">
        <is>
          <t>TX-22</t>
        </is>
      </c>
      <c r="B263" s="4">
        <f>HYPERLINK("#'TX-22'!A1","Go to TX-22")</f>
        <v/>
      </c>
    </row>
    <row r="264">
      <c r="A264" s="4" t="inlineStr">
        <is>
          <t>TX-23</t>
        </is>
      </c>
      <c r="B264" s="4">
        <f>HYPERLINK("#'TX-23'!A1","Go to TX-23")</f>
        <v/>
      </c>
    </row>
    <row r="265">
      <c r="A265" s="4" t="inlineStr">
        <is>
          <t>TX-24</t>
        </is>
      </c>
      <c r="B265" s="4">
        <f>HYPERLINK("#'TX-24'!A1","Go to TX-24")</f>
        <v/>
      </c>
    </row>
    <row r="266">
      <c r="A266" s="4" t="inlineStr">
        <is>
          <t>TX-25</t>
        </is>
      </c>
      <c r="B266" s="4">
        <f>HYPERLINK("#'TX-25'!A1","Go to TX-25")</f>
        <v/>
      </c>
    </row>
    <row r="267">
      <c r="A267" s="4" t="inlineStr">
        <is>
          <t>TX-26</t>
        </is>
      </c>
      <c r="B267" s="4">
        <f>HYPERLINK("#'TX-26'!A1","Go to TX-26")</f>
        <v/>
      </c>
    </row>
    <row r="268">
      <c r="A268" s="4" t="inlineStr">
        <is>
          <t>TX-27</t>
        </is>
      </c>
      <c r="B268" s="4">
        <f>HYPERLINK("#'TX-27'!A1","Go to TX-27")</f>
        <v/>
      </c>
    </row>
    <row r="269">
      <c r="A269" s="4" t="inlineStr">
        <is>
          <t>TX-28</t>
        </is>
      </c>
      <c r="B269" s="4">
        <f>HYPERLINK("#'TX-28'!A1","Go to TX-28")</f>
        <v/>
      </c>
    </row>
    <row r="270">
      <c r="A270" s="4" t="inlineStr">
        <is>
          <t>TX-29</t>
        </is>
      </c>
      <c r="B270" s="4">
        <f>HYPERLINK("#'TX-29'!A1","Go to TX-29")</f>
        <v/>
      </c>
    </row>
    <row r="271">
      <c r="A271" s="4" t="inlineStr">
        <is>
          <t>TX-30</t>
        </is>
      </c>
      <c r="B271" s="4">
        <f>HYPERLINK("#'TX-30'!A1","Go to TX-30")</f>
        <v/>
      </c>
    </row>
    <row r="272">
      <c r="A272" s="4" t="inlineStr">
        <is>
          <t>TX-32</t>
        </is>
      </c>
      <c r="B272" s="4">
        <f>HYPERLINK("#'TX-32'!A1","Go to TX-32")</f>
        <v/>
      </c>
    </row>
    <row r="273">
      <c r="A273" s="4" t="inlineStr">
        <is>
          <t>TX-33</t>
        </is>
      </c>
      <c r="B273" s="4">
        <f>HYPERLINK("#'TX-33'!A1","Go to TX-33")</f>
        <v/>
      </c>
    </row>
    <row r="274">
      <c r="A274" s="4" t="inlineStr">
        <is>
          <t>TX-35</t>
        </is>
      </c>
      <c r="B274" s="4">
        <f>HYPERLINK("#'TX-35'!A1","Go to TX-35")</f>
        <v/>
      </c>
    </row>
    <row r="275">
      <c r="A275" s="4" t="inlineStr">
        <is>
          <t>TX-36</t>
        </is>
      </c>
      <c r="B275" s="4">
        <f>HYPERLINK("#'TX-36'!A1","Go to TX-36")</f>
        <v/>
      </c>
    </row>
    <row r="276">
      <c r="A276" s="4" t="inlineStr">
        <is>
          <t>TX-37</t>
        </is>
      </c>
      <c r="B276" s="4">
        <f>HYPERLINK("#'TX-37'!A1","Go to TX-37")</f>
        <v/>
      </c>
    </row>
    <row r="277">
      <c r="A277" s="4" t="inlineStr">
        <is>
          <t>TX-38</t>
        </is>
      </c>
      <c r="B277" s="4">
        <f>HYPERLINK("#'TX-38'!A1","Go to TX-38")</f>
        <v/>
      </c>
    </row>
    <row r="278">
      <c r="A278" s="4" t="inlineStr">
        <is>
          <t>UT-01</t>
        </is>
      </c>
      <c r="B278" s="4">
        <f>HYPERLINK("#'UT-01'!A1","Go to UT-01")</f>
        <v/>
      </c>
    </row>
    <row r="279">
      <c r="A279" s="4" t="inlineStr">
        <is>
          <t>UT-02</t>
        </is>
      </c>
      <c r="B279" s="4">
        <f>HYPERLINK("#'UT-02'!A1","Go to UT-02")</f>
        <v/>
      </c>
    </row>
    <row r="280">
      <c r="A280" s="4" t="inlineStr">
        <is>
          <t>UT-03</t>
        </is>
      </c>
      <c r="B280" s="4">
        <f>HYPERLINK("#'UT-03'!A1","Go to UT-03")</f>
        <v/>
      </c>
    </row>
    <row r="281">
      <c r="A281" s="4" t="inlineStr">
        <is>
          <t>UT-04</t>
        </is>
      </c>
      <c r="B281" s="4">
        <f>HYPERLINK("#'UT-04'!A1","Go to UT-04")</f>
        <v/>
      </c>
    </row>
    <row r="282">
      <c r="A282" s="4" t="inlineStr">
        <is>
          <t>VA-02</t>
        </is>
      </c>
      <c r="B282" s="4">
        <f>HYPERLINK("#'VA-02'!A1","Go to VA-02")</f>
        <v/>
      </c>
    </row>
    <row r="283">
      <c r="A283" s="4" t="inlineStr">
        <is>
          <t>VA-03</t>
        </is>
      </c>
      <c r="B283" s="4">
        <f>HYPERLINK("#'VA-03'!A1","Go to VA-03")</f>
        <v/>
      </c>
    </row>
    <row r="284">
      <c r="A284" s="4" t="inlineStr">
        <is>
          <t>VA-04</t>
        </is>
      </c>
      <c r="B284" s="4">
        <f>HYPERLINK("#'VA-04'!A1","Go to VA-04")</f>
        <v/>
      </c>
    </row>
    <row r="285">
      <c r="A285" s="4" t="inlineStr">
        <is>
          <t>VA-07</t>
        </is>
      </c>
      <c r="B285" s="4">
        <f>HYPERLINK("#'VA-07'!A1","Go to VA-07")</f>
        <v/>
      </c>
    </row>
    <row r="286">
      <c r="A286" s="4" t="inlineStr">
        <is>
          <t>VA-08</t>
        </is>
      </c>
      <c r="B286" s="4">
        <f>HYPERLINK("#'VA-08'!A1","Go to VA-08")</f>
        <v/>
      </c>
    </row>
    <row r="287">
      <c r="A287" s="4" t="inlineStr">
        <is>
          <t>WA-01</t>
        </is>
      </c>
      <c r="B287" s="4">
        <f>HYPERLINK("#'WA-01'!A1","Go to WA-01")</f>
        <v/>
      </c>
    </row>
    <row r="288">
      <c r="A288" s="4" t="inlineStr">
        <is>
          <t>WA-02</t>
        </is>
      </c>
      <c r="B288" s="4">
        <f>HYPERLINK("#'WA-02'!A1","Go to WA-02")</f>
        <v/>
      </c>
    </row>
    <row r="289">
      <c r="A289" s="4" t="inlineStr">
        <is>
          <t>WA-03</t>
        </is>
      </c>
      <c r="B289" s="4">
        <f>HYPERLINK("#'WA-03'!A1","Go to WA-03")</f>
        <v/>
      </c>
    </row>
    <row r="290">
      <c r="A290" s="4" t="inlineStr">
        <is>
          <t>WA-04</t>
        </is>
      </c>
      <c r="B290" s="4">
        <f>HYPERLINK("#'WA-04'!A1","Go to WA-04")</f>
        <v/>
      </c>
    </row>
    <row r="291">
      <c r="A291" s="4" t="inlineStr">
        <is>
          <t>WA-06</t>
        </is>
      </c>
      <c r="B291" s="4">
        <f>HYPERLINK("#'WA-06'!A1","Go to WA-06")</f>
        <v/>
      </c>
    </row>
    <row r="292">
      <c r="A292" s="4" t="inlineStr">
        <is>
          <t>WA-07</t>
        </is>
      </c>
      <c r="B292" s="4">
        <f>HYPERLINK("#'WA-07'!A1","Go to WA-07")</f>
        <v/>
      </c>
    </row>
    <row r="293">
      <c r="A293" s="4" t="inlineStr">
        <is>
          <t>WA-09</t>
        </is>
      </c>
      <c r="B293" s="4">
        <f>HYPERLINK("#'WA-09'!A1","Go to WA-09")</f>
        <v/>
      </c>
    </row>
    <row r="294">
      <c r="A294" s="4" t="inlineStr">
        <is>
          <t>WA-10</t>
        </is>
      </c>
      <c r="B294" s="4">
        <f>HYPERLINK("#'WA-10'!A1","Go to WA-10")</f>
        <v/>
      </c>
    </row>
    <row r="295">
      <c r="A295" s="4" t="inlineStr">
        <is>
          <t>WI-02</t>
        </is>
      </c>
      <c r="B295" s="4">
        <f>HYPERLINK("#'WI-02'!A1","Go to WI-02")</f>
        <v/>
      </c>
    </row>
    <row r="296">
      <c r="A296" s="4" t="inlineStr">
        <is>
          <t>WI-05</t>
        </is>
      </c>
      <c r="B296" s="4">
        <f>HYPERLINK("#'WI-05'!A1","Go to WI-05")</f>
        <v/>
      </c>
    </row>
    <row r="297">
      <c r="A297" s="4" t="inlineStr">
        <is>
          <t>WY-00</t>
        </is>
      </c>
      <c r="B297" s="4">
        <f>HYPERLINK("#'WY-00'!A1","Go to WY-00")</f>
        <v/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D58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11317</v>
      </c>
    </row>
    <row r="3">
      <c r="A3" s="6" t="inlineStr">
        <is>
          <t>Sample (Total number of properties)</t>
        </is>
      </c>
      <c r="B3" s="4" t="n">
        <v>66</v>
      </c>
    </row>
    <row r="4">
      <c r="A4" s="6" t="inlineStr">
        <is>
          <t>Average property taxes per unit</t>
        </is>
      </c>
      <c r="B4" s="7" t="n">
        <v>618</v>
      </c>
    </row>
    <row r="5">
      <c r="A5" s="6" t="inlineStr">
        <is>
          <t>Average payroll expenses per unit</t>
        </is>
      </c>
      <c r="B5" s="7" t="n">
        <v>1559</v>
      </c>
    </row>
    <row r="6">
      <c r="A6" s="6" t="inlineStr">
        <is>
          <t>Average capital expenditures per unit</t>
        </is>
      </c>
      <c r="B6" s="7" t="n">
        <v>259</v>
      </c>
    </row>
    <row r="7">
      <c r="A7" s="6" t="inlineStr">
        <is>
          <t>Average mortgage per unit</t>
        </is>
      </c>
      <c r="B7" s="7" t="n">
        <v>6160</v>
      </c>
    </row>
    <row r="8">
      <c r="A8" s="6" t="inlineStr">
        <is>
          <t>Average total operating expenses per unit</t>
        </is>
      </c>
      <c r="B8" s="7" t="n">
        <v>3579</v>
      </c>
    </row>
    <row r="9">
      <c r="A9" s="6" t="inlineStr">
        <is>
          <t>Average total expenses per unit</t>
        </is>
      </c>
      <c r="B9" s="7" t="n">
        <v>12175</v>
      </c>
    </row>
    <row r="10">
      <c r="A10" s="6" t="inlineStr">
        <is>
          <t>Average total profit per unit</t>
        </is>
      </c>
      <c r="B10" s="7" t="n">
        <v>1540</v>
      </c>
    </row>
    <row r="11">
      <c r="A11" s="6" t="inlineStr">
        <is>
          <t>Property taxes per dollar of rent</t>
        </is>
      </c>
      <c r="B11" s="4" t="inlineStr">
        <is>
          <t>5 cents</t>
        </is>
      </c>
    </row>
    <row r="12">
      <c r="A12" s="6" t="inlineStr">
        <is>
          <t>Payroll expenses per dollar of rent</t>
        </is>
      </c>
      <c r="B12" s="4" t="inlineStr">
        <is>
          <t>11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45 cents</t>
        </is>
      </c>
    </row>
    <row r="15">
      <c r="A15" s="6" t="inlineStr">
        <is>
          <t>Total operating expenses per dollar of rent</t>
        </is>
      </c>
      <c r="B15" s="4" t="inlineStr">
        <is>
          <t>26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10</v>
      </c>
      <c r="B21" s="4" t="n">
        <v>15.15</v>
      </c>
      <c r="C21" s="4" t="inlineStr">
        <is>
          <t>85710</t>
        </is>
      </c>
      <c r="D21" s="4" t="inlineStr">
        <is>
          <t>PROPERTYZIPCODE</t>
        </is>
      </c>
    </row>
    <row r="22">
      <c r="A22" s="4" t="n">
        <v>9</v>
      </c>
      <c r="B22" s="4" t="n">
        <v>13.64</v>
      </c>
      <c r="C22" s="4" t="inlineStr">
        <is>
          <t>85712</t>
        </is>
      </c>
      <c r="D22" s="4" t="inlineStr">
        <is>
          <t>PROPERTYZIPCODE</t>
        </is>
      </c>
    </row>
    <row r="23">
      <c r="A23" s="4" t="n">
        <v>8</v>
      </c>
      <c r="B23" s="4" t="n">
        <v>12.12</v>
      </c>
      <c r="C23" s="4" t="inlineStr">
        <is>
          <t>85635</t>
        </is>
      </c>
      <c r="D23" s="4" t="inlineStr">
        <is>
          <t>PROPERTYZIPCODE</t>
        </is>
      </c>
    </row>
    <row r="24">
      <c r="A24" s="4" t="n">
        <v>8</v>
      </c>
      <c r="B24" s="4" t="n">
        <v>12.12</v>
      </c>
      <c r="C24" s="4" t="inlineStr">
        <is>
          <t>85704</t>
        </is>
      </c>
      <c r="D24" s="4" t="inlineStr">
        <is>
          <t>PROPERTYZIPCODE</t>
        </is>
      </c>
    </row>
    <row r="25">
      <c r="A25" s="4" t="n">
        <v>5</v>
      </c>
      <c r="B25" s="4" t="n">
        <v>7.58</v>
      </c>
      <c r="C25" s="4" t="inlineStr">
        <is>
          <t>85716</t>
        </is>
      </c>
      <c r="D25" s="4" t="inlineStr">
        <is>
          <t>PROPERTYZIPCODE</t>
        </is>
      </c>
    </row>
    <row r="26">
      <c r="A26" s="4" t="n">
        <v>5</v>
      </c>
      <c r="B26" s="4" t="n">
        <v>7.58</v>
      </c>
      <c r="C26" s="4" t="inlineStr">
        <is>
          <t>85718</t>
        </is>
      </c>
      <c r="D26" s="4" t="inlineStr">
        <is>
          <t>PROPERTYZIPCODE</t>
        </is>
      </c>
    </row>
    <row r="27">
      <c r="A27" s="4" t="n">
        <v>5</v>
      </c>
      <c r="B27" s="4" t="n">
        <v>7.58</v>
      </c>
      <c r="C27" s="4" t="inlineStr">
        <is>
          <t>85730</t>
        </is>
      </c>
      <c r="D27" s="4" t="inlineStr">
        <is>
          <t>PROPERTYZIPCODE</t>
        </is>
      </c>
    </row>
    <row r="28">
      <c r="A28" s="4" t="n">
        <v>3</v>
      </c>
      <c r="B28" s="4" t="n">
        <v>4.55</v>
      </c>
      <c r="C28" s="4" t="inlineStr">
        <is>
          <t>85719</t>
        </is>
      </c>
      <c r="D28" s="4" t="inlineStr">
        <is>
          <t>PROPERTYZIPCODE</t>
        </is>
      </c>
    </row>
    <row r="29">
      <c r="A29" s="4" t="n">
        <v>2</v>
      </c>
      <c r="B29" s="4" t="n">
        <v>3.03</v>
      </c>
      <c r="C29" s="4" t="inlineStr">
        <is>
          <t>85741</t>
        </is>
      </c>
      <c r="D29" s="4" t="inlineStr">
        <is>
          <t>PROPERTYZIPCODE</t>
        </is>
      </c>
    </row>
    <row r="30">
      <c r="A30" s="4" t="n">
        <v>2</v>
      </c>
      <c r="B30" s="4" t="n">
        <v>3.03</v>
      </c>
      <c r="C30" s="4" t="inlineStr">
        <is>
          <t>85711</t>
        </is>
      </c>
      <c r="D30" s="4" t="inlineStr">
        <is>
          <t>PROPERTYZIPCODE</t>
        </is>
      </c>
    </row>
    <row r="31">
      <c r="A31" s="4" t="n">
        <v>1</v>
      </c>
      <c r="B31" s="4" t="n">
        <v>1.52</v>
      </c>
      <c r="C31" s="4" t="inlineStr">
        <is>
          <t>85737</t>
        </is>
      </c>
      <c r="D31" s="4" t="inlineStr">
        <is>
          <t>PROPERTYZIPCODE</t>
        </is>
      </c>
    </row>
    <row r="32">
      <c r="A32" s="4" t="n">
        <v>1</v>
      </c>
      <c r="B32" s="4" t="n">
        <v>1.52</v>
      </c>
      <c r="C32" s="4" t="inlineStr">
        <is>
          <t>85749</t>
        </is>
      </c>
      <c r="D32" s="4" t="inlineStr">
        <is>
          <t>PROPERTYZIPCODE</t>
        </is>
      </c>
    </row>
    <row r="33">
      <c r="A33" s="4" t="n">
        <v>1</v>
      </c>
      <c r="B33" s="4" t="n">
        <v>1.52</v>
      </c>
      <c r="C33" s="4" t="inlineStr">
        <is>
          <t>85658</t>
        </is>
      </c>
      <c r="D33" s="4" t="inlineStr">
        <is>
          <t>PROPERTYZIPCODE</t>
        </is>
      </c>
    </row>
    <row r="34">
      <c r="A34" s="4" t="n">
        <v>1</v>
      </c>
      <c r="B34" s="4" t="n">
        <v>1.52</v>
      </c>
      <c r="C34" s="4" t="inlineStr">
        <is>
          <t>85750</t>
        </is>
      </c>
      <c r="D34" s="4" t="inlineStr">
        <is>
          <t>PROPERTYZIPCODE</t>
        </is>
      </c>
    </row>
    <row r="35">
      <c r="A35" s="4" t="n">
        <v>1</v>
      </c>
      <c r="B35" s="4" t="n">
        <v>1.52</v>
      </c>
      <c r="C35" s="4" t="inlineStr">
        <is>
          <t>85715</t>
        </is>
      </c>
      <c r="D35" s="4" t="inlineStr">
        <is>
          <t>PROPERTYZIPCODE</t>
        </is>
      </c>
    </row>
    <row r="36">
      <c r="A36" s="4" t="n">
        <v>1</v>
      </c>
      <c r="B36" s="4" t="n">
        <v>1.52</v>
      </c>
      <c r="C36" s="4" t="inlineStr">
        <is>
          <t>85748</t>
        </is>
      </c>
      <c r="D36" s="4" t="inlineStr">
        <is>
          <t>PROPERTYZIPCODE</t>
        </is>
      </c>
    </row>
    <row r="37">
      <c r="A37" s="4" t="n">
        <v>1</v>
      </c>
      <c r="B37" s="4" t="n">
        <v>1.52</v>
      </c>
      <c r="C37" s="4" t="inlineStr">
        <is>
          <t>85122</t>
        </is>
      </c>
      <c r="D37" s="4" t="inlineStr">
        <is>
          <t>PROPERTYZIPCODE</t>
        </is>
      </c>
    </row>
    <row r="38">
      <c r="A38" s="4" t="n">
        <v>1</v>
      </c>
      <c r="B38" s="4" t="n">
        <v>1.52</v>
      </c>
      <c r="C38" s="4" t="inlineStr">
        <is>
          <t>85653</t>
        </is>
      </c>
      <c r="D38" s="4" t="inlineStr">
        <is>
          <t>PROPERTYZIPCODE</t>
        </is>
      </c>
    </row>
    <row r="39">
      <c r="A39" s="4" t="n">
        <v>1</v>
      </c>
      <c r="B39" s="4" t="n">
        <v>1.52</v>
      </c>
      <c r="C39" s="4" t="inlineStr">
        <is>
          <t>85552</t>
        </is>
      </c>
      <c r="D39" s="4" t="inlineStr">
        <is>
          <t>PROPERTYZIPCODE</t>
        </is>
      </c>
    </row>
    <row r="40">
      <c r="A40" s="9" t="n">
        <v>66</v>
      </c>
      <c r="B40" s="9" t="n">
        <v>100</v>
      </c>
      <c r="D40" s="9" t="inlineStr">
        <is>
          <t>Total PROPERTYZIPCODE</t>
        </is>
      </c>
    </row>
    <row r="41">
      <c r="A41" s="4" t="n">
        <v>65</v>
      </c>
      <c r="B41" s="4" t="n">
        <v>98.48</v>
      </c>
      <c r="C41" s="4" t="inlineStr">
        <is>
          <t>GARDEN</t>
        </is>
      </c>
      <c r="D41" s="4" t="inlineStr">
        <is>
          <t>Property Type</t>
        </is>
      </c>
    </row>
    <row r="42">
      <c r="A42" s="4" t="n">
        <v>1</v>
      </c>
      <c r="B42" s="4" t="n">
        <v>1.52</v>
      </c>
      <c r="C42" s="4" t="inlineStr">
        <is>
          <t>MIDRISE</t>
        </is>
      </c>
      <c r="D42" s="4" t="inlineStr">
        <is>
          <t>Property Type</t>
        </is>
      </c>
    </row>
    <row r="43">
      <c r="A43" s="9" t="n">
        <v>66</v>
      </c>
      <c r="B43" s="9" t="n">
        <v>100</v>
      </c>
      <c r="D43" s="9" t="inlineStr">
        <is>
          <t>Total Property Type</t>
        </is>
      </c>
    </row>
    <row r="44">
      <c r="A44" s="4" t="n">
        <v>3</v>
      </c>
      <c r="B44" s="4" t="n">
        <v>4.55</v>
      </c>
      <c r="C44" s="4" t="inlineStr">
        <is>
          <t>Less than 5 years</t>
        </is>
      </c>
      <c r="D44" s="4" t="inlineStr">
        <is>
          <t>Age of Property</t>
        </is>
      </c>
    </row>
    <row r="45">
      <c r="A45" s="4" t="n">
        <v>15</v>
      </c>
      <c r="B45" s="4" t="n">
        <v>22.73</v>
      </c>
      <c r="C45" s="4" t="inlineStr">
        <is>
          <t>5-9 years</t>
        </is>
      </c>
      <c r="D45" s="4" t="inlineStr">
        <is>
          <t>Age of Property</t>
        </is>
      </c>
    </row>
    <row r="46">
      <c r="A46" s="4" t="n">
        <v>9</v>
      </c>
      <c r="B46" s="4" t="n">
        <v>13.64</v>
      </c>
      <c r="C46" s="4" t="inlineStr">
        <is>
          <t>10-19 years</t>
        </is>
      </c>
      <c r="D46" s="4" t="inlineStr">
        <is>
          <t>Age of Property</t>
        </is>
      </c>
    </row>
    <row r="47">
      <c r="A47" s="4" t="n">
        <v>39</v>
      </c>
      <c r="B47" s="4" t="n">
        <v>59.09</v>
      </c>
      <c r="C47" s="4" t="inlineStr">
        <is>
          <t>20+ years</t>
        </is>
      </c>
      <c r="D47" s="4" t="inlineStr">
        <is>
          <t>Age of Property</t>
        </is>
      </c>
    </row>
    <row r="48">
      <c r="A48" s="9" t="n">
        <v>66</v>
      </c>
      <c r="B48" s="9" t="n">
        <v>100</v>
      </c>
      <c r="D48" s="9" t="inlineStr">
        <is>
          <t>Total Age of Property</t>
        </is>
      </c>
    </row>
    <row r="49">
      <c r="A49" s="4" t="n">
        <v>22</v>
      </c>
      <c r="B49" s="4" t="n">
        <v>33.33</v>
      </c>
      <c r="C49" s="4" t="inlineStr">
        <is>
          <t>Less than 100</t>
        </is>
      </c>
      <c r="D49" s="4" t="inlineStr">
        <is>
          <t>Property Size</t>
        </is>
      </c>
    </row>
    <row r="50">
      <c r="A50" s="4" t="n">
        <v>15</v>
      </c>
      <c r="B50" s="4" t="n">
        <v>22.73</v>
      </c>
      <c r="C50" s="4" t="inlineStr">
        <is>
          <t>100-199</t>
        </is>
      </c>
      <c r="D50" s="4" t="inlineStr">
        <is>
          <t>Property Size</t>
        </is>
      </c>
    </row>
    <row r="51">
      <c r="A51" s="4" t="n">
        <v>20</v>
      </c>
      <c r="B51" s="4" t="n">
        <v>30.3</v>
      </c>
      <c r="C51" s="4" t="inlineStr">
        <is>
          <t>200-299</t>
        </is>
      </c>
      <c r="D51" s="4" t="inlineStr">
        <is>
          <t>Property Size</t>
        </is>
      </c>
    </row>
    <row r="52">
      <c r="A52" s="4" t="n">
        <v>5</v>
      </c>
      <c r="B52" s="4" t="n">
        <v>7.58</v>
      </c>
      <c r="C52" s="4" t="inlineStr">
        <is>
          <t>300-399</t>
        </is>
      </c>
      <c r="D52" s="4" t="inlineStr">
        <is>
          <t>Property Size</t>
        </is>
      </c>
    </row>
    <row r="53">
      <c r="A53" s="4" t="n">
        <v>4</v>
      </c>
      <c r="B53" s="4" t="n">
        <v>6.06</v>
      </c>
      <c r="C53" s="4" t="inlineStr">
        <is>
          <t>400-499</t>
        </is>
      </c>
      <c r="D53" s="4" t="inlineStr">
        <is>
          <t>Property Size</t>
        </is>
      </c>
    </row>
    <row r="54">
      <c r="A54" s="9" t="n">
        <v>66</v>
      </c>
      <c r="B54" s="9" t="n">
        <v>100</v>
      </c>
      <c r="D54" s="9" t="inlineStr">
        <is>
          <t>Total Property Size</t>
        </is>
      </c>
    </row>
    <row r="55">
      <c r="A55" s="4" t="n">
        <v>36</v>
      </c>
      <c r="B55" s="4" t="n">
        <v>54.55</v>
      </c>
      <c r="C55" s="4" t="inlineStr">
        <is>
          <t>AFFORDABLE</t>
        </is>
      </c>
      <c r="D55" s="4" t="inlineStr">
        <is>
          <t>Rent Type</t>
        </is>
      </c>
    </row>
    <row r="56">
      <c r="A56" s="4" t="n">
        <v>30</v>
      </c>
      <c r="B56" s="4" t="n">
        <v>45.45</v>
      </c>
      <c r="C56" s="4" t="inlineStr">
        <is>
          <t>MARKETRATE</t>
        </is>
      </c>
      <c r="D56" s="4" t="inlineStr">
        <is>
          <t>Rent Type</t>
        </is>
      </c>
    </row>
    <row r="57">
      <c r="A57" s="9" t="n">
        <v>66</v>
      </c>
      <c r="B57" s="9" t="n">
        <v>100</v>
      </c>
      <c r="D57" s="9" t="inlineStr">
        <is>
          <t>Total Rent Type</t>
        </is>
      </c>
    </row>
    <row r="58"/>
  </sheetData>
  <mergeCells count="2">
    <mergeCell ref="A19:D19"/>
    <mergeCell ref="A1:B1"/>
  </mergeCells>
  <pageMargins left="0.75" right="0.75" top="1" bottom="1" header="0.5" footer="0.5"/>
</worksheet>
</file>

<file path=xl/worksheets/sheet100.xml><?xml version="1.0" encoding="utf-8"?>
<worksheet xmlns="http://schemas.openxmlformats.org/spreadsheetml/2006/main">
  <sheetPr>
    <outlinePr summaryBelow="1" summaryRight="1"/>
    <pageSetUpPr/>
  </sheetPr>
  <dimension ref="A1:D56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8090</v>
      </c>
    </row>
    <row r="3">
      <c r="A3" s="6" t="inlineStr">
        <is>
          <t>Sample (Total number of properties)</t>
        </is>
      </c>
      <c r="B3" s="4" t="n">
        <v>37</v>
      </c>
    </row>
    <row r="4">
      <c r="A4" s="6" t="inlineStr">
        <is>
          <t>Average property taxes per unit</t>
        </is>
      </c>
      <c r="B4" s="7" t="n">
        <v>1583</v>
      </c>
    </row>
    <row r="5">
      <c r="A5" s="6" t="inlineStr">
        <is>
          <t>Average payroll expenses per unit</t>
        </is>
      </c>
      <c r="B5" s="7" t="n">
        <v>1699</v>
      </c>
    </row>
    <row r="6">
      <c r="A6" s="6" t="inlineStr">
        <is>
          <t>Average capital expenditures per unit</t>
        </is>
      </c>
      <c r="B6" s="7" t="n">
        <v>277</v>
      </c>
    </row>
    <row r="7">
      <c r="A7" s="6" t="inlineStr">
        <is>
          <t>Average mortgage per unit</t>
        </is>
      </c>
      <c r="B7" s="7" t="n">
        <v>7345</v>
      </c>
    </row>
    <row r="8">
      <c r="A8" s="6" t="inlineStr">
        <is>
          <t>Average total operating expenses per unit</t>
        </is>
      </c>
      <c r="B8" s="7" t="n">
        <v>4208</v>
      </c>
    </row>
    <row r="9">
      <c r="A9" s="6" t="inlineStr">
        <is>
          <t>Average total expenses per unit</t>
        </is>
      </c>
      <c r="B9" s="7" t="n">
        <v>15111</v>
      </c>
    </row>
    <row r="10">
      <c r="A10" s="6" t="inlineStr">
        <is>
          <t>Average total profit per unit</t>
        </is>
      </c>
      <c r="B10" s="7" t="n">
        <v>1836</v>
      </c>
    </row>
    <row r="11">
      <c r="A11" s="6" t="inlineStr">
        <is>
          <t>Property taxes per dollar of rent</t>
        </is>
      </c>
      <c r="B11" s="4" t="inlineStr">
        <is>
          <t>9 cents</t>
        </is>
      </c>
    </row>
    <row r="12">
      <c r="A12" s="6" t="inlineStr">
        <is>
          <t>Payroll expenses per dollar of rent</t>
        </is>
      </c>
      <c r="B12" s="4" t="inlineStr">
        <is>
          <t>10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43 cents</t>
        </is>
      </c>
    </row>
    <row r="15">
      <c r="A15" s="6" t="inlineStr">
        <is>
          <t>Total operating expenses per dollar of rent</t>
        </is>
      </c>
      <c r="B15" s="4" t="inlineStr">
        <is>
          <t>25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6</v>
      </c>
      <c r="B21" s="4" t="n">
        <v>16.22</v>
      </c>
      <c r="C21" s="4" t="inlineStr">
        <is>
          <t>30008</t>
        </is>
      </c>
      <c r="D21" s="4" t="inlineStr">
        <is>
          <t>PROPERTYZIPCODE</t>
        </is>
      </c>
    </row>
    <row r="22">
      <c r="A22" s="4" t="n">
        <v>5</v>
      </c>
      <c r="B22" s="4" t="n">
        <v>13.51</v>
      </c>
      <c r="C22" s="4" t="inlineStr">
        <is>
          <t>30144</t>
        </is>
      </c>
      <c r="D22" s="4" t="inlineStr">
        <is>
          <t>PROPERTYZIPCODE</t>
        </is>
      </c>
    </row>
    <row r="23">
      <c r="A23" s="4" t="n">
        <v>5</v>
      </c>
      <c r="B23" s="4" t="n">
        <v>13.51</v>
      </c>
      <c r="C23" s="4" t="inlineStr">
        <is>
          <t>30067</t>
        </is>
      </c>
      <c r="D23" s="4" t="inlineStr">
        <is>
          <t>PROPERTYZIPCODE</t>
        </is>
      </c>
    </row>
    <row r="24">
      <c r="A24" s="4" t="n">
        <v>3</v>
      </c>
      <c r="B24" s="4" t="n">
        <v>8.109999999999999</v>
      </c>
      <c r="C24" s="4" t="inlineStr">
        <is>
          <t>30062</t>
        </is>
      </c>
      <c r="D24" s="4" t="inlineStr">
        <is>
          <t>PROPERTYZIPCODE</t>
        </is>
      </c>
    </row>
    <row r="25">
      <c r="A25" s="4" t="n">
        <v>2</v>
      </c>
      <c r="B25" s="4" t="n">
        <v>5.41</v>
      </c>
      <c r="C25" s="4" t="inlineStr">
        <is>
          <t>30189</t>
        </is>
      </c>
      <c r="D25" s="4" t="inlineStr">
        <is>
          <t>PROPERTYZIPCODE</t>
        </is>
      </c>
    </row>
    <row r="26">
      <c r="A26" s="4" t="n">
        <v>2</v>
      </c>
      <c r="B26" s="4" t="n">
        <v>5.41</v>
      </c>
      <c r="C26" s="4" t="inlineStr">
        <is>
          <t>30066</t>
        </is>
      </c>
      <c r="D26" s="4" t="inlineStr">
        <is>
          <t>PROPERTYZIPCODE</t>
        </is>
      </c>
    </row>
    <row r="27">
      <c r="A27" s="4" t="n">
        <v>2</v>
      </c>
      <c r="B27" s="4" t="n">
        <v>5.41</v>
      </c>
      <c r="C27" s="4" t="inlineStr">
        <is>
          <t>30120</t>
        </is>
      </c>
      <c r="D27" s="4" t="inlineStr">
        <is>
          <t>PROPERTYZIPCODE</t>
        </is>
      </c>
    </row>
    <row r="28">
      <c r="A28" s="4" t="n">
        <v>2</v>
      </c>
      <c r="B28" s="4" t="n">
        <v>5.41</v>
      </c>
      <c r="C28" s="4" t="inlineStr">
        <is>
          <t>30114</t>
        </is>
      </c>
      <c r="D28" s="4" t="inlineStr">
        <is>
          <t>PROPERTYZIPCODE</t>
        </is>
      </c>
    </row>
    <row r="29">
      <c r="A29" s="4" t="n">
        <v>2</v>
      </c>
      <c r="B29" s="4" t="n">
        <v>5.41</v>
      </c>
      <c r="C29" s="4" t="inlineStr">
        <is>
          <t>30060</t>
        </is>
      </c>
      <c r="D29" s="4" t="inlineStr">
        <is>
          <t>PROPERTYZIPCODE</t>
        </is>
      </c>
    </row>
    <row r="30">
      <c r="A30" s="4" t="n">
        <v>2</v>
      </c>
      <c r="B30" s="4" t="n">
        <v>5.41</v>
      </c>
      <c r="C30" s="4" t="inlineStr">
        <is>
          <t>30064</t>
        </is>
      </c>
      <c r="D30" s="4" t="inlineStr">
        <is>
          <t>PROPERTYZIPCODE</t>
        </is>
      </c>
    </row>
    <row r="31">
      <c r="A31" s="4" t="n">
        <v>1</v>
      </c>
      <c r="B31" s="4" t="n">
        <v>2.7</v>
      </c>
      <c r="C31" s="4" t="inlineStr">
        <is>
          <t>30115</t>
        </is>
      </c>
      <c r="D31" s="4" t="inlineStr">
        <is>
          <t>PROPERTYZIPCODE</t>
        </is>
      </c>
    </row>
    <row r="32">
      <c r="A32" s="4" t="n">
        <v>1</v>
      </c>
      <c r="B32" s="4" t="n">
        <v>2.7</v>
      </c>
      <c r="C32" s="4" t="inlineStr">
        <is>
          <t>30102</t>
        </is>
      </c>
      <c r="D32" s="4" t="inlineStr">
        <is>
          <t>PROPERTYZIPCODE</t>
        </is>
      </c>
    </row>
    <row r="33">
      <c r="A33" s="4" t="n">
        <v>1</v>
      </c>
      <c r="B33" s="4" t="n">
        <v>2.7</v>
      </c>
      <c r="C33" s="4" t="inlineStr">
        <is>
          <t>30068</t>
        </is>
      </c>
      <c r="D33" s="4" t="inlineStr">
        <is>
          <t>PROPERTYZIPCODE</t>
        </is>
      </c>
    </row>
    <row r="34">
      <c r="A34" s="4" t="n">
        <v>1</v>
      </c>
      <c r="B34" s="4" t="n">
        <v>2.7</v>
      </c>
      <c r="C34" s="4" t="inlineStr">
        <is>
          <t>30701</t>
        </is>
      </c>
      <c r="D34" s="4" t="inlineStr">
        <is>
          <t>PROPERTYZIPCODE</t>
        </is>
      </c>
    </row>
    <row r="35">
      <c r="A35" s="4" t="n">
        <v>1</v>
      </c>
      <c r="B35" s="4" t="n">
        <v>2.7</v>
      </c>
      <c r="C35" s="4" t="inlineStr">
        <is>
          <t>30143</t>
        </is>
      </c>
      <c r="D35" s="4" t="inlineStr">
        <is>
          <t>PROPERTYZIPCODE</t>
        </is>
      </c>
    </row>
    <row r="36">
      <c r="A36" s="4" t="n">
        <v>1</v>
      </c>
      <c r="B36" s="4" t="n">
        <v>2.7</v>
      </c>
      <c r="C36" s="4" t="inlineStr">
        <is>
          <t>30121</t>
        </is>
      </c>
      <c r="D36" s="4" t="inlineStr">
        <is>
          <t>PROPERTYZIPCODE</t>
        </is>
      </c>
    </row>
    <row r="37">
      <c r="A37" s="9" t="n">
        <v>37</v>
      </c>
      <c r="B37" s="9" t="n">
        <v>100</v>
      </c>
      <c r="D37" s="9" t="inlineStr">
        <is>
          <t>Total PROPERTYZIPCODE</t>
        </is>
      </c>
    </row>
    <row r="38">
      <c r="A38" s="4" t="n">
        <v>35</v>
      </c>
      <c r="B38" s="4" t="n">
        <v>94.59</v>
      </c>
      <c r="C38" s="4" t="inlineStr">
        <is>
          <t>GARDEN</t>
        </is>
      </c>
      <c r="D38" s="4" t="inlineStr">
        <is>
          <t>Property Type</t>
        </is>
      </c>
    </row>
    <row r="39">
      <c r="A39" s="4" t="n">
        <v>2</v>
      </c>
      <c r="B39" s="4" t="n">
        <v>5.41</v>
      </c>
      <c r="C39" s="4" t="inlineStr">
        <is>
          <t>STUDENT</t>
        </is>
      </c>
      <c r="D39" s="4" t="inlineStr">
        <is>
          <t>Property Type</t>
        </is>
      </c>
    </row>
    <row r="40">
      <c r="A40" s="9" t="n">
        <v>37</v>
      </c>
      <c r="B40" s="9" t="n">
        <v>100</v>
      </c>
      <c r="D40" s="9" t="inlineStr">
        <is>
          <t>Total Property Type</t>
        </is>
      </c>
    </row>
    <row r="41">
      <c r="A41" s="4" t="n">
        <v>2</v>
      </c>
      <c r="B41" s="4" t="n">
        <v>5.41</v>
      </c>
      <c r="C41" s="4" t="inlineStr">
        <is>
          <t>Less than 5 years</t>
        </is>
      </c>
      <c r="D41" s="4" t="inlineStr">
        <is>
          <t>Age of Property</t>
        </is>
      </c>
    </row>
    <row r="42">
      <c r="A42" s="4" t="n">
        <v>10</v>
      </c>
      <c r="B42" s="4" t="n">
        <v>27.03</v>
      </c>
      <c r="C42" s="4" t="inlineStr">
        <is>
          <t>5-9 years</t>
        </is>
      </c>
      <c r="D42" s="4" t="inlineStr">
        <is>
          <t>Age of Property</t>
        </is>
      </c>
    </row>
    <row r="43">
      <c r="A43" s="4" t="n">
        <v>11</v>
      </c>
      <c r="B43" s="4" t="n">
        <v>29.73</v>
      </c>
      <c r="C43" s="4" t="inlineStr">
        <is>
          <t>10-19 years</t>
        </is>
      </c>
      <c r="D43" s="4" t="inlineStr">
        <is>
          <t>Age of Property</t>
        </is>
      </c>
    </row>
    <row r="44">
      <c r="A44" s="4" t="n">
        <v>14</v>
      </c>
      <c r="B44" s="4" t="n">
        <v>37.84</v>
      </c>
      <c r="C44" s="4" t="inlineStr">
        <is>
          <t>20+ years</t>
        </is>
      </c>
      <c r="D44" s="4" t="inlineStr">
        <is>
          <t>Age of Property</t>
        </is>
      </c>
    </row>
    <row r="45">
      <c r="A45" s="9" t="n">
        <v>37</v>
      </c>
      <c r="B45" s="9" t="n">
        <v>100</v>
      </c>
      <c r="D45" s="9" t="inlineStr">
        <is>
          <t>Total Age of Property</t>
        </is>
      </c>
    </row>
    <row r="46">
      <c r="A46" s="4" t="n">
        <v>9</v>
      </c>
      <c r="B46" s="4" t="n">
        <v>24.32</v>
      </c>
      <c r="C46" s="4" t="inlineStr">
        <is>
          <t>Less than 100</t>
        </is>
      </c>
      <c r="D46" s="4" t="inlineStr">
        <is>
          <t>Property Size</t>
        </is>
      </c>
    </row>
    <row r="47">
      <c r="A47" s="4" t="n">
        <v>6</v>
      </c>
      <c r="B47" s="4" t="n">
        <v>16.22</v>
      </c>
      <c r="C47" s="4" t="inlineStr">
        <is>
          <t>100-199</t>
        </is>
      </c>
      <c r="D47" s="4" t="inlineStr">
        <is>
          <t>Property Size</t>
        </is>
      </c>
    </row>
    <row r="48">
      <c r="A48" s="4" t="n">
        <v>13</v>
      </c>
      <c r="B48" s="4" t="n">
        <v>35.14</v>
      </c>
      <c r="C48" s="4" t="inlineStr">
        <is>
          <t>200-299</t>
        </is>
      </c>
      <c r="D48" s="4" t="inlineStr">
        <is>
          <t>Property Size</t>
        </is>
      </c>
    </row>
    <row r="49">
      <c r="A49" s="4" t="n">
        <v>4</v>
      </c>
      <c r="B49" s="4" t="n">
        <v>10.81</v>
      </c>
      <c r="C49" s="4" t="inlineStr">
        <is>
          <t>300-399</t>
        </is>
      </c>
      <c r="D49" s="4" t="inlineStr">
        <is>
          <t>Property Size</t>
        </is>
      </c>
    </row>
    <row r="50">
      <c r="A50" s="4" t="n">
        <v>3</v>
      </c>
      <c r="B50" s="4" t="n">
        <v>8.109999999999999</v>
      </c>
      <c r="C50" s="4" t="inlineStr">
        <is>
          <t>400-499</t>
        </is>
      </c>
      <c r="D50" s="4" t="inlineStr">
        <is>
          <t>Property Size</t>
        </is>
      </c>
    </row>
    <row r="51">
      <c r="A51" s="4" t="n">
        <v>2</v>
      </c>
      <c r="B51" s="4" t="n">
        <v>5.41</v>
      </c>
      <c r="C51" s="4" t="inlineStr">
        <is>
          <t>500+</t>
        </is>
      </c>
      <c r="D51" s="4" t="inlineStr">
        <is>
          <t>Property Size</t>
        </is>
      </c>
    </row>
    <row r="52">
      <c r="A52" s="9" t="n">
        <v>37</v>
      </c>
      <c r="B52" s="9" t="n">
        <v>100</v>
      </c>
      <c r="D52" s="9" t="inlineStr">
        <is>
          <t>Total Property Size</t>
        </is>
      </c>
    </row>
    <row r="53">
      <c r="A53" s="4" t="n">
        <v>25</v>
      </c>
      <c r="B53" s="4" t="n">
        <v>67.56999999999999</v>
      </c>
      <c r="C53" s="4" t="inlineStr">
        <is>
          <t>MARKETRATE</t>
        </is>
      </c>
      <c r="D53" s="4" t="inlineStr">
        <is>
          <t>Rent Type</t>
        </is>
      </c>
    </row>
    <row r="54">
      <c r="A54" s="4" t="n">
        <v>12</v>
      </c>
      <c r="B54" s="4" t="n">
        <v>32.43</v>
      </c>
      <c r="C54" s="4" t="inlineStr">
        <is>
          <t>AFFORDABLE</t>
        </is>
      </c>
      <c r="D54" s="4" t="inlineStr">
        <is>
          <t>Rent Type</t>
        </is>
      </c>
    </row>
    <row r="55">
      <c r="A55" s="9" t="n">
        <v>37</v>
      </c>
      <c r="B55" s="9" t="n">
        <v>100</v>
      </c>
      <c r="D55" s="9" t="inlineStr">
        <is>
          <t>Total Rent Type</t>
        </is>
      </c>
    </row>
    <row r="56"/>
  </sheetData>
  <mergeCells count="2">
    <mergeCell ref="A19:D19"/>
    <mergeCell ref="A1:B1"/>
  </mergeCells>
  <pageMargins left="0.75" right="0.75" top="1" bottom="1" header="0.5" footer="0.5"/>
</worksheet>
</file>

<file path=xl/worksheets/sheet101.xml><?xml version="1.0" encoding="utf-8"?>
<worksheet xmlns="http://schemas.openxmlformats.org/spreadsheetml/2006/main">
  <sheetPr>
    <outlinePr summaryBelow="1" summaryRight="1"/>
    <pageSetUpPr/>
  </sheetPr>
  <dimension ref="A1:D58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4883</v>
      </c>
    </row>
    <row r="3">
      <c r="A3" s="6" t="inlineStr">
        <is>
          <t>Sample (Total number of properties)</t>
        </is>
      </c>
      <c r="B3" s="4" t="n">
        <v>32</v>
      </c>
    </row>
    <row r="4">
      <c r="A4" s="6" t="inlineStr">
        <is>
          <t>Average property taxes per unit</t>
        </is>
      </c>
      <c r="B4" s="7" t="n">
        <v>1486</v>
      </c>
    </row>
    <row r="5">
      <c r="A5" s="6" t="inlineStr">
        <is>
          <t>Average payroll expenses per unit</t>
        </is>
      </c>
      <c r="B5" s="7" t="n">
        <v>1153</v>
      </c>
    </row>
    <row r="6">
      <c r="A6" s="6" t="inlineStr">
        <is>
          <t>Average capital expenditures per unit</t>
        </is>
      </c>
      <c r="B6" s="7" t="n">
        <v>236</v>
      </c>
    </row>
    <row r="7">
      <c r="A7" s="6" t="inlineStr">
        <is>
          <t>Average mortgage per unit</t>
        </is>
      </c>
      <c r="B7" s="7" t="n">
        <v>5612</v>
      </c>
    </row>
    <row r="8">
      <c r="A8" s="6" t="inlineStr">
        <is>
          <t>Average total operating expenses per unit</t>
        </is>
      </c>
      <c r="B8" s="7" t="n">
        <v>3903</v>
      </c>
    </row>
    <row r="9">
      <c r="A9" s="6" t="inlineStr">
        <is>
          <t>Average total expenses per unit</t>
        </is>
      </c>
      <c r="B9" s="7" t="n">
        <v>12391</v>
      </c>
    </row>
    <row r="10">
      <c r="A10" s="6" t="inlineStr">
        <is>
          <t>Average total profit per unit</t>
        </is>
      </c>
      <c r="B10" s="7" t="n">
        <v>1403</v>
      </c>
    </row>
    <row r="11">
      <c r="A11" s="6" t="inlineStr">
        <is>
          <t>Property taxes per dollar of rent</t>
        </is>
      </c>
      <c r="B11" s="4" t="inlineStr">
        <is>
          <t>11 cents</t>
        </is>
      </c>
    </row>
    <row r="12">
      <c r="A12" s="6" t="inlineStr">
        <is>
          <t>Payroll expenses per dollar of rent</t>
        </is>
      </c>
      <c r="B12" s="4" t="inlineStr">
        <is>
          <t>8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41 cents</t>
        </is>
      </c>
    </row>
    <row r="15">
      <c r="A15" s="6" t="inlineStr">
        <is>
          <t>Total operating expenses per dollar of rent</t>
        </is>
      </c>
      <c r="B15" s="4" t="inlineStr">
        <is>
          <t>28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4</v>
      </c>
      <c r="B21" s="4" t="n">
        <v>12.5</v>
      </c>
      <c r="C21" s="4" t="inlineStr">
        <is>
          <t>50266</t>
        </is>
      </c>
      <c r="D21" s="4" t="inlineStr">
        <is>
          <t>PROPERTYZIPCODE</t>
        </is>
      </c>
    </row>
    <row r="22">
      <c r="A22" s="4" t="n">
        <v>4</v>
      </c>
      <c r="B22" s="4" t="n">
        <v>12.5</v>
      </c>
      <c r="C22" s="4" t="inlineStr">
        <is>
          <t>50131</t>
        </is>
      </c>
      <c r="D22" s="4" t="inlineStr">
        <is>
          <t>PROPERTYZIPCODE</t>
        </is>
      </c>
    </row>
    <row r="23">
      <c r="A23" s="4" t="n">
        <v>4</v>
      </c>
      <c r="B23" s="4" t="n">
        <v>12.5</v>
      </c>
      <c r="C23" s="4" t="inlineStr">
        <is>
          <t>50023</t>
        </is>
      </c>
      <c r="D23" s="4" t="inlineStr">
        <is>
          <t>PROPERTYZIPCODE</t>
        </is>
      </c>
    </row>
    <row r="24">
      <c r="A24" s="4" t="n">
        <v>2</v>
      </c>
      <c r="B24" s="4" t="n">
        <v>6.25</v>
      </c>
      <c r="C24" s="4" t="inlineStr">
        <is>
          <t>50309</t>
        </is>
      </c>
      <c r="D24" s="4" t="inlineStr">
        <is>
          <t>PROPERTYZIPCODE</t>
        </is>
      </c>
    </row>
    <row r="25">
      <c r="A25" s="4" t="n">
        <v>2</v>
      </c>
      <c r="B25" s="4" t="n">
        <v>6.25</v>
      </c>
      <c r="C25" s="4" t="inlineStr">
        <is>
          <t>50265</t>
        </is>
      </c>
      <c r="D25" s="4" t="inlineStr">
        <is>
          <t>PROPERTYZIPCODE</t>
        </is>
      </c>
    </row>
    <row r="26">
      <c r="A26" s="4" t="n">
        <v>2</v>
      </c>
      <c r="B26" s="4" t="n">
        <v>6.25</v>
      </c>
      <c r="C26" s="4" t="inlineStr">
        <is>
          <t>50327</t>
        </is>
      </c>
      <c r="D26" s="4" t="inlineStr">
        <is>
          <t>PROPERTYZIPCODE</t>
        </is>
      </c>
    </row>
    <row r="27">
      <c r="A27" s="4" t="n">
        <v>2</v>
      </c>
      <c r="B27" s="4" t="n">
        <v>6.25</v>
      </c>
      <c r="C27" s="4" t="inlineStr">
        <is>
          <t>50321</t>
        </is>
      </c>
      <c r="D27" s="4" t="inlineStr">
        <is>
          <t>PROPERTYZIPCODE</t>
        </is>
      </c>
    </row>
    <row r="28">
      <c r="A28" s="4" t="n">
        <v>2</v>
      </c>
      <c r="B28" s="4" t="n">
        <v>6.25</v>
      </c>
      <c r="C28" s="4" t="inlineStr">
        <is>
          <t>50322</t>
        </is>
      </c>
      <c r="D28" s="4" t="inlineStr">
        <is>
          <t>PROPERTYZIPCODE</t>
        </is>
      </c>
    </row>
    <row r="29">
      <c r="A29" s="4" t="n">
        <v>1</v>
      </c>
      <c r="B29" s="4" t="n">
        <v>3.12</v>
      </c>
      <c r="C29" s="4" t="inlineStr">
        <is>
          <t>50317</t>
        </is>
      </c>
      <c r="D29" s="4" t="inlineStr">
        <is>
          <t>PROPERTYZIPCODE</t>
        </is>
      </c>
    </row>
    <row r="30">
      <c r="A30" s="4" t="n">
        <v>1</v>
      </c>
      <c r="B30" s="4" t="n">
        <v>3.12</v>
      </c>
      <c r="C30" s="4" t="inlineStr">
        <is>
          <t>50111</t>
        </is>
      </c>
      <c r="D30" s="4" t="inlineStr">
        <is>
          <t>PROPERTYZIPCODE</t>
        </is>
      </c>
    </row>
    <row r="31">
      <c r="A31" s="4" t="n">
        <v>1</v>
      </c>
      <c r="B31" s="4" t="n">
        <v>3.12</v>
      </c>
      <c r="C31" s="4" t="inlineStr">
        <is>
          <t>50021</t>
        </is>
      </c>
      <c r="D31" s="4" t="inlineStr">
        <is>
          <t>PROPERTYZIPCODE</t>
        </is>
      </c>
    </row>
    <row r="32">
      <c r="A32" s="4" t="n">
        <v>1</v>
      </c>
      <c r="B32" s="4" t="n">
        <v>3.12</v>
      </c>
      <c r="C32" s="4" t="inlineStr">
        <is>
          <t>50324</t>
        </is>
      </c>
      <c r="D32" s="4" t="inlineStr">
        <is>
          <t>PROPERTYZIPCODE</t>
        </is>
      </c>
    </row>
    <row r="33">
      <c r="A33" s="4" t="n">
        <v>1</v>
      </c>
      <c r="B33" s="4" t="n">
        <v>3.12</v>
      </c>
      <c r="C33" s="4" t="inlineStr">
        <is>
          <t>50310</t>
        </is>
      </c>
      <c r="D33" s="4" t="inlineStr">
        <is>
          <t>PROPERTYZIPCODE</t>
        </is>
      </c>
    </row>
    <row r="34">
      <c r="A34" s="4" t="n">
        <v>1</v>
      </c>
      <c r="B34" s="4" t="n">
        <v>3.12</v>
      </c>
      <c r="C34" s="4" t="inlineStr">
        <is>
          <t>50009</t>
        </is>
      </c>
      <c r="D34" s="4" t="inlineStr">
        <is>
          <t>PROPERTYZIPCODE</t>
        </is>
      </c>
    </row>
    <row r="35">
      <c r="A35" s="4" t="n">
        <v>1</v>
      </c>
      <c r="B35" s="4" t="n">
        <v>3.12</v>
      </c>
      <c r="C35" s="4" t="inlineStr">
        <is>
          <t>50314</t>
        </is>
      </c>
      <c r="D35" s="4" t="inlineStr">
        <is>
          <t>PROPERTYZIPCODE</t>
        </is>
      </c>
    </row>
    <row r="36">
      <c r="A36" s="4" t="n">
        <v>1</v>
      </c>
      <c r="B36" s="4" t="n">
        <v>3.12</v>
      </c>
      <c r="C36" s="4" t="inlineStr">
        <is>
          <t>50320</t>
        </is>
      </c>
      <c r="D36" s="4" t="inlineStr">
        <is>
          <t>PROPERTYZIPCODE</t>
        </is>
      </c>
    </row>
    <row r="37">
      <c r="A37" s="4" t="n">
        <v>1</v>
      </c>
      <c r="B37" s="4" t="n">
        <v>3.12</v>
      </c>
      <c r="C37" s="4" t="inlineStr">
        <is>
          <t>50311</t>
        </is>
      </c>
      <c r="D37" s="4" t="inlineStr">
        <is>
          <t>PROPERTYZIPCODE</t>
        </is>
      </c>
    </row>
    <row r="38">
      <c r="A38" s="4" t="n">
        <v>1</v>
      </c>
      <c r="B38" s="4" t="n">
        <v>3.12</v>
      </c>
      <c r="C38" s="4" t="inlineStr">
        <is>
          <t>27106</t>
        </is>
      </c>
      <c r="D38" s="4" t="inlineStr">
        <is>
          <t>PROPERTYZIPCODE</t>
        </is>
      </c>
    </row>
    <row r="39">
      <c r="A39" s="9" t="n">
        <v>32</v>
      </c>
      <c r="B39" s="9" t="n">
        <v>100</v>
      </c>
      <c r="D39" s="9" t="inlineStr">
        <is>
          <t>Total PROPERTYZIPCODE</t>
        </is>
      </c>
    </row>
    <row r="40">
      <c r="A40" s="4" t="n">
        <v>27</v>
      </c>
      <c r="B40" s="4" t="n">
        <v>84.38</v>
      </c>
      <c r="C40" s="4" t="inlineStr">
        <is>
          <t>GARDEN</t>
        </is>
      </c>
      <c r="D40" s="4" t="inlineStr">
        <is>
          <t>Property Type</t>
        </is>
      </c>
    </row>
    <row r="41">
      <c r="A41" s="4" t="n">
        <v>4</v>
      </c>
      <c r="B41" s="4" t="n">
        <v>12.5</v>
      </c>
      <c r="C41" s="4" t="inlineStr">
        <is>
          <t>MANUF</t>
        </is>
      </c>
      <c r="D41" s="4" t="inlineStr">
        <is>
          <t>Property Type</t>
        </is>
      </c>
    </row>
    <row r="42">
      <c r="A42" s="4" t="n">
        <v>1</v>
      </c>
      <c r="B42" s="4" t="n">
        <v>3.12</v>
      </c>
      <c r="C42" s="4" t="inlineStr">
        <is>
          <t>SENIOR</t>
        </is>
      </c>
      <c r="D42" s="4" t="inlineStr">
        <is>
          <t>Property Type</t>
        </is>
      </c>
    </row>
    <row r="43">
      <c r="A43" s="9" t="n">
        <v>32</v>
      </c>
      <c r="B43" s="9" t="n">
        <v>100</v>
      </c>
      <c r="D43" s="9" t="inlineStr">
        <is>
          <t>Total Property Type</t>
        </is>
      </c>
    </row>
    <row r="44">
      <c r="A44" s="4" t="n">
        <v>7</v>
      </c>
      <c r="B44" s="4" t="n">
        <v>21.88</v>
      </c>
      <c r="C44" s="4" t="inlineStr">
        <is>
          <t>Less than 5 years</t>
        </is>
      </c>
      <c r="D44" s="4" t="inlineStr">
        <is>
          <t>Age of Property</t>
        </is>
      </c>
    </row>
    <row r="45">
      <c r="A45" s="4" t="n">
        <v>6</v>
      </c>
      <c r="B45" s="4" t="n">
        <v>18.75</v>
      </c>
      <c r="C45" s="4" t="inlineStr">
        <is>
          <t>5-9 years</t>
        </is>
      </c>
      <c r="D45" s="4" t="inlineStr">
        <is>
          <t>Age of Property</t>
        </is>
      </c>
    </row>
    <row r="46">
      <c r="A46" s="4" t="n">
        <v>6</v>
      </c>
      <c r="B46" s="4" t="n">
        <v>18.75</v>
      </c>
      <c r="C46" s="4" t="inlineStr">
        <is>
          <t>10-19 years</t>
        </is>
      </c>
      <c r="D46" s="4" t="inlineStr">
        <is>
          <t>Age of Property</t>
        </is>
      </c>
    </row>
    <row r="47">
      <c r="A47" s="4" t="n">
        <v>13</v>
      </c>
      <c r="B47" s="4" t="n">
        <v>40.62</v>
      </c>
      <c r="C47" s="4" t="inlineStr">
        <is>
          <t>20+ years</t>
        </is>
      </c>
      <c r="D47" s="4" t="inlineStr">
        <is>
          <t>Age of Property</t>
        </is>
      </c>
    </row>
    <row r="48">
      <c r="A48" s="9" t="n">
        <v>32</v>
      </c>
      <c r="B48" s="9" t="n">
        <v>100</v>
      </c>
      <c r="D48" s="9" t="inlineStr">
        <is>
          <t>Total Age of Property</t>
        </is>
      </c>
    </row>
    <row r="49">
      <c r="A49" s="4" t="n">
        <v>13</v>
      </c>
      <c r="B49" s="4" t="n">
        <v>40.62</v>
      </c>
      <c r="C49" s="4" t="inlineStr">
        <is>
          <t>Less than 100</t>
        </is>
      </c>
      <c r="D49" s="4" t="inlineStr">
        <is>
          <t>Property Size</t>
        </is>
      </c>
    </row>
    <row r="50">
      <c r="A50" s="4" t="n">
        <v>11</v>
      </c>
      <c r="B50" s="4" t="n">
        <v>34.38</v>
      </c>
      <c r="C50" s="4" t="inlineStr">
        <is>
          <t>100-199</t>
        </is>
      </c>
      <c r="D50" s="4" t="inlineStr">
        <is>
          <t>Property Size</t>
        </is>
      </c>
    </row>
    <row r="51">
      <c r="A51" s="4" t="n">
        <v>3</v>
      </c>
      <c r="B51" s="4" t="n">
        <v>9.380000000000001</v>
      </c>
      <c r="C51" s="4" t="inlineStr">
        <is>
          <t>200-299</t>
        </is>
      </c>
      <c r="D51" s="4" t="inlineStr">
        <is>
          <t>Property Size</t>
        </is>
      </c>
    </row>
    <row r="52">
      <c r="A52" s="4" t="n">
        <v>4</v>
      </c>
      <c r="B52" s="4" t="n">
        <v>12.5</v>
      </c>
      <c r="C52" s="4" t="inlineStr">
        <is>
          <t>300-399</t>
        </is>
      </c>
      <c r="D52" s="4" t="inlineStr">
        <is>
          <t>Property Size</t>
        </is>
      </c>
    </row>
    <row r="53">
      <c r="A53" s="4" t="n">
        <v>1</v>
      </c>
      <c r="B53" s="4" t="n">
        <v>3.12</v>
      </c>
      <c r="C53" s="4" t="inlineStr">
        <is>
          <t>400-499</t>
        </is>
      </c>
      <c r="D53" s="4" t="inlineStr">
        <is>
          <t>Property Size</t>
        </is>
      </c>
    </row>
    <row r="54">
      <c r="A54" s="9" t="n">
        <v>32</v>
      </c>
      <c r="B54" s="9" t="n">
        <v>100</v>
      </c>
      <c r="D54" s="9" t="inlineStr">
        <is>
          <t>Total Property Size</t>
        </is>
      </c>
    </row>
    <row r="55">
      <c r="A55" s="4" t="n">
        <v>22</v>
      </c>
      <c r="B55" s="4" t="n">
        <v>68.75</v>
      </c>
      <c r="C55" s="4" t="inlineStr">
        <is>
          <t>AFFORDABLE</t>
        </is>
      </c>
      <c r="D55" s="4" t="inlineStr">
        <is>
          <t>Rent Type</t>
        </is>
      </c>
    </row>
    <row r="56">
      <c r="A56" s="4" t="n">
        <v>10</v>
      </c>
      <c r="B56" s="4" t="n">
        <v>31.25</v>
      </c>
      <c r="C56" s="4" t="inlineStr">
        <is>
          <t>MARKETRATE</t>
        </is>
      </c>
      <c r="D56" s="4" t="inlineStr">
        <is>
          <t>Rent Type</t>
        </is>
      </c>
    </row>
    <row r="57">
      <c r="A57" s="9" t="n">
        <v>32</v>
      </c>
      <c r="B57" s="9" t="n">
        <v>100</v>
      </c>
      <c r="D57" s="9" t="inlineStr">
        <is>
          <t>Total Rent Type</t>
        </is>
      </c>
    </row>
    <row r="58"/>
  </sheetData>
  <mergeCells count="2">
    <mergeCell ref="A19:D19"/>
    <mergeCell ref="A1:B1"/>
  </mergeCells>
  <pageMargins left="0.75" right="0.75" top="1" bottom="1" header="0.5" footer="0.5"/>
</worksheet>
</file>

<file path=xl/worksheets/sheet102.xml><?xml version="1.0" encoding="utf-8"?>
<worksheet xmlns="http://schemas.openxmlformats.org/spreadsheetml/2006/main">
  <sheetPr>
    <outlinePr summaryBelow="1" summaryRight="1"/>
    <pageSetUpPr/>
  </sheetPr>
  <dimension ref="A1:D55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3826</v>
      </c>
    </row>
    <row r="3">
      <c r="A3" s="6" t="inlineStr">
        <is>
          <t>Sample (Total number of properties)</t>
        </is>
      </c>
      <c r="B3" s="4" t="n">
        <v>56</v>
      </c>
    </row>
    <row r="4">
      <c r="A4" s="6" t="inlineStr">
        <is>
          <t>Average property taxes per unit</t>
        </is>
      </c>
      <c r="B4" s="7" t="n">
        <v>1461</v>
      </c>
    </row>
    <row r="5">
      <c r="A5" s="6" t="inlineStr">
        <is>
          <t>Average payroll expenses per unit</t>
        </is>
      </c>
      <c r="B5" s="7" t="n">
        <v>485</v>
      </c>
    </row>
    <row r="6">
      <c r="A6" s="6" t="inlineStr">
        <is>
          <t>Average capital expenditures per unit</t>
        </is>
      </c>
      <c r="B6" s="7" t="n">
        <v>253</v>
      </c>
    </row>
    <row r="7">
      <c r="A7" s="6" t="inlineStr">
        <is>
          <t>Average mortgage per unit</t>
        </is>
      </c>
      <c r="B7" s="7" t="n">
        <v>6076</v>
      </c>
    </row>
    <row r="8">
      <c r="A8" s="6" t="inlineStr">
        <is>
          <t>Average total operating expenses per unit</t>
        </is>
      </c>
      <c r="B8" s="7" t="n">
        <v>5217</v>
      </c>
    </row>
    <row r="9">
      <c r="A9" s="6" t="inlineStr">
        <is>
          <t>Average total expenses per unit</t>
        </is>
      </c>
      <c r="B9" s="7" t="n">
        <v>13491</v>
      </c>
    </row>
    <row r="10">
      <c r="A10" s="6" t="inlineStr">
        <is>
          <t>Average total profit per unit</t>
        </is>
      </c>
      <c r="B10" s="7" t="n">
        <v>1518</v>
      </c>
    </row>
    <row r="11">
      <c r="A11" s="6" t="inlineStr">
        <is>
          <t>Property taxes per dollar of rent</t>
        </is>
      </c>
      <c r="B11" s="4" t="inlineStr">
        <is>
          <t>10 cents</t>
        </is>
      </c>
    </row>
    <row r="12">
      <c r="A12" s="6" t="inlineStr">
        <is>
          <t>Payroll expenses per dollar of rent</t>
        </is>
      </c>
      <c r="B12" s="4" t="inlineStr">
        <is>
          <t>3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40 cents</t>
        </is>
      </c>
    </row>
    <row r="15">
      <c r="A15" s="6" t="inlineStr">
        <is>
          <t>Total operating expenses per dollar of rent</t>
        </is>
      </c>
      <c r="B15" s="4" t="inlineStr">
        <is>
          <t>35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16</v>
      </c>
      <c r="B21" s="4" t="n">
        <v>28.57</v>
      </c>
      <c r="C21" s="4" t="inlineStr">
        <is>
          <t>60615</t>
        </is>
      </c>
      <c r="D21" s="4" t="inlineStr">
        <is>
          <t>PROPERTYZIPCODE</t>
        </is>
      </c>
    </row>
    <row r="22">
      <c r="A22" s="4" t="n">
        <v>11</v>
      </c>
      <c r="B22" s="4" t="n">
        <v>19.64</v>
      </c>
      <c r="C22" s="4" t="inlineStr">
        <is>
          <t>60637</t>
        </is>
      </c>
      <c r="D22" s="4" t="inlineStr">
        <is>
          <t>PROPERTYZIPCODE</t>
        </is>
      </c>
    </row>
    <row r="23">
      <c r="A23" s="4" t="n">
        <v>9</v>
      </c>
      <c r="B23" s="4" t="n">
        <v>16.07</v>
      </c>
      <c r="C23" s="4" t="inlineStr">
        <is>
          <t>60649</t>
        </is>
      </c>
      <c r="D23" s="4" t="inlineStr">
        <is>
          <t>PROPERTYZIPCODE</t>
        </is>
      </c>
    </row>
    <row r="24">
      <c r="A24" s="4" t="n">
        <v>3</v>
      </c>
      <c r="B24" s="4" t="n">
        <v>5.36</v>
      </c>
      <c r="C24" s="4" t="inlineStr">
        <is>
          <t>60643</t>
        </is>
      </c>
      <c r="D24" s="4" t="inlineStr">
        <is>
          <t>PROPERTYZIPCODE</t>
        </is>
      </c>
    </row>
    <row r="25">
      <c r="A25" s="4" t="n">
        <v>3</v>
      </c>
      <c r="B25" s="4" t="n">
        <v>5.36</v>
      </c>
      <c r="C25" s="4" t="inlineStr">
        <is>
          <t>60619</t>
        </is>
      </c>
      <c r="D25" s="4" t="inlineStr">
        <is>
          <t>PROPERTYZIPCODE</t>
        </is>
      </c>
    </row>
    <row r="26">
      <c r="A26" s="4" t="n">
        <v>3</v>
      </c>
      <c r="B26" s="4" t="n">
        <v>5.36</v>
      </c>
      <c r="C26" s="4" t="inlineStr">
        <is>
          <t>60620</t>
        </is>
      </c>
      <c r="D26" s="4" t="inlineStr">
        <is>
          <t>PROPERTYZIPCODE</t>
        </is>
      </c>
    </row>
    <row r="27">
      <c r="A27" s="4" t="n">
        <v>2</v>
      </c>
      <c r="B27" s="4" t="n">
        <v>3.57</v>
      </c>
      <c r="C27" s="4" t="inlineStr">
        <is>
          <t>60653</t>
        </is>
      </c>
      <c r="D27" s="4" t="inlineStr">
        <is>
          <t>PROPERTYZIPCODE</t>
        </is>
      </c>
    </row>
    <row r="28">
      <c r="A28" s="4" t="n">
        <v>2</v>
      </c>
      <c r="B28" s="4" t="n">
        <v>3.57</v>
      </c>
      <c r="C28" s="4" t="inlineStr">
        <is>
          <t>60452</t>
        </is>
      </c>
      <c r="D28" s="4" t="inlineStr">
        <is>
          <t>PROPERTYZIPCODE</t>
        </is>
      </c>
    </row>
    <row r="29">
      <c r="A29" s="4" t="n">
        <v>1</v>
      </c>
      <c r="B29" s="4" t="n">
        <v>1.79</v>
      </c>
      <c r="C29" s="4" t="inlineStr">
        <is>
          <t>60423</t>
        </is>
      </c>
      <c r="D29" s="4" t="inlineStr">
        <is>
          <t>PROPERTYZIPCODE</t>
        </is>
      </c>
    </row>
    <row r="30">
      <c r="A30" s="4" t="n">
        <v>1</v>
      </c>
      <c r="B30" s="4" t="n">
        <v>1.79</v>
      </c>
      <c r="C30" s="4" t="inlineStr">
        <is>
          <t>60481</t>
        </is>
      </c>
      <c r="D30" s="4" t="inlineStr">
        <is>
          <t>PROPERTYZIPCODE</t>
        </is>
      </c>
    </row>
    <row r="31">
      <c r="A31" s="4" t="n">
        <v>1</v>
      </c>
      <c r="B31" s="4" t="n">
        <v>1.79</v>
      </c>
      <c r="C31" s="4" t="inlineStr">
        <is>
          <t>60406</t>
        </is>
      </c>
      <c r="D31" s="4" t="inlineStr">
        <is>
          <t>PROPERTYZIPCODE</t>
        </is>
      </c>
    </row>
    <row r="32">
      <c r="A32" s="4" t="n">
        <v>1</v>
      </c>
      <c r="B32" s="4" t="n">
        <v>1.79</v>
      </c>
      <c r="C32" s="4" t="inlineStr">
        <is>
          <t>60617</t>
        </is>
      </c>
      <c r="D32" s="4" t="inlineStr">
        <is>
          <t>PROPERTYZIPCODE</t>
        </is>
      </c>
    </row>
    <row r="33">
      <c r="A33" s="4" t="n">
        <v>1</v>
      </c>
      <c r="B33" s="4" t="n">
        <v>1.79</v>
      </c>
      <c r="C33" s="4" t="inlineStr">
        <is>
          <t>60616</t>
        </is>
      </c>
      <c r="D33" s="4" t="inlineStr">
        <is>
          <t>PROPERTYZIPCODE</t>
        </is>
      </c>
    </row>
    <row r="34">
      <c r="A34" s="4" t="n">
        <v>1</v>
      </c>
      <c r="B34" s="4" t="n">
        <v>1.79</v>
      </c>
      <c r="C34" s="4" t="inlineStr">
        <is>
          <t>60469</t>
        </is>
      </c>
      <c r="D34" s="4" t="inlineStr">
        <is>
          <t>PROPERTYZIPCODE</t>
        </is>
      </c>
    </row>
    <row r="35">
      <c r="A35" s="4" t="n">
        <v>1</v>
      </c>
      <c r="B35" s="4" t="n">
        <v>1.79</v>
      </c>
      <c r="C35" s="4" t="inlineStr">
        <is>
          <t>60827</t>
        </is>
      </c>
      <c r="D35" s="4" t="inlineStr">
        <is>
          <t>PROPERTYZIPCODE</t>
        </is>
      </c>
    </row>
    <row r="36">
      <c r="A36" s="9" t="n">
        <v>56</v>
      </c>
      <c r="B36" s="9" t="n">
        <v>100</v>
      </c>
      <c r="D36" s="9" t="inlineStr">
        <is>
          <t>Total PROPERTYZIPCODE</t>
        </is>
      </c>
    </row>
    <row r="37">
      <c r="A37" s="4" t="n">
        <v>49</v>
      </c>
      <c r="B37" s="4" t="n">
        <v>87.5</v>
      </c>
      <c r="C37" s="4" t="inlineStr">
        <is>
          <t>GARDEN</t>
        </is>
      </c>
      <c r="D37" s="4" t="inlineStr">
        <is>
          <t>Property Type</t>
        </is>
      </c>
    </row>
    <row r="38">
      <c r="A38" s="4" t="n">
        <v>5</v>
      </c>
      <c r="B38" s="4" t="n">
        <v>8.93</v>
      </c>
      <c r="C38" s="4" t="inlineStr">
        <is>
          <t>MIDRISE</t>
        </is>
      </c>
      <c r="D38" s="4" t="inlineStr">
        <is>
          <t>Property Type</t>
        </is>
      </c>
    </row>
    <row r="39">
      <c r="A39" s="4" t="n">
        <v>1</v>
      </c>
      <c r="B39" s="4" t="n">
        <v>1.79</v>
      </c>
      <c r="C39" s="4" t="inlineStr">
        <is>
          <t>HIRISE</t>
        </is>
      </c>
      <c r="D39" s="4" t="inlineStr">
        <is>
          <t>Property Type</t>
        </is>
      </c>
    </row>
    <row r="40">
      <c r="A40" s="4" t="n">
        <v>1</v>
      </c>
      <c r="B40" s="4" t="n">
        <v>1.79</v>
      </c>
      <c r="C40" s="4" t="inlineStr">
        <is>
          <t>SENIOR</t>
        </is>
      </c>
      <c r="D40" s="4" t="inlineStr">
        <is>
          <t>Property Type</t>
        </is>
      </c>
    </row>
    <row r="41">
      <c r="A41" s="9" t="n">
        <v>56</v>
      </c>
      <c r="B41" s="9" t="n">
        <v>100</v>
      </c>
      <c r="D41" s="9" t="inlineStr">
        <is>
          <t>Total Property Type</t>
        </is>
      </c>
    </row>
    <row r="42">
      <c r="A42" s="4" t="n">
        <v>9</v>
      </c>
      <c r="B42" s="4" t="n">
        <v>16.07</v>
      </c>
      <c r="C42" s="4" t="inlineStr">
        <is>
          <t>Less than 5 years</t>
        </is>
      </c>
      <c r="D42" s="4" t="inlineStr">
        <is>
          <t>Age of Property</t>
        </is>
      </c>
    </row>
    <row r="43">
      <c r="A43" s="4" t="n">
        <v>26</v>
      </c>
      <c r="B43" s="4" t="n">
        <v>46.43</v>
      </c>
      <c r="C43" s="4" t="inlineStr">
        <is>
          <t>5-9 years</t>
        </is>
      </c>
      <c r="D43" s="4" t="inlineStr">
        <is>
          <t>Age of Property</t>
        </is>
      </c>
    </row>
    <row r="44">
      <c r="A44" s="4" t="n">
        <v>9</v>
      </c>
      <c r="B44" s="4" t="n">
        <v>16.07</v>
      </c>
      <c r="C44" s="4" t="inlineStr">
        <is>
          <t>10-19 years</t>
        </is>
      </c>
      <c r="D44" s="4" t="inlineStr">
        <is>
          <t>Age of Property</t>
        </is>
      </c>
    </row>
    <row r="45">
      <c r="A45" s="4" t="n">
        <v>12</v>
      </c>
      <c r="B45" s="4" t="n">
        <v>21.43</v>
      </c>
      <c r="C45" s="4" t="inlineStr">
        <is>
          <t>20+ years</t>
        </is>
      </c>
      <c r="D45" s="4" t="inlineStr">
        <is>
          <t>Age of Property</t>
        </is>
      </c>
    </row>
    <row r="46">
      <c r="A46" s="9" t="n">
        <v>56</v>
      </c>
      <c r="B46" s="9" t="n">
        <v>100</v>
      </c>
      <c r="D46" s="9" t="inlineStr">
        <is>
          <t>Total Age of Property</t>
        </is>
      </c>
    </row>
    <row r="47">
      <c r="A47" s="4" t="n">
        <v>53</v>
      </c>
      <c r="B47" s="4" t="n">
        <v>94.64</v>
      </c>
      <c r="C47" s="4" t="inlineStr">
        <is>
          <t>Less than 100</t>
        </is>
      </c>
      <c r="D47" s="4" t="inlineStr">
        <is>
          <t>Property Size</t>
        </is>
      </c>
    </row>
    <row r="48">
      <c r="A48" s="4" t="n">
        <v>1</v>
      </c>
      <c r="B48" s="4" t="n">
        <v>1.79</v>
      </c>
      <c r="C48" s="4" t="inlineStr">
        <is>
          <t>100-199</t>
        </is>
      </c>
      <c r="D48" s="4" t="inlineStr">
        <is>
          <t>Property Size</t>
        </is>
      </c>
    </row>
    <row r="49">
      <c r="A49" s="4" t="n">
        <v>1</v>
      </c>
      <c r="B49" s="4" t="n">
        <v>1.79</v>
      </c>
      <c r="C49" s="4" t="inlineStr">
        <is>
          <t>200-299</t>
        </is>
      </c>
      <c r="D49" s="4" t="inlineStr">
        <is>
          <t>Property Size</t>
        </is>
      </c>
    </row>
    <row r="50">
      <c r="A50" s="4" t="n">
        <v>1</v>
      </c>
      <c r="B50" s="4" t="n">
        <v>1.79</v>
      </c>
      <c r="C50" s="4" t="inlineStr">
        <is>
          <t>500+</t>
        </is>
      </c>
      <c r="D50" s="4" t="inlineStr">
        <is>
          <t>Property Size</t>
        </is>
      </c>
    </row>
    <row r="51">
      <c r="A51" s="9" t="n">
        <v>56</v>
      </c>
      <c r="B51" s="9" t="n">
        <v>100</v>
      </c>
      <c r="D51" s="9" t="inlineStr">
        <is>
          <t>Total Property Size</t>
        </is>
      </c>
    </row>
    <row r="52">
      <c r="A52" s="4" t="n">
        <v>38</v>
      </c>
      <c r="B52" s="4" t="n">
        <v>67.86</v>
      </c>
      <c r="C52" s="4" t="inlineStr">
        <is>
          <t>AFFORDABLE</t>
        </is>
      </c>
      <c r="D52" s="4" t="inlineStr">
        <is>
          <t>Rent Type</t>
        </is>
      </c>
    </row>
    <row r="53">
      <c r="A53" s="4" t="n">
        <v>18</v>
      </c>
      <c r="B53" s="4" t="n">
        <v>32.14</v>
      </c>
      <c r="C53" s="4" t="inlineStr">
        <is>
          <t>MARKETRATE</t>
        </is>
      </c>
      <c r="D53" s="4" t="inlineStr">
        <is>
          <t>Rent Type</t>
        </is>
      </c>
    </row>
    <row r="54">
      <c r="A54" s="9" t="n">
        <v>56</v>
      </c>
      <c r="B54" s="9" t="n">
        <v>100</v>
      </c>
      <c r="D54" s="9" t="inlineStr">
        <is>
          <t>Total Rent Type</t>
        </is>
      </c>
    </row>
    <row r="55"/>
  </sheetData>
  <mergeCells count="2">
    <mergeCell ref="A19:D19"/>
    <mergeCell ref="A1:B1"/>
  </mergeCells>
  <pageMargins left="0.75" right="0.75" top="1" bottom="1" header="0.5" footer="0.5"/>
</worksheet>
</file>

<file path=xl/worksheets/sheet103.xml><?xml version="1.0" encoding="utf-8"?>
<worksheet xmlns="http://schemas.openxmlformats.org/spreadsheetml/2006/main">
  <sheetPr>
    <outlinePr summaryBelow="1" summaryRight="1"/>
    <pageSetUpPr/>
  </sheetPr>
  <dimension ref="A1:D56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4308</v>
      </c>
    </row>
    <row r="3">
      <c r="A3" s="6" t="inlineStr">
        <is>
          <t>Sample (Total number of properties)</t>
        </is>
      </c>
      <c r="B3" s="4" t="n">
        <v>47</v>
      </c>
    </row>
    <row r="4">
      <c r="A4" s="6" t="inlineStr">
        <is>
          <t>Average property taxes per unit</t>
        </is>
      </c>
      <c r="B4" s="7" t="n">
        <v>1641</v>
      </c>
    </row>
    <row r="5">
      <c r="A5" s="6" t="inlineStr">
        <is>
          <t>Average payroll expenses per unit</t>
        </is>
      </c>
      <c r="B5" s="7" t="n">
        <v>521</v>
      </c>
    </row>
    <row r="6">
      <c r="A6" s="6" t="inlineStr">
        <is>
          <t>Average capital expenditures per unit</t>
        </is>
      </c>
      <c r="B6" s="7" t="n">
        <v>254</v>
      </c>
    </row>
    <row r="7">
      <c r="A7" s="6" t="inlineStr">
        <is>
          <t>Average mortgage per unit</t>
        </is>
      </c>
      <c r="B7" s="7" t="n">
        <v>5052</v>
      </c>
    </row>
    <row r="8">
      <c r="A8" s="6" t="inlineStr">
        <is>
          <t>Average total operating expenses per unit</t>
        </is>
      </c>
      <c r="B8" s="7" t="n">
        <v>4324</v>
      </c>
    </row>
    <row r="9">
      <c r="A9" s="6" t="inlineStr">
        <is>
          <t>Average total expenses per unit</t>
        </is>
      </c>
      <c r="B9" s="7" t="n">
        <v>11792</v>
      </c>
    </row>
    <row r="10">
      <c r="A10" s="6" t="inlineStr">
        <is>
          <t>Average total profit per unit</t>
        </is>
      </c>
      <c r="B10" s="7" t="n">
        <v>1263</v>
      </c>
    </row>
    <row r="11">
      <c r="A11" s="6" t="inlineStr">
        <is>
          <t>Property taxes per dollar of rent</t>
        </is>
      </c>
      <c r="B11" s="4" t="inlineStr">
        <is>
          <t>13 cents</t>
        </is>
      </c>
    </row>
    <row r="12">
      <c r="A12" s="6" t="inlineStr">
        <is>
          <t>Payroll expenses per dollar of rent</t>
        </is>
      </c>
      <c r="B12" s="4" t="inlineStr">
        <is>
          <t>4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39 cents</t>
        </is>
      </c>
    </row>
    <row r="15">
      <c r="A15" s="6" t="inlineStr">
        <is>
          <t>Total operating expenses per dollar of rent</t>
        </is>
      </c>
      <c r="B15" s="4" t="inlineStr">
        <is>
          <t>33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22</v>
      </c>
      <c r="B21" s="4" t="n">
        <v>46.81</v>
      </c>
      <c r="C21" s="4" t="inlineStr">
        <is>
          <t>60649</t>
        </is>
      </c>
      <c r="D21" s="4" t="inlineStr">
        <is>
          <t>PROPERTYZIPCODE</t>
        </is>
      </c>
    </row>
    <row r="22">
      <c r="A22" s="4" t="n">
        <v>4</v>
      </c>
      <c r="B22" s="4" t="n">
        <v>8.51</v>
      </c>
      <c r="C22" s="4" t="inlineStr">
        <is>
          <t>60409</t>
        </is>
      </c>
      <c r="D22" s="4" t="inlineStr">
        <is>
          <t>PROPERTYZIPCODE</t>
        </is>
      </c>
    </row>
    <row r="23">
      <c r="A23" s="4" t="n">
        <v>3</v>
      </c>
      <c r="B23" s="4" t="n">
        <v>6.38</v>
      </c>
      <c r="C23" s="4" t="inlineStr">
        <is>
          <t>61866</t>
        </is>
      </c>
      <c r="D23" s="4" t="inlineStr">
        <is>
          <t>PROPERTYZIPCODE</t>
        </is>
      </c>
    </row>
    <row r="24">
      <c r="A24" s="4" t="n">
        <v>3</v>
      </c>
      <c r="B24" s="4" t="n">
        <v>6.38</v>
      </c>
      <c r="C24" s="4" t="inlineStr">
        <is>
          <t>60411</t>
        </is>
      </c>
      <c r="D24" s="4" t="inlineStr">
        <is>
          <t>PROPERTYZIPCODE</t>
        </is>
      </c>
    </row>
    <row r="25">
      <c r="A25" s="4" t="n">
        <v>2</v>
      </c>
      <c r="B25" s="4" t="n">
        <v>4.26</v>
      </c>
      <c r="C25" s="4" t="inlineStr">
        <is>
          <t>60628</t>
        </is>
      </c>
      <c r="D25" s="4" t="inlineStr">
        <is>
          <t>PROPERTYZIPCODE</t>
        </is>
      </c>
    </row>
    <row r="26">
      <c r="A26" s="4" t="n">
        <v>2</v>
      </c>
      <c r="B26" s="4" t="n">
        <v>4.26</v>
      </c>
      <c r="C26" s="4" t="inlineStr">
        <is>
          <t>60425</t>
        </is>
      </c>
      <c r="D26" s="4" t="inlineStr">
        <is>
          <t>PROPERTYZIPCODE</t>
        </is>
      </c>
    </row>
    <row r="27">
      <c r="A27" s="4" t="n">
        <v>2</v>
      </c>
      <c r="B27" s="4" t="n">
        <v>4.26</v>
      </c>
      <c r="C27" s="4" t="inlineStr">
        <is>
          <t>60443</t>
        </is>
      </c>
      <c r="D27" s="4" t="inlineStr">
        <is>
          <t>PROPERTYZIPCODE</t>
        </is>
      </c>
    </row>
    <row r="28">
      <c r="A28" s="4" t="n">
        <v>2</v>
      </c>
      <c r="B28" s="4" t="n">
        <v>4.26</v>
      </c>
      <c r="C28" s="4" t="inlineStr">
        <is>
          <t>60615</t>
        </is>
      </c>
      <c r="D28" s="4" t="inlineStr">
        <is>
          <t>PROPERTYZIPCODE</t>
        </is>
      </c>
    </row>
    <row r="29">
      <c r="A29" s="4" t="n">
        <v>1</v>
      </c>
      <c r="B29" s="4" t="n">
        <v>2.13</v>
      </c>
      <c r="C29" s="4" t="inlineStr">
        <is>
          <t>60438</t>
        </is>
      </c>
      <c r="D29" s="4" t="inlineStr">
        <is>
          <t>PROPERTYZIPCODE</t>
        </is>
      </c>
    </row>
    <row r="30">
      <c r="A30" s="4" t="n">
        <v>1</v>
      </c>
      <c r="B30" s="4" t="n">
        <v>2.13</v>
      </c>
      <c r="C30" s="4" t="inlineStr">
        <is>
          <t>60653</t>
        </is>
      </c>
      <c r="D30" s="4" t="inlineStr">
        <is>
          <t>PROPERTYZIPCODE</t>
        </is>
      </c>
    </row>
    <row r="31">
      <c r="A31" s="4" t="n">
        <v>1</v>
      </c>
      <c r="B31" s="4" t="n">
        <v>2.13</v>
      </c>
      <c r="C31" s="4" t="inlineStr">
        <is>
          <t>60471</t>
        </is>
      </c>
      <c r="D31" s="4" t="inlineStr">
        <is>
          <t>PROPERTYZIPCODE</t>
        </is>
      </c>
    </row>
    <row r="32">
      <c r="A32" s="4" t="n">
        <v>1</v>
      </c>
      <c r="B32" s="4" t="n">
        <v>2.13</v>
      </c>
      <c r="C32" s="4" t="inlineStr">
        <is>
          <t>60419</t>
        </is>
      </c>
      <c r="D32" s="4" t="inlineStr">
        <is>
          <t>PROPERTYZIPCODE</t>
        </is>
      </c>
    </row>
    <row r="33">
      <c r="A33" s="4" t="n">
        <v>1</v>
      </c>
      <c r="B33" s="4" t="n">
        <v>2.13</v>
      </c>
      <c r="C33" s="4" t="inlineStr">
        <is>
          <t>60429</t>
        </is>
      </c>
      <c r="D33" s="4" t="inlineStr">
        <is>
          <t>PROPERTYZIPCODE</t>
        </is>
      </c>
    </row>
    <row r="34">
      <c r="A34" s="4" t="n">
        <v>1</v>
      </c>
      <c r="B34" s="4" t="n">
        <v>2.13</v>
      </c>
      <c r="C34" s="4" t="inlineStr">
        <is>
          <t>60950</t>
        </is>
      </c>
      <c r="D34" s="4" t="inlineStr">
        <is>
          <t>PROPERTYZIPCODE</t>
        </is>
      </c>
    </row>
    <row r="35">
      <c r="A35" s="4" t="n">
        <v>1</v>
      </c>
      <c r="B35" s="4" t="n">
        <v>2.13</v>
      </c>
      <c r="C35" s="4" t="inlineStr">
        <is>
          <t>60406</t>
        </is>
      </c>
      <c r="D35" s="4" t="inlineStr">
        <is>
          <t>PROPERTYZIPCODE</t>
        </is>
      </c>
    </row>
    <row r="36">
      <c r="A36" s="9" t="n">
        <v>47</v>
      </c>
      <c r="B36" s="9" t="n">
        <v>100</v>
      </c>
      <c r="D36" s="9" t="inlineStr">
        <is>
          <t>Total PROPERTYZIPCODE</t>
        </is>
      </c>
    </row>
    <row r="37">
      <c r="A37" s="4" t="n">
        <v>37</v>
      </c>
      <c r="B37" s="4" t="n">
        <v>78.72</v>
      </c>
      <c r="C37" s="4" t="inlineStr">
        <is>
          <t>GARDEN</t>
        </is>
      </c>
      <c r="D37" s="4" t="inlineStr">
        <is>
          <t>Property Type</t>
        </is>
      </c>
    </row>
    <row r="38">
      <c r="A38" s="4" t="n">
        <v>6</v>
      </c>
      <c r="B38" s="4" t="n">
        <v>12.77</v>
      </c>
      <c r="C38" s="4" t="inlineStr">
        <is>
          <t>MIDRISE</t>
        </is>
      </c>
      <c r="D38" s="4" t="inlineStr">
        <is>
          <t>Property Type</t>
        </is>
      </c>
    </row>
    <row r="39">
      <c r="A39" s="4" t="n">
        <v>3</v>
      </c>
      <c r="B39" s="4" t="n">
        <v>6.38</v>
      </c>
      <c r="C39" s="4" t="inlineStr">
        <is>
          <t>MANUF</t>
        </is>
      </c>
      <c r="D39" s="4" t="inlineStr">
        <is>
          <t>Property Type</t>
        </is>
      </c>
    </row>
    <row r="40">
      <c r="A40" s="4" t="n">
        <v>1</v>
      </c>
      <c r="B40" s="4" t="n">
        <v>2.13</v>
      </c>
      <c r="C40" s="4" t="inlineStr">
        <is>
          <t>HIRISE</t>
        </is>
      </c>
      <c r="D40" s="4" t="inlineStr">
        <is>
          <t>Property Type</t>
        </is>
      </c>
    </row>
    <row r="41">
      <c r="A41" s="9" t="n">
        <v>47</v>
      </c>
      <c r="B41" s="9" t="n">
        <v>100</v>
      </c>
      <c r="D41" s="9" t="inlineStr">
        <is>
          <t>Total Property Type</t>
        </is>
      </c>
    </row>
    <row r="42">
      <c r="A42" s="4" t="n">
        <v>9</v>
      </c>
      <c r="B42" s="4" t="n">
        <v>19.15</v>
      </c>
      <c r="C42" s="4" t="inlineStr">
        <is>
          <t>Less than 5 years</t>
        </is>
      </c>
      <c r="D42" s="4" t="inlineStr">
        <is>
          <t>Age of Property</t>
        </is>
      </c>
    </row>
    <row r="43">
      <c r="A43" s="4" t="n">
        <v>14</v>
      </c>
      <c r="B43" s="4" t="n">
        <v>29.79</v>
      </c>
      <c r="C43" s="4" t="inlineStr">
        <is>
          <t>5-9 years</t>
        </is>
      </c>
      <c r="D43" s="4" t="inlineStr">
        <is>
          <t>Age of Property</t>
        </is>
      </c>
    </row>
    <row r="44">
      <c r="A44" s="4" t="n">
        <v>6</v>
      </c>
      <c r="B44" s="4" t="n">
        <v>12.77</v>
      </c>
      <c r="C44" s="4" t="inlineStr">
        <is>
          <t>10-19 years</t>
        </is>
      </c>
      <c r="D44" s="4" t="inlineStr">
        <is>
          <t>Age of Property</t>
        </is>
      </c>
    </row>
    <row r="45">
      <c r="A45" s="4" t="n">
        <v>18</v>
      </c>
      <c r="B45" s="4" t="n">
        <v>38.3</v>
      </c>
      <c r="C45" s="4" t="inlineStr">
        <is>
          <t>20+ years</t>
        </is>
      </c>
      <c r="D45" s="4" t="inlineStr">
        <is>
          <t>Age of Property</t>
        </is>
      </c>
    </row>
    <row r="46">
      <c r="A46" s="9" t="n">
        <v>47</v>
      </c>
      <c r="B46" s="9" t="n">
        <v>100</v>
      </c>
      <c r="D46" s="9" t="inlineStr">
        <is>
          <t>Total Age of Property</t>
        </is>
      </c>
    </row>
    <row r="47">
      <c r="A47" s="4" t="n">
        <v>35</v>
      </c>
      <c r="B47" s="4" t="n">
        <v>74.47</v>
      </c>
      <c r="C47" s="4" t="inlineStr">
        <is>
          <t>Less than 100</t>
        </is>
      </c>
      <c r="D47" s="4" t="inlineStr">
        <is>
          <t>Property Size</t>
        </is>
      </c>
    </row>
    <row r="48">
      <c r="A48" s="4" t="n">
        <v>3</v>
      </c>
      <c r="B48" s="4" t="n">
        <v>6.38</v>
      </c>
      <c r="C48" s="4" t="inlineStr">
        <is>
          <t>100-199</t>
        </is>
      </c>
      <c r="D48" s="4" t="inlineStr">
        <is>
          <t>Property Size</t>
        </is>
      </c>
    </row>
    <row r="49">
      <c r="A49" s="4" t="n">
        <v>6</v>
      </c>
      <c r="B49" s="4" t="n">
        <v>12.77</v>
      </c>
      <c r="C49" s="4" t="inlineStr">
        <is>
          <t>200-299</t>
        </is>
      </c>
      <c r="D49" s="4" t="inlineStr">
        <is>
          <t>Property Size</t>
        </is>
      </c>
    </row>
    <row r="50">
      <c r="A50" s="4" t="n">
        <v>2</v>
      </c>
      <c r="B50" s="4" t="n">
        <v>4.26</v>
      </c>
      <c r="C50" s="4" t="inlineStr">
        <is>
          <t>300-399</t>
        </is>
      </c>
      <c r="D50" s="4" t="inlineStr">
        <is>
          <t>Property Size</t>
        </is>
      </c>
    </row>
    <row r="51">
      <c r="A51" s="4" t="n">
        <v>1</v>
      </c>
      <c r="B51" s="4" t="n">
        <v>2.13</v>
      </c>
      <c r="C51" s="4" t="inlineStr">
        <is>
          <t>500+</t>
        </is>
      </c>
      <c r="D51" s="4" t="inlineStr">
        <is>
          <t>Property Size</t>
        </is>
      </c>
    </row>
    <row r="52">
      <c r="A52" s="9" t="n">
        <v>47</v>
      </c>
      <c r="B52" s="9" t="n">
        <v>100</v>
      </c>
      <c r="D52" s="9" t="inlineStr">
        <is>
          <t>Total Property Size</t>
        </is>
      </c>
    </row>
    <row r="53">
      <c r="A53" s="4" t="n">
        <v>38</v>
      </c>
      <c r="B53" s="4" t="n">
        <v>80.84999999999999</v>
      </c>
      <c r="C53" s="4" t="inlineStr">
        <is>
          <t>AFFORDABLE</t>
        </is>
      </c>
      <c r="D53" s="4" t="inlineStr">
        <is>
          <t>Rent Type</t>
        </is>
      </c>
    </row>
    <row r="54">
      <c r="A54" s="4" t="n">
        <v>9</v>
      </c>
      <c r="B54" s="4" t="n">
        <v>19.15</v>
      </c>
      <c r="C54" s="4" t="inlineStr">
        <is>
          <t>MARKETRATE</t>
        </is>
      </c>
      <c r="D54" s="4" t="inlineStr">
        <is>
          <t>Rent Type</t>
        </is>
      </c>
    </row>
    <row r="55">
      <c r="A55" s="9" t="n">
        <v>47</v>
      </c>
      <c r="B55" s="9" t="n">
        <v>100</v>
      </c>
      <c r="D55" s="9" t="inlineStr">
        <is>
          <t>Total Rent Type</t>
        </is>
      </c>
    </row>
    <row r="56"/>
  </sheetData>
  <mergeCells count="2">
    <mergeCell ref="A19:D19"/>
    <mergeCell ref="A1:B1"/>
  </mergeCells>
  <pageMargins left="0.75" right="0.75" top="1" bottom="1" header="0.5" footer="0.5"/>
</worksheet>
</file>

<file path=xl/worksheets/sheet104.xml><?xml version="1.0" encoding="utf-8"?>
<worksheet xmlns="http://schemas.openxmlformats.org/spreadsheetml/2006/main">
  <sheetPr>
    <outlinePr summaryBelow="1" summaryRight="1"/>
    <pageSetUpPr/>
  </sheetPr>
  <dimension ref="A1:D56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4182</v>
      </c>
    </row>
    <row r="3">
      <c r="A3" s="6" t="inlineStr">
        <is>
          <t>Sample (Total number of properties)</t>
        </is>
      </c>
      <c r="B3" s="4" t="n">
        <v>88</v>
      </c>
    </row>
    <row r="4">
      <c r="A4" s="6" t="inlineStr">
        <is>
          <t>Average property taxes per unit</t>
        </is>
      </c>
      <c r="B4" s="7" t="n">
        <v>2264</v>
      </c>
    </row>
    <row r="5">
      <c r="A5" s="6" t="inlineStr">
        <is>
          <t>Average payroll expenses per unit</t>
        </is>
      </c>
      <c r="B5" s="7" t="n">
        <v>382</v>
      </c>
    </row>
    <row r="6">
      <c r="A6" s="6" t="inlineStr">
        <is>
          <t>Average capital expenditures per unit</t>
        </is>
      </c>
      <c r="B6" s="7" t="n">
        <v>250</v>
      </c>
    </row>
    <row r="7">
      <c r="A7" s="6" t="inlineStr">
        <is>
          <t>Average mortgage per unit</t>
        </is>
      </c>
      <c r="B7" s="7" t="n">
        <v>10759</v>
      </c>
    </row>
    <row r="8">
      <c r="A8" s="6" t="inlineStr">
        <is>
          <t>Average total operating expenses per unit</t>
        </is>
      </c>
      <c r="B8" s="7" t="n">
        <v>4756</v>
      </c>
    </row>
    <row r="9">
      <c r="A9" s="6" t="inlineStr">
        <is>
          <t>Average total expenses per unit</t>
        </is>
      </c>
      <c r="B9" s="7" t="n">
        <v>18410</v>
      </c>
    </row>
    <row r="10">
      <c r="A10" s="6" t="inlineStr">
        <is>
          <t>Average total profit per unit</t>
        </is>
      </c>
      <c r="B10" s="7" t="n">
        <v>2690</v>
      </c>
    </row>
    <row r="11">
      <c r="A11" s="6" t="inlineStr">
        <is>
          <t>Property taxes per dollar of rent</t>
        </is>
      </c>
      <c r="B11" s="4" t="inlineStr">
        <is>
          <t>11 cents</t>
        </is>
      </c>
    </row>
    <row r="12">
      <c r="A12" s="6" t="inlineStr">
        <is>
          <t>Payroll expenses per dollar of rent</t>
        </is>
      </c>
      <c r="B12" s="4" t="inlineStr">
        <is>
          <t>2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51 cents</t>
        </is>
      </c>
    </row>
    <row r="15">
      <c r="A15" s="6" t="inlineStr">
        <is>
          <t>Total operating expenses per dollar of rent</t>
        </is>
      </c>
      <c r="B15" s="4" t="inlineStr">
        <is>
          <t>23 cents</t>
        </is>
      </c>
    </row>
    <row r="16">
      <c r="A16" s="6" t="inlineStr">
        <is>
          <t>Total expenses per dollar of rent</t>
        </is>
      </c>
      <c r="B16" s="4" t="inlineStr">
        <is>
          <t>87 cents</t>
        </is>
      </c>
    </row>
    <row r="17">
      <c r="A17" s="6" t="inlineStr">
        <is>
          <t>Total profit per dollar of rent</t>
        </is>
      </c>
      <c r="B17" s="4" t="inlineStr">
        <is>
          <t>13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37</v>
      </c>
      <c r="B21" s="4" t="n">
        <v>42.05</v>
      </c>
      <c r="C21" s="4" t="inlineStr">
        <is>
          <t>60647</t>
        </is>
      </c>
      <c r="D21" s="4" t="inlineStr">
        <is>
          <t>PROPERTYZIPCODE</t>
        </is>
      </c>
    </row>
    <row r="22">
      <c r="A22" s="4" t="n">
        <v>10</v>
      </c>
      <c r="B22" s="4" t="n">
        <v>11.36</v>
      </c>
      <c r="C22" s="4" t="inlineStr">
        <is>
          <t>60639</t>
        </is>
      </c>
      <c r="D22" s="4" t="inlineStr">
        <is>
          <t>PROPERTYZIPCODE</t>
        </is>
      </c>
    </row>
    <row r="23">
      <c r="A23" s="4" t="n">
        <v>9</v>
      </c>
      <c r="B23" s="4" t="n">
        <v>10.23</v>
      </c>
      <c r="C23" s="4" t="inlineStr">
        <is>
          <t>60618</t>
        </is>
      </c>
      <c r="D23" s="4" t="inlineStr">
        <is>
          <t>PROPERTYZIPCODE</t>
        </is>
      </c>
    </row>
    <row r="24">
      <c r="A24" s="4" t="n">
        <v>8</v>
      </c>
      <c r="B24" s="4" t="n">
        <v>9.09</v>
      </c>
      <c r="C24" s="4" t="inlineStr">
        <is>
          <t>60625</t>
        </is>
      </c>
      <c r="D24" s="4" t="inlineStr">
        <is>
          <t>PROPERTYZIPCODE</t>
        </is>
      </c>
    </row>
    <row r="25">
      <c r="A25" s="4" t="n">
        <v>5</v>
      </c>
      <c r="B25" s="4" t="n">
        <v>5.68</v>
      </c>
      <c r="C25" s="4" t="inlineStr">
        <is>
          <t>60101</t>
        </is>
      </c>
      <c r="D25" s="4" t="inlineStr">
        <is>
          <t>PROPERTYZIPCODE</t>
        </is>
      </c>
    </row>
    <row r="26">
      <c r="A26" s="4" t="n">
        <v>3</v>
      </c>
      <c r="B26" s="4" t="n">
        <v>3.41</v>
      </c>
      <c r="C26" s="4" t="inlineStr">
        <is>
          <t>60651</t>
        </is>
      </c>
      <c r="D26" s="4" t="inlineStr">
        <is>
          <t>PROPERTYZIPCODE</t>
        </is>
      </c>
    </row>
    <row r="27">
      <c r="A27" s="4" t="n">
        <v>3</v>
      </c>
      <c r="B27" s="4" t="n">
        <v>3.41</v>
      </c>
      <c r="C27" s="4" t="inlineStr">
        <is>
          <t>60106</t>
        </is>
      </c>
      <c r="D27" s="4" t="inlineStr">
        <is>
          <t>PROPERTYZIPCODE</t>
        </is>
      </c>
    </row>
    <row r="28">
      <c r="A28" s="4" t="n">
        <v>3</v>
      </c>
      <c r="B28" s="4" t="n">
        <v>3.41</v>
      </c>
      <c r="C28" s="4" t="inlineStr">
        <is>
          <t>60622</t>
        </is>
      </c>
      <c r="D28" s="4" t="inlineStr">
        <is>
          <t>PROPERTYZIPCODE</t>
        </is>
      </c>
    </row>
    <row r="29">
      <c r="A29" s="4" t="n">
        <v>2</v>
      </c>
      <c r="B29" s="4" t="n">
        <v>2.27</v>
      </c>
      <c r="C29" s="4" t="inlineStr">
        <is>
          <t>60176</t>
        </is>
      </c>
      <c r="D29" s="4" t="inlineStr">
        <is>
          <t>PROPERTYZIPCODE</t>
        </is>
      </c>
    </row>
    <row r="30">
      <c r="A30" s="4" t="n">
        <v>2</v>
      </c>
      <c r="B30" s="4" t="n">
        <v>2.27</v>
      </c>
      <c r="C30" s="4" t="inlineStr">
        <is>
          <t>60641</t>
        </is>
      </c>
      <c r="D30" s="4" t="inlineStr">
        <is>
          <t>PROPERTYZIPCODE</t>
        </is>
      </c>
    </row>
    <row r="31">
      <c r="A31" s="4" t="n">
        <v>1</v>
      </c>
      <c r="B31" s="4" t="n">
        <v>1.14</v>
      </c>
      <c r="C31" s="4" t="inlineStr">
        <is>
          <t>60630</t>
        </is>
      </c>
      <c r="D31" s="4" t="inlineStr">
        <is>
          <t>PROPERTYZIPCODE</t>
        </is>
      </c>
    </row>
    <row r="32">
      <c r="A32" s="4" t="n">
        <v>1</v>
      </c>
      <c r="B32" s="4" t="n">
        <v>1.14</v>
      </c>
      <c r="C32" s="4" t="inlineStr">
        <is>
          <t>60056</t>
        </is>
      </c>
      <c r="D32" s="4" t="inlineStr">
        <is>
          <t>PROPERTYZIPCODE</t>
        </is>
      </c>
    </row>
    <row r="33">
      <c r="A33" s="4" t="n">
        <v>1</v>
      </c>
      <c r="B33" s="4" t="n">
        <v>1.14</v>
      </c>
      <c r="C33" s="4" t="inlineStr">
        <is>
          <t>60120</t>
        </is>
      </c>
      <c r="D33" s="4" t="inlineStr">
        <is>
          <t>PROPERTYZIPCODE</t>
        </is>
      </c>
    </row>
    <row r="34">
      <c r="A34" s="4" t="n">
        <v>1</v>
      </c>
      <c r="B34" s="4" t="n">
        <v>1.14</v>
      </c>
      <c r="C34" s="4" t="inlineStr">
        <is>
          <t>60185</t>
        </is>
      </c>
      <c r="D34" s="4" t="inlineStr">
        <is>
          <t>PROPERTYZIPCODE</t>
        </is>
      </c>
    </row>
    <row r="35">
      <c r="A35" s="4" t="n">
        <v>1</v>
      </c>
      <c r="B35" s="4" t="n">
        <v>1.14</v>
      </c>
      <c r="C35" s="4" t="inlineStr">
        <is>
          <t>60137</t>
        </is>
      </c>
      <c r="D35" s="4" t="inlineStr">
        <is>
          <t>PROPERTYZIPCODE</t>
        </is>
      </c>
    </row>
    <row r="36">
      <c r="A36" s="4" t="n">
        <v>1</v>
      </c>
      <c r="B36" s="4" t="n">
        <v>1.14</v>
      </c>
      <c r="C36" s="4" t="inlineStr">
        <is>
          <t>60171</t>
        </is>
      </c>
      <c r="D36" s="4" t="inlineStr">
        <is>
          <t>PROPERTYZIPCODE</t>
        </is>
      </c>
    </row>
    <row r="37">
      <c r="A37" s="9" t="n">
        <v>88</v>
      </c>
      <c r="B37" s="9" t="n">
        <v>100</v>
      </c>
      <c r="D37" s="9" t="inlineStr">
        <is>
          <t>Total PROPERTYZIPCODE</t>
        </is>
      </c>
    </row>
    <row r="38">
      <c r="A38" s="4" t="n">
        <v>82</v>
      </c>
      <c r="B38" s="4" t="n">
        <v>93.18000000000001</v>
      </c>
      <c r="C38" s="4" t="inlineStr">
        <is>
          <t>GARDEN</t>
        </is>
      </c>
      <c r="D38" s="4" t="inlineStr">
        <is>
          <t>Property Type</t>
        </is>
      </c>
    </row>
    <row r="39">
      <c r="A39" s="4" t="n">
        <v>4</v>
      </c>
      <c r="B39" s="4" t="n">
        <v>4.55</v>
      </c>
      <c r="C39" s="4" t="inlineStr">
        <is>
          <t>MIDRISE</t>
        </is>
      </c>
      <c r="D39" s="4" t="inlineStr">
        <is>
          <t>Property Type</t>
        </is>
      </c>
    </row>
    <row r="40">
      <c r="A40" s="4" t="n">
        <v>2</v>
      </c>
      <c r="B40" s="4" t="n">
        <v>2.27</v>
      </c>
      <c r="C40" s="4" t="inlineStr">
        <is>
          <t>SENIOR</t>
        </is>
      </c>
      <c r="D40" s="4" t="inlineStr">
        <is>
          <t>Property Type</t>
        </is>
      </c>
    </row>
    <row r="41">
      <c r="A41" s="9" t="n">
        <v>88</v>
      </c>
      <c r="B41" s="9" t="n">
        <v>100</v>
      </c>
      <c r="D41" s="9" t="inlineStr">
        <is>
          <t>Total Property Type</t>
        </is>
      </c>
    </row>
    <row r="42">
      <c r="A42" s="4" t="n">
        <v>11</v>
      </c>
      <c r="B42" s="4" t="n">
        <v>12.5</v>
      </c>
      <c r="C42" s="4" t="inlineStr">
        <is>
          <t>Less than 5 years</t>
        </is>
      </c>
      <c r="D42" s="4" t="inlineStr">
        <is>
          <t>Age of Property</t>
        </is>
      </c>
    </row>
    <row r="43">
      <c r="A43" s="4" t="n">
        <v>32</v>
      </c>
      <c r="B43" s="4" t="n">
        <v>36.36</v>
      </c>
      <c r="C43" s="4" t="inlineStr">
        <is>
          <t>5-9 years</t>
        </is>
      </c>
      <c r="D43" s="4" t="inlineStr">
        <is>
          <t>Age of Property</t>
        </is>
      </c>
    </row>
    <row r="44">
      <c r="A44" s="4" t="n">
        <v>27</v>
      </c>
      <c r="B44" s="4" t="n">
        <v>30.68</v>
      </c>
      <c r="C44" s="4" t="inlineStr">
        <is>
          <t>10-19 years</t>
        </is>
      </c>
      <c r="D44" s="4" t="inlineStr">
        <is>
          <t>Age of Property</t>
        </is>
      </c>
    </row>
    <row r="45">
      <c r="A45" s="4" t="n">
        <v>18</v>
      </c>
      <c r="B45" s="4" t="n">
        <v>20.45</v>
      </c>
      <c r="C45" s="4" t="inlineStr">
        <is>
          <t>20+ years</t>
        </is>
      </c>
      <c r="D45" s="4" t="inlineStr">
        <is>
          <t>Age of Property</t>
        </is>
      </c>
    </row>
    <row r="46">
      <c r="A46" s="9" t="n">
        <v>88</v>
      </c>
      <c r="B46" s="9" t="n">
        <v>100</v>
      </c>
      <c r="D46" s="9" t="inlineStr">
        <is>
          <t>Total Age of Property</t>
        </is>
      </c>
    </row>
    <row r="47">
      <c r="A47" s="4" t="n">
        <v>81</v>
      </c>
      <c r="B47" s="4" t="n">
        <v>92.05</v>
      </c>
      <c r="C47" s="4" t="inlineStr">
        <is>
          <t>Less than 100</t>
        </is>
      </c>
      <c r="D47" s="4" t="inlineStr">
        <is>
          <t>Property Size</t>
        </is>
      </c>
    </row>
    <row r="48">
      <c r="A48" s="4" t="n">
        <v>3</v>
      </c>
      <c r="B48" s="4" t="n">
        <v>3.41</v>
      </c>
      <c r="C48" s="4" t="inlineStr">
        <is>
          <t>100-199</t>
        </is>
      </c>
      <c r="D48" s="4" t="inlineStr">
        <is>
          <t>Property Size</t>
        </is>
      </c>
    </row>
    <row r="49">
      <c r="A49" s="4" t="n">
        <v>1</v>
      </c>
      <c r="B49" s="4" t="n">
        <v>1.14</v>
      </c>
      <c r="C49" s="4" t="inlineStr">
        <is>
          <t>200-299</t>
        </is>
      </c>
      <c r="D49" s="4" t="inlineStr">
        <is>
          <t>Property Size</t>
        </is>
      </c>
    </row>
    <row r="50">
      <c r="A50" s="4" t="n">
        <v>1</v>
      </c>
      <c r="B50" s="4" t="n">
        <v>1.14</v>
      </c>
      <c r="C50" s="4" t="inlineStr">
        <is>
          <t>300-399</t>
        </is>
      </c>
      <c r="D50" s="4" t="inlineStr">
        <is>
          <t>Property Size</t>
        </is>
      </c>
    </row>
    <row r="51">
      <c r="A51" s="4" t="n">
        <v>2</v>
      </c>
      <c r="B51" s="4" t="n">
        <v>2.27</v>
      </c>
      <c r="C51" s="4" t="inlineStr">
        <is>
          <t>500+</t>
        </is>
      </c>
      <c r="D51" s="4" t="inlineStr">
        <is>
          <t>Property Size</t>
        </is>
      </c>
    </row>
    <row r="52">
      <c r="A52" s="9" t="n">
        <v>88</v>
      </c>
      <c r="B52" s="9" t="n">
        <v>100</v>
      </c>
      <c r="D52" s="9" t="inlineStr">
        <is>
          <t>Total Property Size</t>
        </is>
      </c>
    </row>
    <row r="53">
      <c r="A53" s="4" t="n">
        <v>55</v>
      </c>
      <c r="B53" s="4" t="n">
        <v>62.5</v>
      </c>
      <c r="C53" s="4" t="inlineStr">
        <is>
          <t>MARKETRATE</t>
        </is>
      </c>
      <c r="D53" s="4" t="inlineStr">
        <is>
          <t>Rent Type</t>
        </is>
      </c>
    </row>
    <row r="54">
      <c r="A54" s="4" t="n">
        <v>33</v>
      </c>
      <c r="B54" s="4" t="n">
        <v>37.5</v>
      </c>
      <c r="C54" s="4" t="inlineStr">
        <is>
          <t>AFFORDABLE</t>
        </is>
      </c>
      <c r="D54" s="4" t="inlineStr">
        <is>
          <t>Rent Type</t>
        </is>
      </c>
    </row>
    <row r="55">
      <c r="A55" s="9" t="n">
        <v>88</v>
      </c>
      <c r="B55" s="9" t="n">
        <v>100</v>
      </c>
      <c r="D55" s="9" t="inlineStr">
        <is>
          <t>Total Rent Type</t>
        </is>
      </c>
    </row>
    <row r="56"/>
  </sheetData>
  <mergeCells count="2">
    <mergeCell ref="A19:D19"/>
    <mergeCell ref="A1:B1"/>
  </mergeCells>
  <pageMargins left="0.75" right="0.75" top="1" bottom="1" header="0.5" footer="0.5"/>
</worksheet>
</file>

<file path=xl/worksheets/sheet105.xml><?xml version="1.0" encoding="utf-8"?>
<worksheet xmlns="http://schemas.openxmlformats.org/spreadsheetml/2006/main">
  <sheetPr>
    <outlinePr summaryBelow="1" summaryRight="1"/>
    <pageSetUpPr/>
  </sheetPr>
  <dimension ref="A1:D44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684</v>
      </c>
    </row>
    <row r="3">
      <c r="A3" s="6" t="inlineStr">
        <is>
          <t>Sample (Total number of properties)</t>
        </is>
      </c>
      <c r="B3" s="4" t="n">
        <v>36</v>
      </c>
    </row>
    <row r="4">
      <c r="A4" s="6" t="inlineStr">
        <is>
          <t>Average property taxes per unit</t>
        </is>
      </c>
      <c r="B4" s="7" t="n">
        <v>2235</v>
      </c>
    </row>
    <row r="5">
      <c r="A5" s="6" t="inlineStr">
        <is>
          <t>Average payroll expenses per unit</t>
        </is>
      </c>
      <c r="B5" s="7" t="n">
        <v>278</v>
      </c>
    </row>
    <row r="6">
      <c r="A6" s="6" t="inlineStr">
        <is>
          <t>Average capital expenditures per unit</t>
        </is>
      </c>
      <c r="B6" s="7" t="n">
        <v>244</v>
      </c>
    </row>
    <row r="7">
      <c r="A7" s="6" t="inlineStr">
        <is>
          <t>Average mortgage per unit</t>
        </is>
      </c>
      <c r="B7" s="7" t="n">
        <v>9598</v>
      </c>
    </row>
    <row r="8">
      <c r="A8" s="6" t="inlineStr">
        <is>
          <t>Average total operating expenses per unit</t>
        </is>
      </c>
      <c r="B8" s="7" t="n">
        <v>4427</v>
      </c>
    </row>
    <row r="9">
      <c r="A9" s="6" t="inlineStr">
        <is>
          <t>Average total expenses per unit</t>
        </is>
      </c>
      <c r="B9" s="7" t="n">
        <v>16782</v>
      </c>
    </row>
    <row r="10">
      <c r="A10" s="6" t="inlineStr">
        <is>
          <t>Average total profit per unit</t>
        </is>
      </c>
      <c r="B10" s="7" t="n">
        <v>2374</v>
      </c>
    </row>
    <row r="11">
      <c r="A11" s="6" t="inlineStr">
        <is>
          <t>Property taxes per dollar of rent</t>
        </is>
      </c>
      <c r="B11" s="4" t="inlineStr">
        <is>
          <t>12 cents</t>
        </is>
      </c>
    </row>
    <row r="12">
      <c r="A12" s="6" t="inlineStr">
        <is>
          <t>Payroll expenses per dollar of rent</t>
        </is>
      </c>
      <c r="B12" s="4" t="inlineStr">
        <is>
          <t>1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50 cents</t>
        </is>
      </c>
    </row>
    <row r="15">
      <c r="A15" s="6" t="inlineStr">
        <is>
          <t>Total operating expenses per dollar of rent</t>
        </is>
      </c>
      <c r="B15" s="4" t="inlineStr">
        <is>
          <t>23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13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22</v>
      </c>
      <c r="B21" s="4" t="n">
        <v>61.11</v>
      </c>
      <c r="C21" s="4" t="inlineStr">
        <is>
          <t>60608</t>
        </is>
      </c>
      <c r="D21" s="4" t="inlineStr">
        <is>
          <t>PROPERTYZIPCODE</t>
        </is>
      </c>
    </row>
    <row r="22">
      <c r="A22" s="4" t="n">
        <v>6</v>
      </c>
      <c r="B22" s="4" t="n">
        <v>16.67</v>
      </c>
      <c r="C22" s="4" t="inlineStr">
        <is>
          <t>60804</t>
        </is>
      </c>
      <c r="D22" s="4" t="inlineStr">
        <is>
          <t>PROPERTYZIPCODE</t>
        </is>
      </c>
    </row>
    <row r="23">
      <c r="A23" s="4" t="n">
        <v>2</v>
      </c>
      <c r="B23" s="4" t="n">
        <v>5.56</v>
      </c>
      <c r="C23" s="4" t="inlineStr">
        <is>
          <t>60160</t>
        </is>
      </c>
      <c r="D23" s="4" t="inlineStr">
        <is>
          <t>PROPERTYZIPCODE</t>
        </is>
      </c>
    </row>
    <row r="24">
      <c r="A24" s="4" t="n">
        <v>1</v>
      </c>
      <c r="B24" s="4" t="n">
        <v>2.78</v>
      </c>
      <c r="C24" s="4" t="inlineStr">
        <is>
          <t>60609</t>
        </is>
      </c>
      <c r="D24" s="4" t="inlineStr">
        <is>
          <t>PROPERTYZIPCODE</t>
        </is>
      </c>
    </row>
    <row r="25">
      <c r="A25" s="4" t="n">
        <v>1</v>
      </c>
      <c r="B25" s="4" t="n">
        <v>2.78</v>
      </c>
      <c r="C25" s="4" t="inlineStr">
        <is>
          <t>60525</t>
        </is>
      </c>
      <c r="D25" s="4" t="inlineStr">
        <is>
          <t>PROPERTYZIPCODE</t>
        </is>
      </c>
    </row>
    <row r="26">
      <c r="A26" s="4" t="n">
        <v>1</v>
      </c>
      <c r="B26" s="4" t="n">
        <v>2.78</v>
      </c>
      <c r="C26" s="4" t="inlineStr">
        <is>
          <t>60521</t>
        </is>
      </c>
      <c r="D26" s="4" t="inlineStr">
        <is>
          <t>PROPERTYZIPCODE</t>
        </is>
      </c>
    </row>
    <row r="27">
      <c r="A27" s="4" t="n">
        <v>1</v>
      </c>
      <c r="B27" s="4" t="n">
        <v>2.78</v>
      </c>
      <c r="C27" s="4" t="inlineStr">
        <is>
          <t>60513</t>
        </is>
      </c>
      <c r="D27" s="4" t="inlineStr">
        <is>
          <t>PROPERTYZIPCODE</t>
        </is>
      </c>
    </row>
    <row r="28">
      <c r="A28" s="4" t="n">
        <v>1</v>
      </c>
      <c r="B28" s="4" t="n">
        <v>2.78</v>
      </c>
      <c r="C28" s="4" t="inlineStr">
        <is>
          <t>60632</t>
        </is>
      </c>
      <c r="D28" s="4" t="inlineStr">
        <is>
          <t>PROPERTYZIPCODE</t>
        </is>
      </c>
    </row>
    <row r="29">
      <c r="A29" s="4" t="n">
        <v>1</v>
      </c>
      <c r="B29" s="4" t="n">
        <v>2.78</v>
      </c>
      <c r="C29" s="4" t="inlineStr">
        <is>
          <t>60629</t>
        </is>
      </c>
      <c r="D29" s="4" t="inlineStr">
        <is>
          <t>PROPERTYZIPCODE</t>
        </is>
      </c>
    </row>
    <row r="30">
      <c r="A30" s="9" t="n">
        <v>36</v>
      </c>
      <c r="B30" s="9" t="n">
        <v>100</v>
      </c>
      <c r="D30" s="9" t="inlineStr">
        <is>
          <t>Total PROPERTYZIPCODE</t>
        </is>
      </c>
    </row>
    <row r="31">
      <c r="A31" s="4" t="n">
        <v>36</v>
      </c>
      <c r="B31" s="4" t="n">
        <v>100</v>
      </c>
      <c r="C31" s="4" t="inlineStr">
        <is>
          <t>GARDEN</t>
        </is>
      </c>
      <c r="D31" s="4" t="inlineStr">
        <is>
          <t>Property Type</t>
        </is>
      </c>
    </row>
    <row r="32">
      <c r="A32" s="9" t="n">
        <v>36</v>
      </c>
      <c r="B32" s="9" t="n">
        <v>100</v>
      </c>
      <c r="D32" s="9" t="inlineStr">
        <is>
          <t>Total Property Type</t>
        </is>
      </c>
    </row>
    <row r="33">
      <c r="A33" s="4" t="n">
        <v>4</v>
      </c>
      <c r="B33" s="4" t="n">
        <v>11.11</v>
      </c>
      <c r="C33" s="4" t="inlineStr">
        <is>
          <t>Less than 5 years</t>
        </is>
      </c>
      <c r="D33" s="4" t="inlineStr">
        <is>
          <t>Age of Property</t>
        </is>
      </c>
    </row>
    <row r="34">
      <c r="A34" s="4" t="n">
        <v>16</v>
      </c>
      <c r="B34" s="4" t="n">
        <v>44.44</v>
      </c>
      <c r="C34" s="4" t="inlineStr">
        <is>
          <t>5-9 years</t>
        </is>
      </c>
      <c r="D34" s="4" t="inlineStr">
        <is>
          <t>Age of Property</t>
        </is>
      </c>
    </row>
    <row r="35">
      <c r="A35" s="4" t="n">
        <v>6</v>
      </c>
      <c r="B35" s="4" t="n">
        <v>16.67</v>
      </c>
      <c r="C35" s="4" t="inlineStr">
        <is>
          <t>10-19 years</t>
        </is>
      </c>
      <c r="D35" s="4" t="inlineStr">
        <is>
          <t>Age of Property</t>
        </is>
      </c>
    </row>
    <row r="36">
      <c r="A36" s="4" t="n">
        <v>10</v>
      </c>
      <c r="B36" s="4" t="n">
        <v>27.78</v>
      </c>
      <c r="C36" s="4" t="inlineStr">
        <is>
          <t>20+ years</t>
        </is>
      </c>
      <c r="D36" s="4" t="inlineStr">
        <is>
          <t>Age of Property</t>
        </is>
      </c>
    </row>
    <row r="37">
      <c r="A37" s="9" t="n">
        <v>36</v>
      </c>
      <c r="B37" s="9" t="n">
        <v>100</v>
      </c>
      <c r="D37" s="9" t="inlineStr">
        <is>
          <t>Total Age of Property</t>
        </is>
      </c>
    </row>
    <row r="38">
      <c r="A38" s="4" t="n">
        <v>35</v>
      </c>
      <c r="B38" s="4" t="n">
        <v>97.22</v>
      </c>
      <c r="C38" s="4" t="inlineStr">
        <is>
          <t>Less than 100</t>
        </is>
      </c>
      <c r="D38" s="4" t="inlineStr">
        <is>
          <t>Property Size</t>
        </is>
      </c>
    </row>
    <row r="39">
      <c r="A39" s="4" t="n">
        <v>1</v>
      </c>
      <c r="B39" s="4" t="n">
        <v>2.78</v>
      </c>
      <c r="C39" s="4" t="inlineStr">
        <is>
          <t>100-199</t>
        </is>
      </c>
      <c r="D39" s="4" t="inlineStr">
        <is>
          <t>Property Size</t>
        </is>
      </c>
    </row>
    <row r="40">
      <c r="A40" s="9" t="n">
        <v>36</v>
      </c>
      <c r="B40" s="9" t="n">
        <v>100</v>
      </c>
      <c r="D40" s="9" t="inlineStr">
        <is>
          <t>Total Property Size</t>
        </is>
      </c>
    </row>
    <row r="41">
      <c r="A41" s="4" t="n">
        <v>18</v>
      </c>
      <c r="B41" s="4" t="n">
        <v>50</v>
      </c>
      <c r="C41" s="4" t="inlineStr">
        <is>
          <t>MARKETRATE</t>
        </is>
      </c>
      <c r="D41" s="4" t="inlineStr">
        <is>
          <t>Rent Type</t>
        </is>
      </c>
    </row>
    <row r="42">
      <c r="A42" s="4" t="n">
        <v>18</v>
      </c>
      <c r="B42" s="4" t="n">
        <v>50</v>
      </c>
      <c r="C42" s="4" t="inlineStr">
        <is>
          <t>AFFORDABLE</t>
        </is>
      </c>
      <c r="D42" s="4" t="inlineStr">
        <is>
          <t>Rent Type</t>
        </is>
      </c>
    </row>
    <row r="43">
      <c r="A43" s="9" t="n">
        <v>36</v>
      </c>
      <c r="B43" s="9" t="n">
        <v>100</v>
      </c>
      <c r="D43" s="9" t="inlineStr">
        <is>
          <t>Total Rent Type</t>
        </is>
      </c>
    </row>
    <row r="44"/>
  </sheetData>
  <mergeCells count="2">
    <mergeCell ref="A19:D19"/>
    <mergeCell ref="A1:B1"/>
  </mergeCells>
  <pageMargins left="0.75" right="0.75" top="1" bottom="1" header="0.5" footer="0.5"/>
</worksheet>
</file>

<file path=xl/worksheets/sheet106.xml><?xml version="1.0" encoding="utf-8"?>
<worksheet xmlns="http://schemas.openxmlformats.org/spreadsheetml/2006/main">
  <sheetPr>
    <outlinePr summaryBelow="1" summaryRight="1"/>
    <pageSetUpPr/>
  </sheetPr>
  <dimension ref="A1:D60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3341</v>
      </c>
    </row>
    <row r="3">
      <c r="A3" s="6" t="inlineStr">
        <is>
          <t>Sample (Total number of properties)</t>
        </is>
      </c>
      <c r="B3" s="4" t="n">
        <v>113</v>
      </c>
    </row>
    <row r="4">
      <c r="A4" s="6" t="inlineStr">
        <is>
          <t>Average property taxes per unit</t>
        </is>
      </c>
      <c r="B4" s="7" t="n">
        <v>3474</v>
      </c>
    </row>
    <row r="5">
      <c r="A5" s="6" t="inlineStr">
        <is>
          <t>Average payroll expenses per unit</t>
        </is>
      </c>
      <c r="B5" s="7" t="n">
        <v>389</v>
      </c>
    </row>
    <row r="6">
      <c r="A6" s="6" t="inlineStr">
        <is>
          <t>Average capital expenditures per unit</t>
        </is>
      </c>
      <c r="B6" s="7" t="n">
        <v>265</v>
      </c>
    </row>
    <row r="7">
      <c r="A7" s="6" t="inlineStr">
        <is>
          <t>Average mortgage per unit</t>
        </is>
      </c>
      <c r="B7" s="7" t="n">
        <v>14691</v>
      </c>
    </row>
    <row r="8">
      <c r="A8" s="6" t="inlineStr">
        <is>
          <t>Average total operating expenses per unit</t>
        </is>
      </c>
      <c r="B8" s="7" t="n">
        <v>5731</v>
      </c>
    </row>
    <row r="9">
      <c r="A9" s="6" t="inlineStr">
        <is>
          <t>Average total expenses per unit</t>
        </is>
      </c>
      <c r="B9" s="7" t="n">
        <v>24550</v>
      </c>
    </row>
    <row r="10">
      <c r="A10" s="6" t="inlineStr">
        <is>
          <t>Average total profit per unit</t>
        </is>
      </c>
      <c r="B10" s="7" t="n">
        <v>3673</v>
      </c>
    </row>
    <row r="11">
      <c r="A11" s="6" t="inlineStr">
        <is>
          <t>Property taxes per dollar of rent</t>
        </is>
      </c>
      <c r="B11" s="4" t="inlineStr">
        <is>
          <t>12 cents</t>
        </is>
      </c>
    </row>
    <row r="12">
      <c r="A12" s="6" t="inlineStr">
        <is>
          <t>Payroll expenses per dollar of rent</t>
        </is>
      </c>
      <c r="B12" s="4" t="inlineStr">
        <is>
          <t>1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52 cents</t>
        </is>
      </c>
    </row>
    <row r="15">
      <c r="A15" s="6" t="inlineStr">
        <is>
          <t>Total operating expenses per dollar of rent</t>
        </is>
      </c>
      <c r="B15" s="4" t="inlineStr">
        <is>
          <t>20 cents</t>
        </is>
      </c>
    </row>
    <row r="16">
      <c r="A16" s="6" t="inlineStr">
        <is>
          <t>Total expenses per dollar of rent</t>
        </is>
      </c>
      <c r="B16" s="4" t="inlineStr">
        <is>
          <t>87 cents</t>
        </is>
      </c>
    </row>
    <row r="17">
      <c r="A17" s="6" t="inlineStr">
        <is>
          <t>Total profit per dollar of rent</t>
        </is>
      </c>
      <c r="B17" s="4" t="inlineStr">
        <is>
          <t>13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15</v>
      </c>
      <c r="B21" s="4" t="n">
        <v>13.27</v>
      </c>
      <c r="C21" s="4" t="inlineStr">
        <is>
          <t>60614</t>
        </is>
      </c>
      <c r="D21" s="4" t="inlineStr">
        <is>
          <t>PROPERTYZIPCODE</t>
        </is>
      </c>
    </row>
    <row r="22">
      <c r="A22" s="4" t="n">
        <v>14</v>
      </c>
      <c r="B22" s="4" t="n">
        <v>12.39</v>
      </c>
      <c r="C22" s="4" t="inlineStr">
        <is>
          <t>60622</t>
        </is>
      </c>
      <c r="D22" s="4" t="inlineStr">
        <is>
          <t>PROPERTYZIPCODE</t>
        </is>
      </c>
    </row>
    <row r="23">
      <c r="A23" s="4" t="n">
        <v>14</v>
      </c>
      <c r="B23" s="4" t="n">
        <v>12.39</v>
      </c>
      <c r="C23" s="4" t="inlineStr">
        <is>
          <t>60657</t>
        </is>
      </c>
      <c r="D23" s="4" t="inlineStr">
        <is>
          <t>PROPERTYZIPCODE</t>
        </is>
      </c>
    </row>
    <row r="24">
      <c r="A24" s="4" t="n">
        <v>11</v>
      </c>
      <c r="B24" s="4" t="n">
        <v>9.73</v>
      </c>
      <c r="C24" s="4" t="inlineStr">
        <is>
          <t>60642</t>
        </is>
      </c>
      <c r="D24" s="4" t="inlineStr">
        <is>
          <t>PROPERTYZIPCODE</t>
        </is>
      </c>
    </row>
    <row r="25">
      <c r="A25" s="4" t="n">
        <v>10</v>
      </c>
      <c r="B25" s="4" t="n">
        <v>8.85</v>
      </c>
      <c r="C25" s="4" t="inlineStr">
        <is>
          <t>60613</t>
        </is>
      </c>
      <c r="D25" s="4" t="inlineStr">
        <is>
          <t>PROPERTYZIPCODE</t>
        </is>
      </c>
    </row>
    <row r="26">
      <c r="A26" s="4" t="n">
        <v>9</v>
      </c>
      <c r="B26" s="4" t="n">
        <v>7.96</v>
      </c>
      <c r="C26" s="4" t="inlineStr">
        <is>
          <t>60640</t>
        </is>
      </c>
      <c r="D26" s="4" t="inlineStr">
        <is>
          <t>PROPERTYZIPCODE</t>
        </is>
      </c>
    </row>
    <row r="27">
      <c r="A27" s="4" t="n">
        <v>8</v>
      </c>
      <c r="B27" s="4" t="n">
        <v>7.08</v>
      </c>
      <c r="C27" s="4" t="inlineStr">
        <is>
          <t>60625</t>
        </is>
      </c>
      <c r="D27" s="4" t="inlineStr">
        <is>
          <t>PROPERTYZIPCODE</t>
        </is>
      </c>
    </row>
    <row r="28">
      <c r="A28" s="4" t="n">
        <v>6</v>
      </c>
      <c r="B28" s="4" t="n">
        <v>5.31</v>
      </c>
      <c r="C28" s="4" t="inlineStr">
        <is>
          <t>60610</t>
        </is>
      </c>
      <c r="D28" s="4" t="inlineStr">
        <is>
          <t>PROPERTYZIPCODE</t>
        </is>
      </c>
    </row>
    <row r="29">
      <c r="A29" s="4" t="n">
        <v>6</v>
      </c>
      <c r="B29" s="4" t="n">
        <v>5.31</v>
      </c>
      <c r="C29" s="4" t="inlineStr">
        <is>
          <t>60647</t>
        </is>
      </c>
      <c r="D29" s="4" t="inlineStr">
        <is>
          <t>PROPERTYZIPCODE</t>
        </is>
      </c>
    </row>
    <row r="30">
      <c r="A30" s="4" t="n">
        <v>4</v>
      </c>
      <c r="B30" s="4" t="n">
        <v>3.54</v>
      </c>
      <c r="C30" s="4" t="inlineStr">
        <is>
          <t>60618</t>
        </is>
      </c>
      <c r="D30" s="4" t="inlineStr">
        <is>
          <t>PROPERTYZIPCODE</t>
        </is>
      </c>
    </row>
    <row r="31">
      <c r="A31" s="4" t="n">
        <v>3</v>
      </c>
      <c r="B31" s="4" t="n">
        <v>2.65</v>
      </c>
      <c r="C31" s="4" t="inlineStr">
        <is>
          <t>60659</t>
        </is>
      </c>
      <c r="D31" s="4" t="inlineStr">
        <is>
          <t>PROPERTYZIPCODE</t>
        </is>
      </c>
    </row>
    <row r="32">
      <c r="A32" s="4" t="n">
        <v>3</v>
      </c>
      <c r="B32" s="4" t="n">
        <v>2.65</v>
      </c>
      <c r="C32" s="4" t="inlineStr">
        <is>
          <t>60630</t>
        </is>
      </c>
      <c r="D32" s="4" t="inlineStr">
        <is>
          <t>PROPERTYZIPCODE</t>
        </is>
      </c>
    </row>
    <row r="33">
      <c r="A33" s="4" t="n">
        <v>2</v>
      </c>
      <c r="B33" s="4" t="n">
        <v>1.77</v>
      </c>
      <c r="C33" s="4" t="inlineStr">
        <is>
          <t>60067</t>
        </is>
      </c>
      <c r="D33" s="4" t="inlineStr">
        <is>
          <t>PROPERTYZIPCODE</t>
        </is>
      </c>
    </row>
    <row r="34">
      <c r="A34" s="4" t="n">
        <v>2</v>
      </c>
      <c r="B34" s="4" t="n">
        <v>1.77</v>
      </c>
      <c r="C34" s="4" t="inlineStr">
        <is>
          <t>60016</t>
        </is>
      </c>
      <c r="D34" s="4" t="inlineStr">
        <is>
          <t>PROPERTYZIPCODE</t>
        </is>
      </c>
    </row>
    <row r="35">
      <c r="A35" s="4" t="n">
        <v>1</v>
      </c>
      <c r="B35" s="4" t="n">
        <v>0.88</v>
      </c>
      <c r="C35" s="4" t="inlineStr">
        <is>
          <t>60005</t>
        </is>
      </c>
      <c r="D35" s="4" t="inlineStr">
        <is>
          <t>PROPERTYZIPCODE</t>
        </is>
      </c>
    </row>
    <row r="36">
      <c r="A36" s="4" t="n">
        <v>1</v>
      </c>
      <c r="B36" s="4" t="n">
        <v>0.88</v>
      </c>
      <c r="C36" s="4" t="inlineStr">
        <is>
          <t>60611</t>
        </is>
      </c>
      <c r="D36" s="4" t="inlineStr">
        <is>
          <t>PROPERTYZIPCODE</t>
        </is>
      </c>
    </row>
    <row r="37">
      <c r="A37" s="4" t="n">
        <v>1</v>
      </c>
      <c r="B37" s="4" t="n">
        <v>0.88</v>
      </c>
      <c r="C37" s="4" t="inlineStr">
        <is>
          <t>60641</t>
        </is>
      </c>
      <c r="D37" s="4" t="inlineStr">
        <is>
          <t>PROPERTYZIPCODE</t>
        </is>
      </c>
    </row>
    <row r="38">
      <c r="A38" s="4" t="n">
        <v>1</v>
      </c>
      <c r="B38" s="4" t="n">
        <v>0.88</v>
      </c>
      <c r="C38" s="4" t="inlineStr">
        <is>
          <t>60074</t>
        </is>
      </c>
      <c r="D38" s="4" t="inlineStr">
        <is>
          <t>PROPERTYZIPCODE</t>
        </is>
      </c>
    </row>
    <row r="39">
      <c r="A39" s="4" t="n">
        <v>1</v>
      </c>
      <c r="B39" s="4" t="n">
        <v>0.88</v>
      </c>
      <c r="C39" s="4" t="inlineStr">
        <is>
          <t>60056</t>
        </is>
      </c>
      <c r="D39" s="4" t="inlineStr">
        <is>
          <t>PROPERTYZIPCODE</t>
        </is>
      </c>
    </row>
    <row r="40">
      <c r="A40" s="4" t="n">
        <v>1</v>
      </c>
      <c r="B40" s="4" t="n">
        <v>0.88</v>
      </c>
      <c r="C40" s="4" t="inlineStr">
        <is>
          <t>60004</t>
        </is>
      </c>
      <c r="D40" s="4" t="inlineStr">
        <is>
          <t>PROPERTYZIPCODE</t>
        </is>
      </c>
    </row>
    <row r="41">
      <c r="A41" s="9" t="n">
        <v>113</v>
      </c>
      <c r="B41" s="9" t="n">
        <v>100</v>
      </c>
      <c r="D41" s="9" t="inlineStr">
        <is>
          <t>Total PROPERTYZIPCODE</t>
        </is>
      </c>
    </row>
    <row r="42">
      <c r="A42" s="4" t="n">
        <v>98</v>
      </c>
      <c r="B42" s="4" t="n">
        <v>86.73</v>
      </c>
      <c r="C42" s="4" t="inlineStr">
        <is>
          <t>GARDEN</t>
        </is>
      </c>
      <c r="D42" s="4" t="inlineStr">
        <is>
          <t>Property Type</t>
        </is>
      </c>
    </row>
    <row r="43">
      <c r="A43" s="4" t="n">
        <v>11</v>
      </c>
      <c r="B43" s="4" t="n">
        <v>9.73</v>
      </c>
      <c r="C43" s="4" t="inlineStr">
        <is>
          <t>MIDRISE</t>
        </is>
      </c>
      <c r="D43" s="4" t="inlineStr">
        <is>
          <t>Property Type</t>
        </is>
      </c>
    </row>
    <row r="44">
      <c r="A44" s="4" t="n">
        <v>3</v>
      </c>
      <c r="B44" s="4" t="n">
        <v>2.65</v>
      </c>
      <c r="C44" s="4" t="inlineStr">
        <is>
          <t>HIRISE</t>
        </is>
      </c>
      <c r="D44" s="4" t="inlineStr">
        <is>
          <t>Property Type</t>
        </is>
      </c>
    </row>
    <row r="45">
      <c r="A45" s="4" t="n">
        <v>1</v>
      </c>
      <c r="B45" s="4" t="n">
        <v>0.88</v>
      </c>
      <c r="C45" s="4" t="inlineStr">
        <is>
          <t>SENIOR</t>
        </is>
      </c>
      <c r="D45" s="4" t="inlineStr">
        <is>
          <t>Property Type</t>
        </is>
      </c>
    </row>
    <row r="46">
      <c r="A46" s="9" t="n">
        <v>113</v>
      </c>
      <c r="B46" s="9" t="n">
        <v>100</v>
      </c>
      <c r="D46" s="9" t="inlineStr">
        <is>
          <t>Total Property Type</t>
        </is>
      </c>
    </row>
    <row r="47">
      <c r="A47" s="4" t="n">
        <v>18</v>
      </c>
      <c r="B47" s="4" t="n">
        <v>15.93</v>
      </c>
      <c r="C47" s="4" t="inlineStr">
        <is>
          <t>Less than 5 years</t>
        </is>
      </c>
      <c r="D47" s="4" t="inlineStr">
        <is>
          <t>Age of Property</t>
        </is>
      </c>
    </row>
    <row r="48">
      <c r="A48" s="4" t="n">
        <v>47</v>
      </c>
      <c r="B48" s="4" t="n">
        <v>41.59</v>
      </c>
      <c r="C48" s="4" t="inlineStr">
        <is>
          <t>5-9 years</t>
        </is>
      </c>
      <c r="D48" s="4" t="inlineStr">
        <is>
          <t>Age of Property</t>
        </is>
      </c>
    </row>
    <row r="49">
      <c r="A49" s="4" t="n">
        <v>24</v>
      </c>
      <c r="B49" s="4" t="n">
        <v>21.24</v>
      </c>
      <c r="C49" s="4" t="inlineStr">
        <is>
          <t>10-19 years</t>
        </is>
      </c>
      <c r="D49" s="4" t="inlineStr">
        <is>
          <t>Age of Property</t>
        </is>
      </c>
    </row>
    <row r="50">
      <c r="A50" s="4" t="n">
        <v>24</v>
      </c>
      <c r="B50" s="4" t="n">
        <v>21.24</v>
      </c>
      <c r="C50" s="4" t="inlineStr">
        <is>
          <t>20+ years</t>
        </is>
      </c>
      <c r="D50" s="4" t="inlineStr">
        <is>
          <t>Age of Property</t>
        </is>
      </c>
    </row>
    <row r="51">
      <c r="A51" s="9" t="n">
        <v>113</v>
      </c>
      <c r="B51" s="9" t="n">
        <v>100</v>
      </c>
      <c r="D51" s="9" t="inlineStr">
        <is>
          <t>Total Age of Property</t>
        </is>
      </c>
    </row>
    <row r="52">
      <c r="A52" s="4" t="n">
        <v>108</v>
      </c>
      <c r="B52" s="4" t="n">
        <v>95.58</v>
      </c>
      <c r="C52" s="4" t="inlineStr">
        <is>
          <t>Less than 100</t>
        </is>
      </c>
      <c r="D52" s="4" t="inlineStr">
        <is>
          <t>Property Size</t>
        </is>
      </c>
    </row>
    <row r="53">
      <c r="A53" s="4" t="n">
        <v>1</v>
      </c>
      <c r="B53" s="4" t="n">
        <v>0.88</v>
      </c>
      <c r="C53" s="4" t="inlineStr">
        <is>
          <t>100-199</t>
        </is>
      </c>
      <c r="D53" s="4" t="inlineStr">
        <is>
          <t>Property Size</t>
        </is>
      </c>
    </row>
    <row r="54">
      <c r="A54" s="4" t="n">
        <v>3</v>
      </c>
      <c r="B54" s="4" t="n">
        <v>2.65</v>
      </c>
      <c r="C54" s="4" t="inlineStr">
        <is>
          <t>200-299</t>
        </is>
      </c>
      <c r="D54" s="4" t="inlineStr">
        <is>
          <t>Property Size</t>
        </is>
      </c>
    </row>
    <row r="55">
      <c r="A55" s="4" t="n">
        <v>1</v>
      </c>
      <c r="B55" s="4" t="n">
        <v>0.88</v>
      </c>
      <c r="C55" s="4" t="inlineStr">
        <is>
          <t>500+</t>
        </is>
      </c>
      <c r="D55" s="4" t="inlineStr">
        <is>
          <t>Property Size</t>
        </is>
      </c>
    </row>
    <row r="56">
      <c r="A56" s="9" t="n">
        <v>113</v>
      </c>
      <c r="B56" s="9" t="n">
        <v>100</v>
      </c>
      <c r="D56" s="9" t="inlineStr">
        <is>
          <t>Total Property Size</t>
        </is>
      </c>
    </row>
    <row r="57">
      <c r="A57" s="4" t="n">
        <v>91</v>
      </c>
      <c r="B57" s="4" t="n">
        <v>80.53</v>
      </c>
      <c r="C57" s="4" t="inlineStr">
        <is>
          <t>MARKETRATE</t>
        </is>
      </c>
      <c r="D57" s="4" t="inlineStr">
        <is>
          <t>Rent Type</t>
        </is>
      </c>
    </row>
    <row r="58">
      <c r="A58" s="4" t="n">
        <v>22</v>
      </c>
      <c r="B58" s="4" t="n">
        <v>19.47</v>
      </c>
      <c r="C58" s="4" t="inlineStr">
        <is>
          <t>AFFORDABLE</t>
        </is>
      </c>
      <c r="D58" s="4" t="inlineStr">
        <is>
          <t>Rent Type</t>
        </is>
      </c>
    </row>
    <row r="59">
      <c r="A59" s="9" t="n">
        <v>113</v>
      </c>
      <c r="B59" s="9" t="n">
        <v>100</v>
      </c>
      <c r="D59" s="9" t="inlineStr">
        <is>
          <t>Total Rent Type</t>
        </is>
      </c>
    </row>
    <row r="60"/>
  </sheetData>
  <mergeCells count="2">
    <mergeCell ref="A19:D19"/>
    <mergeCell ref="A1:B1"/>
  </mergeCells>
  <pageMargins left="0.75" right="0.75" top="1" bottom="1" header="0.5" footer="0.5"/>
</worksheet>
</file>

<file path=xl/worksheets/sheet107.xml><?xml version="1.0" encoding="utf-8"?>
<worksheet xmlns="http://schemas.openxmlformats.org/spreadsheetml/2006/main">
  <sheetPr>
    <outlinePr summaryBelow="1" summaryRight="1"/>
    <pageSetUpPr/>
  </sheetPr>
  <dimension ref="A1:D63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7203</v>
      </c>
    </row>
    <row r="3">
      <c r="A3" s="6" t="inlineStr">
        <is>
          <t>Sample (Total number of properties)</t>
        </is>
      </c>
      <c r="B3" s="4" t="n">
        <v>44</v>
      </c>
    </row>
    <row r="4">
      <c r="A4" s="6" t="inlineStr">
        <is>
          <t>Average property taxes per unit</t>
        </is>
      </c>
      <c r="B4" s="7" t="n">
        <v>2239</v>
      </c>
    </row>
    <row r="5">
      <c r="A5" s="6" t="inlineStr">
        <is>
          <t>Average payroll expenses per unit</t>
        </is>
      </c>
      <c r="B5" s="7" t="n">
        <v>897</v>
      </c>
    </row>
    <row r="6">
      <c r="A6" s="6" t="inlineStr">
        <is>
          <t>Average capital expenditures per unit</t>
        </is>
      </c>
      <c r="B6" s="7" t="n">
        <v>244</v>
      </c>
    </row>
    <row r="7">
      <c r="A7" s="6" t="inlineStr">
        <is>
          <t>Average mortgage per unit</t>
        </is>
      </c>
      <c r="B7" s="7" t="n">
        <v>6728</v>
      </c>
    </row>
    <row r="8">
      <c r="A8" s="6" t="inlineStr">
        <is>
          <t>Average total operating expenses per unit</t>
        </is>
      </c>
      <c r="B8" s="7" t="n">
        <v>4669</v>
      </c>
    </row>
    <row r="9">
      <c r="A9" s="6" t="inlineStr">
        <is>
          <t>Average total expenses per unit</t>
        </is>
      </c>
      <c r="B9" s="7" t="n">
        <v>14776</v>
      </c>
    </row>
    <row r="10">
      <c r="A10" s="6" t="inlineStr">
        <is>
          <t>Average total profit per unit</t>
        </is>
      </c>
      <c r="B10" s="7" t="n">
        <v>1682</v>
      </c>
    </row>
    <row r="11">
      <c r="A11" s="6" t="inlineStr">
        <is>
          <t>Property taxes per dollar of rent</t>
        </is>
      </c>
      <c r="B11" s="4" t="inlineStr">
        <is>
          <t>14 cents</t>
        </is>
      </c>
    </row>
    <row r="12">
      <c r="A12" s="6" t="inlineStr">
        <is>
          <t>Payroll expenses per dollar of rent</t>
        </is>
      </c>
      <c r="B12" s="4" t="inlineStr">
        <is>
          <t>5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41 cents</t>
        </is>
      </c>
    </row>
    <row r="15">
      <c r="A15" s="6" t="inlineStr">
        <is>
          <t>Total operating expenses per dollar of rent</t>
        </is>
      </c>
      <c r="B15" s="4" t="inlineStr">
        <is>
          <t>28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5</v>
      </c>
      <c r="B21" s="4" t="n">
        <v>11.36</v>
      </c>
      <c r="C21" s="4" t="inlineStr">
        <is>
          <t>60559</t>
        </is>
      </c>
      <c r="D21" s="4" t="inlineStr">
        <is>
          <t>PROPERTYZIPCODE</t>
        </is>
      </c>
    </row>
    <row r="22">
      <c r="A22" s="4" t="n">
        <v>4</v>
      </c>
      <c r="B22" s="4" t="n">
        <v>9.09</v>
      </c>
      <c r="C22" s="4" t="inlineStr">
        <is>
          <t>60181</t>
        </is>
      </c>
      <c r="D22" s="4" t="inlineStr">
        <is>
          <t>PROPERTYZIPCODE</t>
        </is>
      </c>
    </row>
    <row r="23">
      <c r="A23" s="4" t="n">
        <v>4</v>
      </c>
      <c r="B23" s="4" t="n">
        <v>9.09</v>
      </c>
      <c r="C23" s="4" t="inlineStr">
        <is>
          <t>60525</t>
        </is>
      </c>
      <c r="D23" s="4" t="inlineStr">
        <is>
          <t>PROPERTYZIPCODE</t>
        </is>
      </c>
    </row>
    <row r="24">
      <c r="A24" s="4" t="n">
        <v>4</v>
      </c>
      <c r="B24" s="4" t="n">
        <v>9.09</v>
      </c>
      <c r="C24" s="4" t="inlineStr">
        <is>
          <t>60458</t>
        </is>
      </c>
      <c r="D24" s="4" t="inlineStr">
        <is>
          <t>PROPERTYZIPCODE</t>
        </is>
      </c>
    </row>
    <row r="25">
      <c r="A25" s="4" t="n">
        <v>3</v>
      </c>
      <c r="B25" s="4" t="n">
        <v>6.82</v>
      </c>
      <c r="C25" s="4" t="inlineStr">
        <is>
          <t>60515</t>
        </is>
      </c>
      <c r="D25" s="4" t="inlineStr">
        <is>
          <t>PROPERTYZIPCODE</t>
        </is>
      </c>
    </row>
    <row r="26">
      <c r="A26" s="4" t="n">
        <v>3</v>
      </c>
      <c r="B26" s="4" t="n">
        <v>6.82</v>
      </c>
      <c r="C26" s="4" t="inlineStr">
        <is>
          <t>60455</t>
        </is>
      </c>
      <c r="D26" s="4" t="inlineStr">
        <is>
          <t>PROPERTYZIPCODE</t>
        </is>
      </c>
    </row>
    <row r="27">
      <c r="A27" s="4" t="n">
        <v>3</v>
      </c>
      <c r="B27" s="4" t="n">
        <v>6.82</v>
      </c>
      <c r="C27" s="4" t="inlineStr">
        <is>
          <t>60148</t>
        </is>
      </c>
      <c r="D27" s="4" t="inlineStr">
        <is>
          <t>PROPERTYZIPCODE</t>
        </is>
      </c>
    </row>
    <row r="28">
      <c r="A28" s="4" t="n">
        <v>3</v>
      </c>
      <c r="B28" s="4" t="n">
        <v>6.82</v>
      </c>
      <c r="C28" s="4" t="inlineStr">
        <is>
          <t>60453</t>
        </is>
      </c>
      <c r="D28" s="4" t="inlineStr">
        <is>
          <t>PROPERTYZIPCODE</t>
        </is>
      </c>
    </row>
    <row r="29">
      <c r="A29" s="4" t="n">
        <v>2</v>
      </c>
      <c r="B29" s="4" t="n">
        <v>4.55</v>
      </c>
      <c r="C29" s="4" t="inlineStr">
        <is>
          <t>60457</t>
        </is>
      </c>
      <c r="D29" s="4" t="inlineStr">
        <is>
          <t>PROPERTYZIPCODE</t>
        </is>
      </c>
    </row>
    <row r="30">
      <c r="A30" s="4" t="n">
        <v>2</v>
      </c>
      <c r="B30" s="4" t="n">
        <v>4.55</v>
      </c>
      <c r="C30" s="4" t="inlineStr">
        <is>
          <t>60803</t>
        </is>
      </c>
      <c r="D30" s="4" t="inlineStr">
        <is>
          <t>PROPERTYZIPCODE</t>
        </is>
      </c>
    </row>
    <row r="31">
      <c r="A31" s="4" t="n">
        <v>1</v>
      </c>
      <c r="B31" s="4" t="n">
        <v>2.27</v>
      </c>
      <c r="C31" s="4" t="inlineStr">
        <is>
          <t>60514</t>
        </is>
      </c>
      <c r="D31" s="4" t="inlineStr">
        <is>
          <t>PROPERTYZIPCODE</t>
        </is>
      </c>
    </row>
    <row r="32">
      <c r="A32" s="4" t="n">
        <v>1</v>
      </c>
      <c r="B32" s="4" t="n">
        <v>2.27</v>
      </c>
      <c r="C32" s="4" t="inlineStr">
        <is>
          <t>60137</t>
        </is>
      </c>
      <c r="D32" s="4" t="inlineStr">
        <is>
          <t>PROPERTYZIPCODE</t>
        </is>
      </c>
    </row>
    <row r="33">
      <c r="A33" s="4" t="n">
        <v>1</v>
      </c>
      <c r="B33" s="4" t="n">
        <v>2.27</v>
      </c>
      <c r="C33" s="4" t="inlineStr">
        <is>
          <t>60643</t>
        </is>
      </c>
      <c r="D33" s="4" t="inlineStr">
        <is>
          <t>PROPERTYZIPCODE</t>
        </is>
      </c>
    </row>
    <row r="34">
      <c r="A34" s="4" t="n">
        <v>1</v>
      </c>
      <c r="B34" s="4" t="n">
        <v>2.27</v>
      </c>
      <c r="C34" s="4" t="inlineStr">
        <is>
          <t>60189</t>
        </is>
      </c>
      <c r="D34" s="4" t="inlineStr">
        <is>
          <t>PROPERTYZIPCODE</t>
        </is>
      </c>
    </row>
    <row r="35">
      <c r="A35" s="4" t="n">
        <v>1</v>
      </c>
      <c r="B35" s="4" t="n">
        <v>2.27</v>
      </c>
      <c r="C35" s="4" t="inlineStr">
        <is>
          <t>60805</t>
        </is>
      </c>
      <c r="D35" s="4" t="inlineStr">
        <is>
          <t>PROPERTYZIPCODE</t>
        </is>
      </c>
    </row>
    <row r="36">
      <c r="A36" s="4" t="n">
        <v>1</v>
      </c>
      <c r="B36" s="4" t="n">
        <v>2.27</v>
      </c>
      <c r="C36" s="4" t="inlineStr">
        <is>
          <t>60638</t>
        </is>
      </c>
      <c r="D36" s="4" t="inlineStr">
        <is>
          <t>PROPERTYZIPCODE</t>
        </is>
      </c>
    </row>
    <row r="37">
      <c r="A37" s="4" t="n">
        <v>1</v>
      </c>
      <c r="B37" s="4" t="n">
        <v>2.27</v>
      </c>
      <c r="C37" s="4" t="inlineStr">
        <is>
          <t>60532</t>
        </is>
      </c>
      <c r="D37" s="4" t="inlineStr">
        <is>
          <t>PROPERTYZIPCODE</t>
        </is>
      </c>
    </row>
    <row r="38">
      <c r="A38" s="4" t="n">
        <v>1</v>
      </c>
      <c r="B38" s="4" t="n">
        <v>2.27</v>
      </c>
      <c r="C38" s="4" t="inlineStr">
        <is>
          <t>60445</t>
        </is>
      </c>
      <c r="D38" s="4" t="inlineStr">
        <is>
          <t>PROPERTYZIPCODE</t>
        </is>
      </c>
    </row>
    <row r="39">
      <c r="A39" s="4" t="n">
        <v>1</v>
      </c>
      <c r="B39" s="4" t="n">
        <v>2.27</v>
      </c>
      <c r="C39" s="4" t="inlineStr">
        <is>
          <t>60462</t>
        </is>
      </c>
      <c r="D39" s="4" t="inlineStr">
        <is>
          <t>PROPERTYZIPCODE</t>
        </is>
      </c>
    </row>
    <row r="40">
      <c r="A40" s="4" t="n">
        <v>1</v>
      </c>
      <c r="B40" s="4" t="n">
        <v>2.27</v>
      </c>
      <c r="C40" s="4" t="inlineStr">
        <is>
          <t>60452</t>
        </is>
      </c>
      <c r="D40" s="4" t="inlineStr">
        <is>
          <t>PROPERTYZIPCODE</t>
        </is>
      </c>
    </row>
    <row r="41">
      <c r="A41" s="4" t="n">
        <v>1</v>
      </c>
      <c r="B41" s="4" t="n">
        <v>2.27</v>
      </c>
      <c r="C41" s="4" t="inlineStr">
        <is>
          <t>60415</t>
        </is>
      </c>
      <c r="D41" s="4" t="inlineStr">
        <is>
          <t>PROPERTYZIPCODE</t>
        </is>
      </c>
    </row>
    <row r="42">
      <c r="A42" s="9" t="n">
        <v>44</v>
      </c>
      <c r="B42" s="9" t="n">
        <v>100</v>
      </c>
      <c r="D42" s="9" t="inlineStr">
        <is>
          <t>Total PROPERTYZIPCODE</t>
        </is>
      </c>
    </row>
    <row r="43">
      <c r="A43" s="4" t="n">
        <v>38</v>
      </c>
      <c r="B43" s="4" t="n">
        <v>86.36</v>
      </c>
      <c r="C43" s="4" t="inlineStr">
        <is>
          <t>GARDEN</t>
        </is>
      </c>
      <c r="D43" s="4" t="inlineStr">
        <is>
          <t>Property Type</t>
        </is>
      </c>
    </row>
    <row r="44">
      <c r="A44" s="4" t="n">
        <v>4</v>
      </c>
      <c r="B44" s="4" t="n">
        <v>9.09</v>
      </c>
      <c r="C44" s="4" t="inlineStr">
        <is>
          <t>MANUF</t>
        </is>
      </c>
      <c r="D44" s="4" t="inlineStr">
        <is>
          <t>Property Type</t>
        </is>
      </c>
    </row>
    <row r="45">
      <c r="A45" s="4" t="n">
        <v>1</v>
      </c>
      <c r="B45" s="4" t="n">
        <v>2.27</v>
      </c>
      <c r="C45" s="4" t="inlineStr">
        <is>
          <t>MIDRISE</t>
        </is>
      </c>
      <c r="D45" s="4" t="inlineStr">
        <is>
          <t>Property Type</t>
        </is>
      </c>
    </row>
    <row r="46">
      <c r="A46" s="4" t="n">
        <v>1</v>
      </c>
      <c r="B46" s="4" t="n">
        <v>2.27</v>
      </c>
      <c r="C46" s="4" t="inlineStr">
        <is>
          <t>SENIOR</t>
        </is>
      </c>
      <c r="D46" s="4" t="inlineStr">
        <is>
          <t>Property Type</t>
        </is>
      </c>
    </row>
    <row r="47">
      <c r="A47" s="9" t="n">
        <v>44</v>
      </c>
      <c r="B47" s="9" t="n">
        <v>100</v>
      </c>
      <c r="D47" s="9" t="inlineStr">
        <is>
          <t>Total Property Type</t>
        </is>
      </c>
    </row>
    <row r="48">
      <c r="A48" s="4" t="n">
        <v>3</v>
      </c>
      <c r="B48" s="4" t="n">
        <v>6.82</v>
      </c>
      <c r="C48" s="4" t="inlineStr">
        <is>
          <t>Less than 5 years</t>
        </is>
      </c>
      <c r="D48" s="4" t="inlineStr">
        <is>
          <t>Age of Property</t>
        </is>
      </c>
    </row>
    <row r="49">
      <c r="A49" s="4" t="n">
        <v>17</v>
      </c>
      <c r="B49" s="4" t="n">
        <v>38.64</v>
      </c>
      <c r="C49" s="4" t="inlineStr">
        <is>
          <t>5-9 years</t>
        </is>
      </c>
      <c r="D49" s="4" t="inlineStr">
        <is>
          <t>Age of Property</t>
        </is>
      </c>
    </row>
    <row r="50">
      <c r="A50" s="4" t="n">
        <v>6</v>
      </c>
      <c r="B50" s="4" t="n">
        <v>13.64</v>
      </c>
      <c r="C50" s="4" t="inlineStr">
        <is>
          <t>10-19 years</t>
        </is>
      </c>
      <c r="D50" s="4" t="inlineStr">
        <is>
          <t>Age of Property</t>
        </is>
      </c>
    </row>
    <row r="51">
      <c r="A51" s="4" t="n">
        <v>18</v>
      </c>
      <c r="B51" s="4" t="n">
        <v>40.91</v>
      </c>
      <c r="C51" s="4" t="inlineStr">
        <is>
          <t>20+ years</t>
        </is>
      </c>
      <c r="D51" s="4" t="inlineStr">
        <is>
          <t>Age of Property</t>
        </is>
      </c>
    </row>
    <row r="52">
      <c r="A52" s="9" t="n">
        <v>44</v>
      </c>
      <c r="B52" s="9" t="n">
        <v>100</v>
      </c>
      <c r="D52" s="9" t="inlineStr">
        <is>
          <t>Total Age of Property</t>
        </is>
      </c>
    </row>
    <row r="53">
      <c r="A53" s="4" t="n">
        <v>26</v>
      </c>
      <c r="B53" s="4" t="n">
        <v>59.09</v>
      </c>
      <c r="C53" s="4" t="inlineStr">
        <is>
          <t>Less than 100</t>
        </is>
      </c>
      <c r="D53" s="4" t="inlineStr">
        <is>
          <t>Property Size</t>
        </is>
      </c>
    </row>
    <row r="54">
      <c r="A54" s="4" t="n">
        <v>3</v>
      </c>
      <c r="B54" s="4" t="n">
        <v>6.82</v>
      </c>
      <c r="C54" s="4" t="inlineStr">
        <is>
          <t>100-199</t>
        </is>
      </c>
      <c r="D54" s="4" t="inlineStr">
        <is>
          <t>Property Size</t>
        </is>
      </c>
    </row>
    <row r="55">
      <c r="A55" s="4" t="n">
        <v>4</v>
      </c>
      <c r="B55" s="4" t="n">
        <v>9.09</v>
      </c>
      <c r="C55" s="4" t="inlineStr">
        <is>
          <t>200-299</t>
        </is>
      </c>
      <c r="D55" s="4" t="inlineStr">
        <is>
          <t>Property Size</t>
        </is>
      </c>
    </row>
    <row r="56">
      <c r="A56" s="4" t="n">
        <v>4</v>
      </c>
      <c r="B56" s="4" t="n">
        <v>9.09</v>
      </c>
      <c r="C56" s="4" t="inlineStr">
        <is>
          <t>300-399</t>
        </is>
      </c>
      <c r="D56" s="4" t="inlineStr">
        <is>
          <t>Property Size</t>
        </is>
      </c>
    </row>
    <row r="57">
      <c r="A57" s="4" t="n">
        <v>3</v>
      </c>
      <c r="B57" s="4" t="n">
        <v>6.82</v>
      </c>
      <c r="C57" s="4" t="inlineStr">
        <is>
          <t>400-499</t>
        </is>
      </c>
      <c r="D57" s="4" t="inlineStr">
        <is>
          <t>Property Size</t>
        </is>
      </c>
    </row>
    <row r="58">
      <c r="A58" s="4" t="n">
        <v>4</v>
      </c>
      <c r="B58" s="4" t="n">
        <v>9.09</v>
      </c>
      <c r="C58" s="4" t="inlineStr">
        <is>
          <t>500+</t>
        </is>
      </c>
      <c r="D58" s="4" t="inlineStr">
        <is>
          <t>Property Size</t>
        </is>
      </c>
    </row>
    <row r="59">
      <c r="A59" s="9" t="n">
        <v>44</v>
      </c>
      <c r="B59" s="9" t="n">
        <v>100</v>
      </c>
      <c r="D59" s="9" t="inlineStr">
        <is>
          <t>Total Property Size</t>
        </is>
      </c>
    </row>
    <row r="60">
      <c r="A60" s="4" t="n">
        <v>30</v>
      </c>
      <c r="B60" s="4" t="n">
        <v>68.18000000000001</v>
      </c>
      <c r="C60" s="4" t="inlineStr">
        <is>
          <t>AFFORDABLE</t>
        </is>
      </c>
      <c r="D60" s="4" t="inlineStr">
        <is>
          <t>Rent Type</t>
        </is>
      </c>
    </row>
    <row r="61">
      <c r="A61" s="4" t="n">
        <v>14</v>
      </c>
      <c r="B61" s="4" t="n">
        <v>31.82</v>
      </c>
      <c r="C61" s="4" t="inlineStr">
        <is>
          <t>MARKETRATE</t>
        </is>
      </c>
      <c r="D61" s="4" t="inlineStr">
        <is>
          <t>Rent Type</t>
        </is>
      </c>
    </row>
    <row r="62">
      <c r="A62" s="9" t="n">
        <v>44</v>
      </c>
      <c r="B62" s="9" t="n">
        <v>100</v>
      </c>
      <c r="D62" s="9" t="inlineStr">
        <is>
          <t>Total Rent Type</t>
        </is>
      </c>
    </row>
    <row r="63"/>
  </sheetData>
  <mergeCells count="2">
    <mergeCell ref="A19:D19"/>
    <mergeCell ref="A1:B1"/>
  </mergeCells>
  <pageMargins left="0.75" right="0.75" top="1" bottom="1" header="0.5" footer="0.5"/>
</worksheet>
</file>

<file path=xl/worksheets/sheet108.xml><?xml version="1.0" encoding="utf-8"?>
<worksheet xmlns="http://schemas.openxmlformats.org/spreadsheetml/2006/main">
  <sheetPr>
    <outlinePr summaryBelow="1" summaryRight="1"/>
    <pageSetUpPr/>
  </sheetPr>
  <dimension ref="A1:D66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7717</v>
      </c>
    </row>
    <row r="3">
      <c r="A3" s="6" t="inlineStr">
        <is>
          <t>Sample (Total number of properties)</t>
        </is>
      </c>
      <c r="B3" s="4" t="n">
        <v>115</v>
      </c>
    </row>
    <row r="4">
      <c r="A4" s="6" t="inlineStr">
        <is>
          <t>Average property taxes per unit</t>
        </is>
      </c>
      <c r="B4" s="7" t="n">
        <v>2989</v>
      </c>
    </row>
    <row r="5">
      <c r="A5" s="6" t="inlineStr">
        <is>
          <t>Average payroll expenses per unit</t>
        </is>
      </c>
      <c r="B5" s="7" t="n">
        <v>534</v>
      </c>
    </row>
    <row r="6">
      <c r="A6" s="6" t="inlineStr">
        <is>
          <t>Average capital expenditures per unit</t>
        </is>
      </c>
      <c r="B6" s="7" t="n">
        <v>250</v>
      </c>
    </row>
    <row r="7">
      <c r="A7" s="6" t="inlineStr">
        <is>
          <t>Average mortgage per unit</t>
        </is>
      </c>
      <c r="B7" s="7" t="n">
        <v>11838</v>
      </c>
    </row>
    <row r="8">
      <c r="A8" s="6" t="inlineStr">
        <is>
          <t>Average total operating expenses per unit</t>
        </is>
      </c>
      <c r="B8" s="7" t="n">
        <v>5784</v>
      </c>
    </row>
    <row r="9">
      <c r="A9" s="6" t="inlineStr">
        <is>
          <t>Average total expenses per unit</t>
        </is>
      </c>
      <c r="B9" s="7" t="n">
        <v>21395</v>
      </c>
    </row>
    <row r="10">
      <c r="A10" s="6" t="inlineStr">
        <is>
          <t>Average total profit per unit</t>
        </is>
      </c>
      <c r="B10" s="7" t="n">
        <v>2996</v>
      </c>
    </row>
    <row r="11">
      <c r="A11" s="6" t="inlineStr">
        <is>
          <t>Property taxes per dollar of rent</t>
        </is>
      </c>
      <c r="B11" s="4" t="inlineStr">
        <is>
          <t>12 cents</t>
        </is>
      </c>
    </row>
    <row r="12">
      <c r="A12" s="6" t="inlineStr">
        <is>
          <t>Payroll expenses per dollar of rent</t>
        </is>
      </c>
      <c r="B12" s="4" t="inlineStr">
        <is>
          <t>2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49 cents</t>
        </is>
      </c>
    </row>
    <row r="15">
      <c r="A15" s="6" t="inlineStr">
        <is>
          <t>Total operating expenses per dollar of rent</t>
        </is>
      </c>
      <c r="B15" s="4" t="inlineStr">
        <is>
          <t>24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12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28</v>
      </c>
      <c r="B21" s="4" t="n">
        <v>24.35</v>
      </c>
      <c r="C21" s="4" t="inlineStr">
        <is>
          <t>60622</t>
        </is>
      </c>
      <c r="D21" s="4" t="inlineStr">
        <is>
          <t>PROPERTYZIPCODE</t>
        </is>
      </c>
    </row>
    <row r="22">
      <c r="A22" s="4" t="n">
        <v>19</v>
      </c>
      <c r="B22" s="4" t="n">
        <v>16.52</v>
      </c>
      <c r="C22" s="4" t="inlineStr">
        <is>
          <t>60642</t>
        </is>
      </c>
      <c r="D22" s="4" t="inlineStr">
        <is>
          <t>PROPERTYZIPCODE</t>
        </is>
      </c>
    </row>
    <row r="23">
      <c r="A23" s="4" t="n">
        <v>9</v>
      </c>
      <c r="B23" s="4" t="n">
        <v>7.83</v>
      </c>
      <c r="C23" s="4" t="inlineStr">
        <is>
          <t>60653</t>
        </is>
      </c>
      <c r="D23" s="4" t="inlineStr">
        <is>
          <t>PROPERTYZIPCODE</t>
        </is>
      </c>
    </row>
    <row r="24">
      <c r="A24" s="4" t="n">
        <v>9</v>
      </c>
      <c r="B24" s="4" t="n">
        <v>7.83</v>
      </c>
      <c r="C24" s="4" t="inlineStr">
        <is>
          <t>60612</t>
        </is>
      </c>
      <c r="D24" s="4" t="inlineStr">
        <is>
          <t>PROPERTYZIPCODE</t>
        </is>
      </c>
    </row>
    <row r="25">
      <c r="A25" s="4" t="n">
        <v>6</v>
      </c>
      <c r="B25" s="4" t="n">
        <v>5.22</v>
      </c>
      <c r="C25" s="4" t="inlineStr">
        <is>
          <t>60637</t>
        </is>
      </c>
      <c r="D25" s="4" t="inlineStr">
        <is>
          <t>PROPERTYZIPCODE</t>
        </is>
      </c>
    </row>
    <row r="26">
      <c r="A26" s="4" t="n">
        <v>6</v>
      </c>
      <c r="B26" s="4" t="n">
        <v>5.22</v>
      </c>
      <c r="C26" s="4" t="inlineStr">
        <is>
          <t>60615</t>
        </is>
      </c>
      <c r="D26" s="4" t="inlineStr">
        <is>
          <t>PROPERTYZIPCODE</t>
        </is>
      </c>
    </row>
    <row r="27">
      <c r="A27" s="4" t="n">
        <v>5</v>
      </c>
      <c r="B27" s="4" t="n">
        <v>4.35</v>
      </c>
      <c r="C27" s="4" t="inlineStr">
        <is>
          <t>60654</t>
        </is>
      </c>
      <c r="D27" s="4" t="inlineStr">
        <is>
          <t>PROPERTYZIPCODE</t>
        </is>
      </c>
    </row>
    <row r="28">
      <c r="A28" s="4" t="n">
        <v>4</v>
      </c>
      <c r="B28" s="4" t="n">
        <v>3.48</v>
      </c>
      <c r="C28" s="4" t="inlineStr">
        <is>
          <t>60624</t>
        </is>
      </c>
      <c r="D28" s="4" t="inlineStr">
        <is>
          <t>PROPERTYZIPCODE</t>
        </is>
      </c>
    </row>
    <row r="29">
      <c r="A29" s="4" t="n">
        <v>4</v>
      </c>
      <c r="B29" s="4" t="n">
        <v>3.48</v>
      </c>
      <c r="C29" s="4" t="inlineStr">
        <is>
          <t>60302</t>
        </is>
      </c>
      <c r="D29" s="4" t="inlineStr">
        <is>
          <t>PROPERTYZIPCODE</t>
        </is>
      </c>
    </row>
    <row r="30">
      <c r="A30" s="4" t="n">
        <v>3</v>
      </c>
      <c r="B30" s="4" t="n">
        <v>2.61</v>
      </c>
      <c r="C30" s="4" t="inlineStr">
        <is>
          <t>60601</t>
        </is>
      </c>
      <c r="D30" s="4" t="inlineStr">
        <is>
          <t>PROPERTYZIPCODE</t>
        </is>
      </c>
    </row>
    <row r="31">
      <c r="A31" s="4" t="n">
        <v>3</v>
      </c>
      <c r="B31" s="4" t="n">
        <v>2.61</v>
      </c>
      <c r="C31" s="4" t="inlineStr">
        <is>
          <t>60607</t>
        </is>
      </c>
      <c r="D31" s="4" t="inlineStr">
        <is>
          <t>PROPERTYZIPCODE</t>
        </is>
      </c>
    </row>
    <row r="32">
      <c r="A32" s="4" t="n">
        <v>2</v>
      </c>
      <c r="B32" s="4" t="n">
        <v>1.74</v>
      </c>
      <c r="C32" s="4" t="inlineStr">
        <is>
          <t>60644</t>
        </is>
      </c>
      <c r="D32" s="4" t="inlineStr">
        <is>
          <t>PROPERTYZIPCODE</t>
        </is>
      </c>
    </row>
    <row r="33">
      <c r="A33" s="4" t="n">
        <v>2</v>
      </c>
      <c r="B33" s="4" t="n">
        <v>1.74</v>
      </c>
      <c r="C33" s="4" t="inlineStr">
        <is>
          <t>60610</t>
        </is>
      </c>
      <c r="D33" s="4" t="inlineStr">
        <is>
          <t>PROPERTYZIPCODE</t>
        </is>
      </c>
    </row>
    <row r="34">
      <c r="A34" s="4" t="n">
        <v>2</v>
      </c>
      <c r="B34" s="4" t="n">
        <v>1.74</v>
      </c>
      <c r="C34" s="4" t="inlineStr">
        <is>
          <t>60162</t>
        </is>
      </c>
      <c r="D34" s="4" t="inlineStr">
        <is>
          <t>PROPERTYZIPCODE</t>
        </is>
      </c>
    </row>
    <row r="35">
      <c r="A35" s="4" t="n">
        <v>2</v>
      </c>
      <c r="B35" s="4" t="n">
        <v>1.74</v>
      </c>
      <c r="C35" s="4" t="inlineStr">
        <is>
          <t>60304</t>
        </is>
      </c>
      <c r="D35" s="4" t="inlineStr">
        <is>
          <t>PROPERTYZIPCODE</t>
        </is>
      </c>
    </row>
    <row r="36">
      <c r="A36" s="4" t="n">
        <v>2</v>
      </c>
      <c r="B36" s="4" t="n">
        <v>1.74</v>
      </c>
      <c r="C36" s="4" t="inlineStr">
        <is>
          <t>60623</t>
        </is>
      </c>
      <c r="D36" s="4" t="inlineStr">
        <is>
          <t>PROPERTYZIPCODE</t>
        </is>
      </c>
    </row>
    <row r="37">
      <c r="A37" s="4" t="n">
        <v>1</v>
      </c>
      <c r="B37" s="4" t="n">
        <v>0.87</v>
      </c>
      <c r="C37" s="4" t="inlineStr">
        <is>
          <t>60608</t>
        </is>
      </c>
      <c r="D37" s="4" t="inlineStr">
        <is>
          <t>PROPERTYZIPCODE</t>
        </is>
      </c>
    </row>
    <row r="38">
      <c r="A38" s="4" t="n">
        <v>1</v>
      </c>
      <c r="B38" s="4" t="n">
        <v>0.87</v>
      </c>
      <c r="C38" s="4" t="inlineStr">
        <is>
          <t>60616</t>
        </is>
      </c>
      <c r="D38" s="4" t="inlineStr">
        <is>
          <t>PROPERTYZIPCODE</t>
        </is>
      </c>
    </row>
    <row r="39">
      <c r="A39" s="4" t="n">
        <v>1</v>
      </c>
      <c r="B39" s="4" t="n">
        <v>0.87</v>
      </c>
      <c r="C39" s="4" t="inlineStr">
        <is>
          <t>60651</t>
        </is>
      </c>
      <c r="D39" s="4" t="inlineStr">
        <is>
          <t>PROPERTYZIPCODE</t>
        </is>
      </c>
    </row>
    <row r="40">
      <c r="A40" s="4" t="n">
        <v>1</v>
      </c>
      <c r="B40" s="4" t="n">
        <v>0.87</v>
      </c>
      <c r="C40" s="4" t="inlineStr">
        <is>
          <t>60639</t>
        </is>
      </c>
      <c r="D40" s="4" t="inlineStr">
        <is>
          <t>PROPERTYZIPCODE</t>
        </is>
      </c>
    </row>
    <row r="41">
      <c r="A41" s="4" t="n">
        <v>1</v>
      </c>
      <c r="B41" s="4" t="n">
        <v>0.87</v>
      </c>
      <c r="C41" s="4" t="inlineStr">
        <is>
          <t>60611</t>
        </is>
      </c>
      <c r="D41" s="4" t="inlineStr">
        <is>
          <t>PROPERTYZIPCODE</t>
        </is>
      </c>
    </row>
    <row r="42">
      <c r="A42" s="4" t="n">
        <v>1</v>
      </c>
      <c r="B42" s="4" t="n">
        <v>0.87</v>
      </c>
      <c r="C42" s="4" t="inlineStr">
        <is>
          <t>60130</t>
        </is>
      </c>
      <c r="D42" s="4" t="inlineStr">
        <is>
          <t>PROPERTYZIPCODE</t>
        </is>
      </c>
    </row>
    <row r="43">
      <c r="A43" s="4" t="n">
        <v>1</v>
      </c>
      <c r="B43" s="4" t="n">
        <v>0.87</v>
      </c>
      <c r="C43" s="4" t="inlineStr">
        <is>
          <t>60104</t>
        </is>
      </c>
      <c r="D43" s="4" t="inlineStr">
        <is>
          <t>PROPERTYZIPCODE</t>
        </is>
      </c>
    </row>
    <row r="44">
      <c r="A44" s="4" t="n">
        <v>1</v>
      </c>
      <c r="B44" s="4" t="n">
        <v>0.87</v>
      </c>
      <c r="C44" s="4" t="inlineStr">
        <is>
          <t>60629</t>
        </is>
      </c>
      <c r="D44" s="4" t="inlineStr">
        <is>
          <t>PROPERTYZIPCODE</t>
        </is>
      </c>
    </row>
    <row r="45">
      <c r="A45" s="4" t="n">
        <v>1</v>
      </c>
      <c r="B45" s="4" t="n">
        <v>0.87</v>
      </c>
      <c r="C45" s="4" t="inlineStr">
        <is>
          <t>60609</t>
        </is>
      </c>
      <c r="D45" s="4" t="inlineStr">
        <is>
          <t>PROPERTYZIPCODE</t>
        </is>
      </c>
    </row>
    <row r="46">
      <c r="A46" s="9" t="n">
        <v>115</v>
      </c>
      <c r="B46" s="9" t="n">
        <v>100</v>
      </c>
      <c r="D46" s="9" t="inlineStr">
        <is>
          <t>Total PROPERTYZIPCODE</t>
        </is>
      </c>
    </row>
    <row r="47">
      <c r="A47" s="4" t="n">
        <v>96</v>
      </c>
      <c r="B47" s="4" t="n">
        <v>83.48</v>
      </c>
      <c r="C47" s="4" t="inlineStr">
        <is>
          <t>GARDEN</t>
        </is>
      </c>
      <c r="D47" s="4" t="inlineStr">
        <is>
          <t>Property Type</t>
        </is>
      </c>
    </row>
    <row r="48">
      <c r="A48" s="4" t="n">
        <v>13</v>
      </c>
      <c r="B48" s="4" t="n">
        <v>11.3</v>
      </c>
      <c r="C48" s="4" t="inlineStr">
        <is>
          <t>HIRISE</t>
        </is>
      </c>
      <c r="D48" s="4" t="inlineStr">
        <is>
          <t>Property Type</t>
        </is>
      </c>
    </row>
    <row r="49">
      <c r="A49" s="4" t="n">
        <v>6</v>
      </c>
      <c r="B49" s="4" t="n">
        <v>5.22</v>
      </c>
      <c r="C49" s="4" t="inlineStr">
        <is>
          <t>MIDRISE</t>
        </is>
      </c>
      <c r="D49" s="4" t="inlineStr">
        <is>
          <t>Property Type</t>
        </is>
      </c>
    </row>
    <row r="50">
      <c r="A50" s="9" t="n">
        <v>115</v>
      </c>
      <c r="B50" s="9" t="n">
        <v>100</v>
      </c>
      <c r="D50" s="9" t="inlineStr">
        <is>
          <t>Total Property Type</t>
        </is>
      </c>
    </row>
    <row r="51">
      <c r="A51" s="4" t="n">
        <v>17</v>
      </c>
      <c r="B51" s="4" t="n">
        <v>14.78</v>
      </c>
      <c r="C51" s="4" t="inlineStr">
        <is>
          <t>Less than 5 years</t>
        </is>
      </c>
      <c r="D51" s="4" t="inlineStr">
        <is>
          <t>Age of Property</t>
        </is>
      </c>
    </row>
    <row r="52">
      <c r="A52" s="4" t="n">
        <v>50</v>
      </c>
      <c r="B52" s="4" t="n">
        <v>43.48</v>
      </c>
      <c r="C52" s="4" t="inlineStr">
        <is>
          <t>5-9 years</t>
        </is>
      </c>
      <c r="D52" s="4" t="inlineStr">
        <is>
          <t>Age of Property</t>
        </is>
      </c>
    </row>
    <row r="53">
      <c r="A53" s="4" t="n">
        <v>24</v>
      </c>
      <c r="B53" s="4" t="n">
        <v>20.87</v>
      </c>
      <c r="C53" s="4" t="inlineStr">
        <is>
          <t>10-19 years</t>
        </is>
      </c>
      <c r="D53" s="4" t="inlineStr">
        <is>
          <t>Age of Property</t>
        </is>
      </c>
    </row>
    <row r="54">
      <c r="A54" s="4" t="n">
        <v>24</v>
      </c>
      <c r="B54" s="4" t="n">
        <v>20.87</v>
      </c>
      <c r="C54" s="4" t="inlineStr">
        <is>
          <t>20+ years</t>
        </is>
      </c>
      <c r="D54" s="4" t="inlineStr">
        <is>
          <t>Age of Property</t>
        </is>
      </c>
    </row>
    <row r="55">
      <c r="A55" s="9" t="n">
        <v>115</v>
      </c>
      <c r="B55" s="9" t="n">
        <v>100</v>
      </c>
      <c r="D55" s="9" t="inlineStr">
        <is>
          <t>Total Age of Property</t>
        </is>
      </c>
    </row>
    <row r="56">
      <c r="A56" s="4" t="n">
        <v>103</v>
      </c>
      <c r="B56" s="4" t="n">
        <v>89.56999999999999</v>
      </c>
      <c r="C56" s="4" t="inlineStr">
        <is>
          <t>Less than 100</t>
        </is>
      </c>
      <c r="D56" s="4" t="inlineStr">
        <is>
          <t>Property Size</t>
        </is>
      </c>
    </row>
    <row r="57">
      <c r="A57" s="4" t="n">
        <v>1</v>
      </c>
      <c r="B57" s="4" t="n">
        <v>0.87</v>
      </c>
      <c r="C57" s="4" t="inlineStr">
        <is>
          <t>100-199</t>
        </is>
      </c>
      <c r="D57" s="4" t="inlineStr">
        <is>
          <t>Property Size</t>
        </is>
      </c>
    </row>
    <row r="58">
      <c r="A58" s="4" t="n">
        <v>1</v>
      </c>
      <c r="B58" s="4" t="n">
        <v>0.87</v>
      </c>
      <c r="C58" s="4" t="inlineStr">
        <is>
          <t>200-299</t>
        </is>
      </c>
      <c r="D58" s="4" t="inlineStr">
        <is>
          <t>Property Size</t>
        </is>
      </c>
    </row>
    <row r="59">
      <c r="A59" s="4" t="n">
        <v>2</v>
      </c>
      <c r="B59" s="4" t="n">
        <v>1.74</v>
      </c>
      <c r="C59" s="4" t="inlineStr">
        <is>
          <t>300-399</t>
        </is>
      </c>
      <c r="D59" s="4" t="inlineStr">
        <is>
          <t>Property Size</t>
        </is>
      </c>
    </row>
    <row r="60">
      <c r="A60" s="4" t="n">
        <v>3</v>
      </c>
      <c r="B60" s="4" t="n">
        <v>2.61</v>
      </c>
      <c r="C60" s="4" t="inlineStr">
        <is>
          <t>400-499</t>
        </is>
      </c>
      <c r="D60" s="4" t="inlineStr">
        <is>
          <t>Property Size</t>
        </is>
      </c>
    </row>
    <row r="61">
      <c r="A61" s="4" t="n">
        <v>5</v>
      </c>
      <c r="B61" s="4" t="n">
        <v>4.35</v>
      </c>
      <c r="C61" s="4" t="inlineStr">
        <is>
          <t>500+</t>
        </is>
      </c>
      <c r="D61" s="4" t="inlineStr">
        <is>
          <t>Property Size</t>
        </is>
      </c>
    </row>
    <row r="62">
      <c r="A62" s="9" t="n">
        <v>115</v>
      </c>
      <c r="B62" s="9" t="n">
        <v>100</v>
      </c>
      <c r="D62" s="9" t="inlineStr">
        <is>
          <t>Total Property Size</t>
        </is>
      </c>
    </row>
    <row r="63">
      <c r="A63" s="4" t="n">
        <v>75</v>
      </c>
      <c r="B63" s="4" t="n">
        <v>65.22</v>
      </c>
      <c r="C63" s="4" t="inlineStr">
        <is>
          <t>MARKETRATE</t>
        </is>
      </c>
      <c r="D63" s="4" t="inlineStr">
        <is>
          <t>Rent Type</t>
        </is>
      </c>
    </row>
    <row r="64">
      <c r="A64" s="4" t="n">
        <v>40</v>
      </c>
      <c r="B64" s="4" t="n">
        <v>34.78</v>
      </c>
      <c r="C64" s="4" t="inlineStr">
        <is>
          <t>AFFORDABLE</t>
        </is>
      </c>
      <c r="D64" s="4" t="inlineStr">
        <is>
          <t>Rent Type</t>
        </is>
      </c>
    </row>
    <row r="65">
      <c r="A65" s="9" t="n">
        <v>115</v>
      </c>
      <c r="B65" s="9" t="n">
        <v>100</v>
      </c>
      <c r="D65" s="9" t="inlineStr">
        <is>
          <t>Total Rent Type</t>
        </is>
      </c>
    </row>
    <row r="66"/>
  </sheetData>
  <mergeCells count="2">
    <mergeCell ref="A19:D19"/>
    <mergeCell ref="A1:B1"/>
  </mergeCells>
  <pageMargins left="0.75" right="0.75" top="1" bottom="1" header="0.5" footer="0.5"/>
</worksheet>
</file>

<file path=xl/worksheets/sheet109.xml><?xml version="1.0" encoding="utf-8"?>
<worksheet xmlns="http://schemas.openxmlformats.org/spreadsheetml/2006/main">
  <sheetPr>
    <outlinePr summaryBelow="1" summaryRight="1"/>
    <pageSetUpPr/>
  </sheetPr>
  <dimension ref="A1:D58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6520</v>
      </c>
    </row>
    <row r="3">
      <c r="A3" s="6" t="inlineStr">
        <is>
          <t>Sample (Total number of properties)</t>
        </is>
      </c>
      <c r="B3" s="4" t="n">
        <v>26</v>
      </c>
    </row>
    <row r="4">
      <c r="A4" s="6" t="inlineStr">
        <is>
          <t>Average property taxes per unit</t>
        </is>
      </c>
      <c r="B4" s="7" t="n">
        <v>2898</v>
      </c>
    </row>
    <row r="5">
      <c r="A5" s="6" t="inlineStr">
        <is>
          <t>Average payroll expenses per unit</t>
        </is>
      </c>
      <c r="B5" s="7" t="n">
        <v>1666</v>
      </c>
    </row>
    <row r="6">
      <c r="A6" s="6" t="inlineStr">
        <is>
          <t>Average capital expenditures per unit</t>
        </is>
      </c>
      <c r="B6" s="7" t="n">
        <v>250</v>
      </c>
    </row>
    <row r="7">
      <c r="A7" s="6" t="inlineStr">
        <is>
          <t>Average mortgage per unit</t>
        </is>
      </c>
      <c r="B7" s="7" t="n">
        <v>8590</v>
      </c>
    </row>
    <row r="8">
      <c r="A8" s="6" t="inlineStr">
        <is>
          <t>Average total operating expenses per unit</t>
        </is>
      </c>
      <c r="B8" s="7" t="n">
        <v>4595</v>
      </c>
    </row>
    <row r="9">
      <c r="A9" s="6" t="inlineStr">
        <is>
          <t>Average total expenses per unit</t>
        </is>
      </c>
      <c r="B9" s="7" t="n">
        <v>17999</v>
      </c>
    </row>
    <row r="10">
      <c r="A10" s="6" t="inlineStr">
        <is>
          <t>Average total profit per unit</t>
        </is>
      </c>
      <c r="B10" s="7" t="n">
        <v>2148</v>
      </c>
    </row>
    <row r="11">
      <c r="A11" s="6" t="inlineStr">
        <is>
          <t>Property taxes per dollar of rent</t>
        </is>
      </c>
      <c r="B11" s="4" t="inlineStr">
        <is>
          <t>14 cents</t>
        </is>
      </c>
    </row>
    <row r="12">
      <c r="A12" s="6" t="inlineStr">
        <is>
          <t>Payroll expenses per dollar of rent</t>
        </is>
      </c>
      <c r="B12" s="4" t="inlineStr">
        <is>
          <t>8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43 cents</t>
        </is>
      </c>
    </row>
    <row r="15">
      <c r="A15" s="6" t="inlineStr">
        <is>
          <t>Total operating expenses per dollar of rent</t>
        </is>
      </c>
      <c r="B15" s="4" t="inlineStr">
        <is>
          <t>23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4</v>
      </c>
      <c r="B21" s="4" t="n">
        <v>15.38</v>
      </c>
      <c r="C21" s="4" t="inlineStr">
        <is>
          <t>60056</t>
        </is>
      </c>
      <c r="D21" s="4" t="inlineStr">
        <is>
          <t>PROPERTYZIPCODE</t>
        </is>
      </c>
    </row>
    <row r="22">
      <c r="A22" s="4" t="n">
        <v>4</v>
      </c>
      <c r="B22" s="4" t="n">
        <v>15.38</v>
      </c>
      <c r="C22" s="4" t="inlineStr">
        <is>
          <t>60016</t>
        </is>
      </c>
      <c r="D22" s="4" t="inlineStr">
        <is>
          <t>PROPERTYZIPCODE</t>
        </is>
      </c>
    </row>
    <row r="23">
      <c r="A23" s="4" t="n">
        <v>3</v>
      </c>
      <c r="B23" s="4" t="n">
        <v>11.54</v>
      </c>
      <c r="C23" s="4" t="inlineStr">
        <is>
          <t>60173</t>
        </is>
      </c>
      <c r="D23" s="4" t="inlineStr">
        <is>
          <t>PROPERTYZIPCODE</t>
        </is>
      </c>
    </row>
    <row r="24">
      <c r="A24" s="4" t="n">
        <v>2</v>
      </c>
      <c r="B24" s="4" t="n">
        <v>7.69</v>
      </c>
      <c r="C24" s="4" t="inlineStr">
        <is>
          <t>60174</t>
        </is>
      </c>
      <c r="D24" s="4" t="inlineStr">
        <is>
          <t>PROPERTYZIPCODE</t>
        </is>
      </c>
    </row>
    <row r="25">
      <c r="A25" s="4" t="n">
        <v>2</v>
      </c>
      <c r="B25" s="4" t="n">
        <v>7.69</v>
      </c>
      <c r="C25" s="4" t="inlineStr">
        <is>
          <t>60005</t>
        </is>
      </c>
      <c r="D25" s="4" t="inlineStr">
        <is>
          <t>PROPERTYZIPCODE</t>
        </is>
      </c>
    </row>
    <row r="26">
      <c r="A26" s="4" t="n">
        <v>2</v>
      </c>
      <c r="B26" s="4" t="n">
        <v>7.69</v>
      </c>
      <c r="C26" s="4" t="inlineStr">
        <is>
          <t>60193</t>
        </is>
      </c>
      <c r="D26" s="4" t="inlineStr">
        <is>
          <t>PROPERTYZIPCODE</t>
        </is>
      </c>
    </row>
    <row r="27">
      <c r="A27" s="4" t="n">
        <v>1</v>
      </c>
      <c r="B27" s="4" t="n">
        <v>3.85</v>
      </c>
      <c r="C27" s="4" t="inlineStr">
        <is>
          <t>60108</t>
        </is>
      </c>
      <c r="D27" s="4" t="inlineStr">
        <is>
          <t>PROPERTYZIPCODE</t>
        </is>
      </c>
    </row>
    <row r="28">
      <c r="A28" s="4" t="n">
        <v>1</v>
      </c>
      <c r="B28" s="4" t="n">
        <v>3.85</v>
      </c>
      <c r="C28" s="4" t="inlineStr">
        <is>
          <t>60101</t>
        </is>
      </c>
      <c r="D28" s="4" t="inlineStr">
        <is>
          <t>PROPERTYZIPCODE</t>
        </is>
      </c>
    </row>
    <row r="29">
      <c r="A29" s="4" t="n">
        <v>1</v>
      </c>
      <c r="B29" s="4" t="n">
        <v>3.85</v>
      </c>
      <c r="C29" s="4" t="inlineStr">
        <is>
          <t>60188</t>
        </is>
      </c>
      <c r="D29" s="4" t="inlineStr">
        <is>
          <t>PROPERTYZIPCODE</t>
        </is>
      </c>
    </row>
    <row r="30">
      <c r="A30" s="4" t="n">
        <v>1</v>
      </c>
      <c r="B30" s="4" t="n">
        <v>3.85</v>
      </c>
      <c r="C30" s="4" t="inlineStr">
        <is>
          <t>60074</t>
        </is>
      </c>
      <c r="D30" s="4" t="inlineStr">
        <is>
          <t>PROPERTYZIPCODE</t>
        </is>
      </c>
    </row>
    <row r="31">
      <c r="A31" s="4" t="n">
        <v>1</v>
      </c>
      <c r="B31" s="4" t="n">
        <v>3.85</v>
      </c>
      <c r="C31" s="4" t="inlineStr">
        <is>
          <t>60656</t>
        </is>
      </c>
      <c r="D31" s="4" t="inlineStr">
        <is>
          <t>PROPERTYZIPCODE</t>
        </is>
      </c>
    </row>
    <row r="32">
      <c r="A32" s="4" t="n">
        <v>1</v>
      </c>
      <c r="B32" s="4" t="n">
        <v>3.85</v>
      </c>
      <c r="C32" s="4" t="inlineStr">
        <is>
          <t>60106</t>
        </is>
      </c>
      <c r="D32" s="4" t="inlineStr">
        <is>
          <t>PROPERTYZIPCODE</t>
        </is>
      </c>
    </row>
    <row r="33">
      <c r="A33" s="4" t="n">
        <v>1</v>
      </c>
      <c r="B33" s="4" t="n">
        <v>3.85</v>
      </c>
      <c r="C33" s="4" t="inlineStr">
        <is>
          <t>60134</t>
        </is>
      </c>
      <c r="D33" s="4" t="inlineStr">
        <is>
          <t>PROPERTYZIPCODE</t>
        </is>
      </c>
    </row>
    <row r="34">
      <c r="A34" s="4" t="n">
        <v>1</v>
      </c>
      <c r="B34" s="4" t="n">
        <v>3.85</v>
      </c>
      <c r="C34" s="4" t="inlineStr">
        <is>
          <t>60177</t>
        </is>
      </c>
      <c r="D34" s="4" t="inlineStr">
        <is>
          <t>PROPERTYZIPCODE</t>
        </is>
      </c>
    </row>
    <row r="35">
      <c r="A35" s="4" t="n">
        <v>1</v>
      </c>
      <c r="B35" s="4" t="n">
        <v>3.85</v>
      </c>
      <c r="C35" s="4" t="inlineStr">
        <is>
          <t>60018</t>
        </is>
      </c>
      <c r="D35" s="4" t="inlineStr">
        <is>
          <t>PROPERTYZIPCODE</t>
        </is>
      </c>
    </row>
    <row r="36">
      <c r="A36" s="9" t="n">
        <v>26</v>
      </c>
      <c r="B36" s="9" t="n">
        <v>100</v>
      </c>
      <c r="D36" s="9" t="inlineStr">
        <is>
          <t>Total PROPERTYZIPCODE</t>
        </is>
      </c>
    </row>
    <row r="37">
      <c r="A37" s="4" t="n">
        <v>21</v>
      </c>
      <c r="B37" s="4" t="n">
        <v>80.77</v>
      </c>
      <c r="C37" s="4" t="inlineStr">
        <is>
          <t>GARDEN</t>
        </is>
      </c>
      <c r="D37" s="4" t="inlineStr">
        <is>
          <t>Property Type</t>
        </is>
      </c>
    </row>
    <row r="38">
      <c r="A38" s="4" t="n">
        <v>2</v>
      </c>
      <c r="B38" s="4" t="n">
        <v>7.69</v>
      </c>
      <c r="C38" s="4" t="inlineStr">
        <is>
          <t>HIRISE</t>
        </is>
      </c>
      <c r="D38" s="4" t="inlineStr">
        <is>
          <t>Property Type</t>
        </is>
      </c>
    </row>
    <row r="39">
      <c r="A39" s="4" t="n">
        <v>1</v>
      </c>
      <c r="B39" s="4" t="n">
        <v>3.85</v>
      </c>
      <c r="C39" s="4" t="inlineStr">
        <is>
          <t>SENIOR</t>
        </is>
      </c>
      <c r="D39" s="4" t="inlineStr">
        <is>
          <t>Property Type</t>
        </is>
      </c>
    </row>
    <row r="40">
      <c r="A40" s="4" t="n">
        <v>1</v>
      </c>
      <c r="B40" s="4" t="n">
        <v>3.85</v>
      </c>
      <c r="C40" s="4" t="inlineStr">
        <is>
          <t>MIDRISE</t>
        </is>
      </c>
      <c r="D40" s="4" t="inlineStr">
        <is>
          <t>Property Type</t>
        </is>
      </c>
    </row>
    <row r="41">
      <c r="A41" s="4" t="n">
        <v>1</v>
      </c>
      <c r="B41" s="4" t="n">
        <v>3.85</v>
      </c>
      <c r="C41" s="4" t="inlineStr">
        <is>
          <t>MANUF</t>
        </is>
      </c>
      <c r="D41" s="4" t="inlineStr">
        <is>
          <t>Property Type</t>
        </is>
      </c>
    </row>
    <row r="42">
      <c r="A42" s="9" t="n">
        <v>26</v>
      </c>
      <c r="B42" s="9" t="n">
        <v>100</v>
      </c>
      <c r="D42" s="9" t="inlineStr">
        <is>
          <t>Total Property Type</t>
        </is>
      </c>
    </row>
    <row r="43">
      <c r="A43" s="4" t="n">
        <v>2</v>
      </c>
      <c r="B43" s="4" t="n">
        <v>7.69</v>
      </c>
      <c r="C43" s="4" t="inlineStr">
        <is>
          <t>Less than 5 years</t>
        </is>
      </c>
      <c r="D43" s="4" t="inlineStr">
        <is>
          <t>Age of Property</t>
        </is>
      </c>
    </row>
    <row r="44">
      <c r="A44" s="4" t="n">
        <v>8</v>
      </c>
      <c r="B44" s="4" t="n">
        <v>30.77</v>
      </c>
      <c r="C44" s="4" t="inlineStr">
        <is>
          <t>5-9 years</t>
        </is>
      </c>
      <c r="D44" s="4" t="inlineStr">
        <is>
          <t>Age of Property</t>
        </is>
      </c>
    </row>
    <row r="45">
      <c r="A45" s="4" t="n">
        <v>5</v>
      </c>
      <c r="B45" s="4" t="n">
        <v>19.23</v>
      </c>
      <c r="C45" s="4" t="inlineStr">
        <is>
          <t>10-19 years</t>
        </is>
      </c>
      <c r="D45" s="4" t="inlineStr">
        <is>
          <t>Age of Property</t>
        </is>
      </c>
    </row>
    <row r="46">
      <c r="A46" s="4" t="n">
        <v>11</v>
      </c>
      <c r="B46" s="4" t="n">
        <v>42.31</v>
      </c>
      <c r="C46" s="4" t="inlineStr">
        <is>
          <t>20+ years</t>
        </is>
      </c>
      <c r="D46" s="4" t="inlineStr">
        <is>
          <t>Age of Property</t>
        </is>
      </c>
    </row>
    <row r="47">
      <c r="A47" s="9" t="n">
        <v>26</v>
      </c>
      <c r="B47" s="9" t="n">
        <v>100</v>
      </c>
      <c r="D47" s="9" t="inlineStr">
        <is>
          <t>Total Age of Property</t>
        </is>
      </c>
    </row>
    <row r="48">
      <c r="A48" s="4" t="n">
        <v>5</v>
      </c>
      <c r="B48" s="4" t="n">
        <v>19.23</v>
      </c>
      <c r="C48" s="4" t="inlineStr">
        <is>
          <t>Less than 100</t>
        </is>
      </c>
      <c r="D48" s="4" t="inlineStr">
        <is>
          <t>Property Size</t>
        </is>
      </c>
    </row>
    <row r="49">
      <c r="A49" s="4" t="n">
        <v>7</v>
      </c>
      <c r="B49" s="4" t="n">
        <v>26.92</v>
      </c>
      <c r="C49" s="4" t="inlineStr">
        <is>
          <t>100-199</t>
        </is>
      </c>
      <c r="D49" s="4" t="inlineStr">
        <is>
          <t>Property Size</t>
        </is>
      </c>
    </row>
    <row r="50">
      <c r="A50" s="4" t="n">
        <v>7</v>
      </c>
      <c r="B50" s="4" t="n">
        <v>26.92</v>
      </c>
      <c r="C50" s="4" t="inlineStr">
        <is>
          <t>200-299</t>
        </is>
      </c>
      <c r="D50" s="4" t="inlineStr">
        <is>
          <t>Property Size</t>
        </is>
      </c>
    </row>
    <row r="51">
      <c r="A51" s="4" t="n">
        <v>3</v>
      </c>
      <c r="B51" s="4" t="n">
        <v>11.54</v>
      </c>
      <c r="C51" s="4" t="inlineStr">
        <is>
          <t>300-399</t>
        </is>
      </c>
      <c r="D51" s="4" t="inlineStr">
        <is>
          <t>Property Size</t>
        </is>
      </c>
    </row>
    <row r="52">
      <c r="A52" s="4" t="n">
        <v>1</v>
      </c>
      <c r="B52" s="4" t="n">
        <v>3.85</v>
      </c>
      <c r="C52" s="4" t="inlineStr">
        <is>
          <t>400-499</t>
        </is>
      </c>
      <c r="D52" s="4" t="inlineStr">
        <is>
          <t>Property Size</t>
        </is>
      </c>
    </row>
    <row r="53">
      <c r="A53" s="4" t="n">
        <v>3</v>
      </c>
      <c r="B53" s="4" t="n">
        <v>11.54</v>
      </c>
      <c r="C53" s="4" t="inlineStr">
        <is>
          <t>500+</t>
        </is>
      </c>
      <c r="D53" s="4" t="inlineStr">
        <is>
          <t>Property Size</t>
        </is>
      </c>
    </row>
    <row r="54">
      <c r="A54" s="9" t="n">
        <v>26</v>
      </c>
      <c r="B54" s="9" t="n">
        <v>100</v>
      </c>
      <c r="D54" s="9" t="inlineStr">
        <is>
          <t>Total Property Size</t>
        </is>
      </c>
    </row>
    <row r="55">
      <c r="A55" s="4" t="n">
        <v>16</v>
      </c>
      <c r="B55" s="4" t="n">
        <v>61.54</v>
      </c>
      <c r="C55" s="4" t="inlineStr">
        <is>
          <t>MARKETRATE</t>
        </is>
      </c>
      <c r="D55" s="4" t="inlineStr">
        <is>
          <t>Rent Type</t>
        </is>
      </c>
    </row>
    <row r="56">
      <c r="A56" s="4" t="n">
        <v>10</v>
      </c>
      <c r="B56" s="4" t="n">
        <v>38.46</v>
      </c>
      <c r="C56" s="4" t="inlineStr">
        <is>
          <t>AFFORDABLE</t>
        </is>
      </c>
      <c r="D56" s="4" t="inlineStr">
        <is>
          <t>Rent Type</t>
        </is>
      </c>
    </row>
    <row r="57">
      <c r="A57" s="9" t="n">
        <v>26</v>
      </c>
      <c r="B57" s="9" t="n">
        <v>100</v>
      </c>
      <c r="D57" s="9" t="inlineStr">
        <is>
          <t>Total Rent Type</t>
        </is>
      </c>
    </row>
    <row r="58"/>
  </sheetData>
  <mergeCells count="2">
    <mergeCell ref="A19:D19"/>
    <mergeCell ref="A1:B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55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7372</v>
      </c>
    </row>
    <row r="3">
      <c r="A3" s="6" t="inlineStr">
        <is>
          <t>Sample (Total number of properties)</t>
        </is>
      </c>
      <c r="B3" s="4" t="n">
        <v>47</v>
      </c>
    </row>
    <row r="4">
      <c r="A4" s="6" t="inlineStr">
        <is>
          <t>Average property taxes per unit</t>
        </is>
      </c>
      <c r="B4" s="7" t="n">
        <v>510</v>
      </c>
    </row>
    <row r="5">
      <c r="A5" s="6" t="inlineStr">
        <is>
          <t>Average payroll expenses per unit</t>
        </is>
      </c>
      <c r="B5" s="7" t="n">
        <v>1306</v>
      </c>
    </row>
    <row r="6">
      <c r="A6" s="6" t="inlineStr">
        <is>
          <t>Average capital expenditures per unit</t>
        </is>
      </c>
      <c r="B6" s="7" t="n">
        <v>246</v>
      </c>
    </row>
    <row r="7">
      <c r="A7" s="6" t="inlineStr">
        <is>
          <t>Average mortgage per unit</t>
        </is>
      </c>
      <c r="B7" s="7" t="n">
        <v>6246</v>
      </c>
    </row>
    <row r="8">
      <c r="A8" s="6" t="inlineStr">
        <is>
          <t>Average total operating expenses per unit</t>
        </is>
      </c>
      <c r="B8" s="7" t="n">
        <v>3779</v>
      </c>
    </row>
    <row r="9">
      <c r="A9" s="6" t="inlineStr">
        <is>
          <t>Average total expenses per unit</t>
        </is>
      </c>
      <c r="B9" s="7" t="n">
        <v>12088</v>
      </c>
    </row>
    <row r="10">
      <c r="A10" s="6" t="inlineStr">
        <is>
          <t>Average total profit per unit</t>
        </is>
      </c>
      <c r="B10" s="7" t="n">
        <v>1562</v>
      </c>
    </row>
    <row r="11">
      <c r="A11" s="6" t="inlineStr">
        <is>
          <t>Property taxes per dollar of rent</t>
        </is>
      </c>
      <c r="B11" s="4" t="inlineStr">
        <is>
          <t>4 cents</t>
        </is>
      </c>
    </row>
    <row r="12">
      <c r="A12" s="6" t="inlineStr">
        <is>
          <t>Payroll expenses per dollar of rent</t>
        </is>
      </c>
      <c r="B12" s="4" t="inlineStr">
        <is>
          <t>10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46 cents</t>
        </is>
      </c>
    </row>
    <row r="15">
      <c r="A15" s="6" t="inlineStr">
        <is>
          <t>Total operating expenses per dollar of rent</t>
        </is>
      </c>
      <c r="B15" s="4" t="inlineStr">
        <is>
          <t>28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9</v>
      </c>
      <c r="B21" s="4" t="n">
        <v>19.15</v>
      </c>
      <c r="C21" s="4" t="inlineStr">
        <is>
          <t>85705</t>
        </is>
      </c>
      <c r="D21" s="4" t="inlineStr">
        <is>
          <t>PROPERTYZIPCODE</t>
        </is>
      </c>
    </row>
    <row r="22">
      <c r="A22" s="4" t="n">
        <v>6</v>
      </c>
      <c r="B22" s="4" t="n">
        <v>12.77</v>
      </c>
      <c r="C22" s="4" t="inlineStr">
        <is>
          <t>85711</t>
        </is>
      </c>
      <c r="D22" s="4" t="inlineStr">
        <is>
          <t>PROPERTYZIPCODE</t>
        </is>
      </c>
    </row>
    <row r="23">
      <c r="A23" s="4" t="n">
        <v>6</v>
      </c>
      <c r="B23" s="4" t="n">
        <v>12.77</v>
      </c>
      <c r="C23" s="4" t="inlineStr">
        <is>
          <t>85719</t>
        </is>
      </c>
      <c r="D23" s="4" t="inlineStr">
        <is>
          <t>PROPERTYZIPCODE</t>
        </is>
      </c>
    </row>
    <row r="24">
      <c r="A24" s="4" t="n">
        <v>4</v>
      </c>
      <c r="B24" s="4" t="n">
        <v>8.51</v>
      </c>
      <c r="C24" s="4" t="inlineStr">
        <is>
          <t>85706</t>
        </is>
      </c>
      <c r="D24" s="4" t="inlineStr">
        <is>
          <t>PROPERTYZIPCODE</t>
        </is>
      </c>
    </row>
    <row r="25">
      <c r="A25" s="4" t="n">
        <v>4</v>
      </c>
      <c r="B25" s="4" t="n">
        <v>8.51</v>
      </c>
      <c r="C25" s="4" t="inlineStr">
        <is>
          <t>85745</t>
        </is>
      </c>
      <c r="D25" s="4" t="inlineStr">
        <is>
          <t>PROPERTYZIPCODE</t>
        </is>
      </c>
    </row>
    <row r="26">
      <c r="A26" s="4" t="n">
        <v>3</v>
      </c>
      <c r="B26" s="4" t="n">
        <v>6.38</v>
      </c>
      <c r="C26" s="4" t="inlineStr">
        <is>
          <t>85323</t>
        </is>
      </c>
      <c r="D26" s="4" t="inlineStr">
        <is>
          <t>PROPERTYZIPCODE</t>
        </is>
      </c>
    </row>
    <row r="27">
      <c r="A27" s="4" t="n">
        <v>3</v>
      </c>
      <c r="B27" s="4" t="n">
        <v>6.38</v>
      </c>
      <c r="C27" s="4" t="inlineStr">
        <is>
          <t>85701</t>
        </is>
      </c>
      <c r="D27" s="4" t="inlineStr">
        <is>
          <t>PROPERTYZIPCODE</t>
        </is>
      </c>
    </row>
    <row r="28">
      <c r="A28" s="4" t="n">
        <v>3</v>
      </c>
      <c r="B28" s="4" t="n">
        <v>6.38</v>
      </c>
      <c r="C28" s="4" t="inlineStr">
        <is>
          <t>85392</t>
        </is>
      </c>
      <c r="D28" s="4" t="inlineStr">
        <is>
          <t>PROPERTYZIPCODE</t>
        </is>
      </c>
    </row>
    <row r="29">
      <c r="A29" s="4" t="n">
        <v>2</v>
      </c>
      <c r="B29" s="4" t="n">
        <v>4.26</v>
      </c>
      <c r="C29" s="4" t="inlineStr">
        <is>
          <t>85364</t>
        </is>
      </c>
      <c r="D29" s="4" t="inlineStr">
        <is>
          <t>PROPERTYZIPCODE</t>
        </is>
      </c>
    </row>
    <row r="30">
      <c r="A30" s="4" t="n">
        <v>2</v>
      </c>
      <c r="B30" s="4" t="n">
        <v>4.26</v>
      </c>
      <c r="C30" s="4" t="inlineStr">
        <is>
          <t>85713</t>
        </is>
      </c>
      <c r="D30" s="4" t="inlineStr">
        <is>
          <t>PROPERTYZIPCODE</t>
        </is>
      </c>
    </row>
    <row r="31">
      <c r="A31" s="4" t="n">
        <v>2</v>
      </c>
      <c r="B31" s="4" t="n">
        <v>4.26</v>
      </c>
      <c r="C31" s="4" t="inlineStr">
        <is>
          <t>85746</t>
        </is>
      </c>
      <c r="D31" s="4" t="inlineStr">
        <is>
          <t>PROPERTYZIPCODE</t>
        </is>
      </c>
    </row>
    <row r="32">
      <c r="A32" s="4" t="n">
        <v>1</v>
      </c>
      <c r="B32" s="4" t="n">
        <v>2.13</v>
      </c>
      <c r="C32" s="4" t="inlineStr">
        <is>
          <t>85353</t>
        </is>
      </c>
      <c r="D32" s="4" t="inlineStr">
        <is>
          <t>PROPERTYZIPCODE</t>
        </is>
      </c>
    </row>
    <row r="33">
      <c r="A33" s="4" t="n">
        <v>1</v>
      </c>
      <c r="B33" s="4" t="n">
        <v>2.13</v>
      </c>
      <c r="C33" s="4" t="inlineStr">
        <is>
          <t>85716</t>
        </is>
      </c>
      <c r="D33" s="4" t="inlineStr">
        <is>
          <t>PROPERTYZIPCODE</t>
        </is>
      </c>
    </row>
    <row r="34">
      <c r="A34" s="4" t="n">
        <v>1</v>
      </c>
      <c r="B34" s="4" t="n">
        <v>2.13</v>
      </c>
      <c r="C34" s="4" t="inlineStr">
        <is>
          <t>85714</t>
        </is>
      </c>
      <c r="D34" s="4" t="inlineStr">
        <is>
          <t>PROPERTYZIPCODE</t>
        </is>
      </c>
    </row>
    <row r="35">
      <c r="A35" s="9" t="n">
        <v>47</v>
      </c>
      <c r="B35" s="9" t="n">
        <v>100</v>
      </c>
      <c r="D35" s="9" t="inlineStr">
        <is>
          <t>Total PROPERTYZIPCODE</t>
        </is>
      </c>
    </row>
    <row r="36">
      <c r="A36" s="4" t="n">
        <v>40</v>
      </c>
      <c r="B36" s="4" t="n">
        <v>85.11</v>
      </c>
      <c r="C36" s="4" t="inlineStr">
        <is>
          <t>GARDEN</t>
        </is>
      </c>
      <c r="D36" s="4" t="inlineStr">
        <is>
          <t>Property Type</t>
        </is>
      </c>
    </row>
    <row r="37">
      <c r="A37" s="4" t="n">
        <v>4</v>
      </c>
      <c r="B37" s="4" t="n">
        <v>8.51</v>
      </c>
      <c r="C37" s="4" t="inlineStr">
        <is>
          <t>MANUF</t>
        </is>
      </c>
      <c r="D37" s="4" t="inlineStr">
        <is>
          <t>Property Type</t>
        </is>
      </c>
    </row>
    <row r="38">
      <c r="A38" s="4" t="n">
        <v>1</v>
      </c>
      <c r="B38" s="4" t="n">
        <v>2.13</v>
      </c>
      <c r="C38" s="4" t="inlineStr">
        <is>
          <t>MIDRISE</t>
        </is>
      </c>
      <c r="D38" s="4" t="inlineStr">
        <is>
          <t>Property Type</t>
        </is>
      </c>
    </row>
    <row r="39">
      <c r="A39" s="4" t="n">
        <v>1</v>
      </c>
      <c r="B39" s="4" t="n">
        <v>2.13</v>
      </c>
      <c r="C39" s="4" t="inlineStr">
        <is>
          <t>STUDENT</t>
        </is>
      </c>
      <c r="D39" s="4" t="inlineStr">
        <is>
          <t>Property Type</t>
        </is>
      </c>
    </row>
    <row r="40">
      <c r="A40" s="4" t="n">
        <v>1</v>
      </c>
      <c r="B40" s="4" t="n">
        <v>2.13</v>
      </c>
      <c r="C40" s="4" t="inlineStr">
        <is>
          <t>SENIOR</t>
        </is>
      </c>
      <c r="D40" s="4" t="inlineStr">
        <is>
          <t>Property Type</t>
        </is>
      </c>
    </row>
    <row r="41">
      <c r="A41" s="9" t="n">
        <v>47</v>
      </c>
      <c r="B41" s="9" t="n">
        <v>100</v>
      </c>
      <c r="D41" s="9" t="inlineStr">
        <is>
          <t>Total Property Type</t>
        </is>
      </c>
    </row>
    <row r="42">
      <c r="A42" s="4" t="n">
        <v>8</v>
      </c>
      <c r="B42" s="4" t="n">
        <v>17.02</v>
      </c>
      <c r="C42" s="4" t="inlineStr">
        <is>
          <t>Less than 5 years</t>
        </is>
      </c>
      <c r="D42" s="4" t="inlineStr">
        <is>
          <t>Age of Property</t>
        </is>
      </c>
    </row>
    <row r="43">
      <c r="A43" s="4" t="n">
        <v>9</v>
      </c>
      <c r="B43" s="4" t="n">
        <v>19.15</v>
      </c>
      <c r="C43" s="4" t="inlineStr">
        <is>
          <t>5-9 years</t>
        </is>
      </c>
      <c r="D43" s="4" t="inlineStr">
        <is>
          <t>Age of Property</t>
        </is>
      </c>
    </row>
    <row r="44">
      <c r="A44" s="4" t="n">
        <v>7</v>
      </c>
      <c r="B44" s="4" t="n">
        <v>14.89</v>
      </c>
      <c r="C44" s="4" t="inlineStr">
        <is>
          <t>10-19 years</t>
        </is>
      </c>
      <c r="D44" s="4" t="inlineStr">
        <is>
          <t>Age of Property</t>
        </is>
      </c>
    </row>
    <row r="45">
      <c r="A45" s="4" t="n">
        <v>23</v>
      </c>
      <c r="B45" s="4" t="n">
        <v>48.94</v>
      </c>
      <c r="C45" s="4" t="inlineStr">
        <is>
          <t>20+ years</t>
        </is>
      </c>
      <c r="D45" s="4" t="inlineStr">
        <is>
          <t>Age of Property</t>
        </is>
      </c>
    </row>
    <row r="46">
      <c r="A46" s="9" t="n">
        <v>47</v>
      </c>
      <c r="B46" s="9" t="n">
        <v>100</v>
      </c>
      <c r="D46" s="9" t="inlineStr">
        <is>
          <t>Total Age of Property</t>
        </is>
      </c>
    </row>
    <row r="47">
      <c r="A47" s="4" t="n">
        <v>16</v>
      </c>
      <c r="B47" s="4" t="n">
        <v>34.04</v>
      </c>
      <c r="C47" s="4" t="inlineStr">
        <is>
          <t>Less than 100</t>
        </is>
      </c>
      <c r="D47" s="4" t="inlineStr">
        <is>
          <t>Property Size</t>
        </is>
      </c>
    </row>
    <row r="48">
      <c r="A48" s="4" t="n">
        <v>15</v>
      </c>
      <c r="B48" s="4" t="n">
        <v>31.91</v>
      </c>
      <c r="C48" s="4" t="inlineStr">
        <is>
          <t>100-199</t>
        </is>
      </c>
      <c r="D48" s="4" t="inlineStr">
        <is>
          <t>Property Size</t>
        </is>
      </c>
    </row>
    <row r="49">
      <c r="A49" s="4" t="n">
        <v>8</v>
      </c>
      <c r="B49" s="4" t="n">
        <v>17.02</v>
      </c>
      <c r="C49" s="4" t="inlineStr">
        <is>
          <t>200-299</t>
        </is>
      </c>
      <c r="D49" s="4" t="inlineStr">
        <is>
          <t>Property Size</t>
        </is>
      </c>
    </row>
    <row r="50">
      <c r="A50" s="4" t="n">
        <v>8</v>
      </c>
      <c r="B50" s="4" t="n">
        <v>17.02</v>
      </c>
      <c r="C50" s="4" t="inlineStr">
        <is>
          <t>300-399</t>
        </is>
      </c>
      <c r="D50" s="4" t="inlineStr">
        <is>
          <t>Property Size</t>
        </is>
      </c>
    </row>
    <row r="51">
      <c r="A51" s="9" t="n">
        <v>47</v>
      </c>
      <c r="B51" s="9" t="n">
        <v>100</v>
      </c>
      <c r="D51" s="9" t="inlineStr">
        <is>
          <t>Total Property Size</t>
        </is>
      </c>
    </row>
    <row r="52">
      <c r="A52" s="4" t="n">
        <v>29</v>
      </c>
      <c r="B52" s="4" t="n">
        <v>61.7</v>
      </c>
      <c r="C52" s="4" t="inlineStr">
        <is>
          <t>AFFORDABLE</t>
        </is>
      </c>
      <c r="D52" s="4" t="inlineStr">
        <is>
          <t>Rent Type</t>
        </is>
      </c>
    </row>
    <row r="53">
      <c r="A53" s="4" t="n">
        <v>18</v>
      </c>
      <c r="B53" s="4" t="n">
        <v>38.3</v>
      </c>
      <c r="C53" s="4" t="inlineStr">
        <is>
          <t>MARKETRATE</t>
        </is>
      </c>
      <c r="D53" s="4" t="inlineStr">
        <is>
          <t>Rent Type</t>
        </is>
      </c>
    </row>
    <row r="54">
      <c r="A54" s="9" t="n">
        <v>47</v>
      </c>
      <c r="B54" s="9" t="n">
        <v>100</v>
      </c>
      <c r="D54" s="9" t="inlineStr">
        <is>
          <t>Total Rent Type</t>
        </is>
      </c>
    </row>
    <row r="55"/>
  </sheetData>
  <mergeCells count="2">
    <mergeCell ref="A19:D19"/>
    <mergeCell ref="A1:B1"/>
  </mergeCells>
  <pageMargins left="0.75" right="0.75" top="1" bottom="1" header="0.5" footer="0.5"/>
</worksheet>
</file>

<file path=xl/worksheets/sheet110.xml><?xml version="1.0" encoding="utf-8"?>
<worksheet xmlns="http://schemas.openxmlformats.org/spreadsheetml/2006/main">
  <sheetPr>
    <outlinePr summaryBelow="1" summaryRight="1"/>
    <pageSetUpPr/>
  </sheetPr>
  <dimension ref="A1:D59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5597</v>
      </c>
    </row>
    <row r="3">
      <c r="A3" s="6" t="inlineStr">
        <is>
          <t>Sample (Total number of properties)</t>
        </is>
      </c>
      <c r="B3" s="4" t="n">
        <v>156</v>
      </c>
    </row>
    <row r="4">
      <c r="A4" s="6" t="inlineStr">
        <is>
          <t>Average property taxes per unit</t>
        </is>
      </c>
      <c r="B4" s="7" t="n">
        <v>2095</v>
      </c>
    </row>
    <row r="5">
      <c r="A5" s="6" t="inlineStr">
        <is>
          <t>Average payroll expenses per unit</t>
        </is>
      </c>
      <c r="B5" s="7" t="n">
        <v>383</v>
      </c>
    </row>
    <row r="6">
      <c r="A6" s="6" t="inlineStr">
        <is>
          <t>Average capital expenditures per unit</t>
        </is>
      </c>
      <c r="B6" s="7" t="n">
        <v>240</v>
      </c>
    </row>
    <row r="7">
      <c r="A7" s="6" t="inlineStr">
        <is>
          <t>Average mortgage per unit</t>
        </is>
      </c>
      <c r="B7" s="7" t="n">
        <v>9092</v>
      </c>
    </row>
    <row r="8">
      <c r="A8" s="6" t="inlineStr">
        <is>
          <t>Average total operating expenses per unit</t>
        </is>
      </c>
      <c r="B8" s="7" t="n">
        <v>4754</v>
      </c>
    </row>
    <row r="9">
      <c r="A9" s="6" t="inlineStr">
        <is>
          <t>Average total expenses per unit</t>
        </is>
      </c>
      <c r="B9" s="7" t="n">
        <v>16565</v>
      </c>
    </row>
    <row r="10">
      <c r="A10" s="6" t="inlineStr">
        <is>
          <t>Average total profit per unit</t>
        </is>
      </c>
      <c r="B10" s="7" t="n">
        <v>2273</v>
      </c>
    </row>
    <row r="11">
      <c r="A11" s="6" t="inlineStr">
        <is>
          <t>Property taxes per dollar of rent</t>
        </is>
      </c>
      <c r="B11" s="4" t="inlineStr">
        <is>
          <t>11 cents</t>
        </is>
      </c>
    </row>
    <row r="12">
      <c r="A12" s="6" t="inlineStr">
        <is>
          <t>Payroll expenses per dollar of rent</t>
        </is>
      </c>
      <c r="B12" s="4" t="inlineStr">
        <is>
          <t>2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48 cents</t>
        </is>
      </c>
    </row>
    <row r="15">
      <c r="A15" s="6" t="inlineStr">
        <is>
          <t>Total operating expenses per dollar of rent</t>
        </is>
      </c>
      <c r="B15" s="4" t="inlineStr">
        <is>
          <t>25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12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37</v>
      </c>
      <c r="B21" s="4" t="n">
        <v>23.72</v>
      </c>
      <c r="C21" s="4" t="inlineStr">
        <is>
          <t>60626</t>
        </is>
      </c>
      <c r="D21" s="4" t="inlineStr">
        <is>
          <t>PROPERTYZIPCODE</t>
        </is>
      </c>
    </row>
    <row r="22">
      <c r="A22" s="4" t="n">
        <v>29</v>
      </c>
      <c r="B22" s="4" t="n">
        <v>18.59</v>
      </c>
      <c r="C22" s="4" t="inlineStr">
        <is>
          <t>60645</t>
        </is>
      </c>
      <c r="D22" s="4" t="inlineStr">
        <is>
          <t>PROPERTYZIPCODE</t>
        </is>
      </c>
    </row>
    <row r="23">
      <c r="A23" s="4" t="n">
        <v>25</v>
      </c>
      <c r="B23" s="4" t="n">
        <v>16.03</v>
      </c>
      <c r="C23" s="4" t="inlineStr">
        <is>
          <t>60640</t>
        </is>
      </c>
      <c r="D23" s="4" t="inlineStr">
        <is>
          <t>PROPERTYZIPCODE</t>
        </is>
      </c>
    </row>
    <row r="24">
      <c r="A24" s="4" t="n">
        <v>24</v>
      </c>
      <c r="B24" s="4" t="n">
        <v>15.38</v>
      </c>
      <c r="C24" s="4" t="inlineStr">
        <is>
          <t>60660</t>
        </is>
      </c>
      <c r="D24" s="4" t="inlineStr">
        <is>
          <t>PROPERTYZIPCODE</t>
        </is>
      </c>
    </row>
    <row r="25">
      <c r="A25" s="4" t="n">
        <v>12</v>
      </c>
      <c r="B25" s="4" t="n">
        <v>7.69</v>
      </c>
      <c r="C25" s="4" t="inlineStr">
        <is>
          <t>60659</t>
        </is>
      </c>
      <c r="D25" s="4" t="inlineStr">
        <is>
          <t>PROPERTYZIPCODE</t>
        </is>
      </c>
    </row>
    <row r="26">
      <c r="A26" s="4" t="n">
        <v>8</v>
      </c>
      <c r="B26" s="4" t="n">
        <v>5.13</v>
      </c>
      <c r="C26" s="4" t="inlineStr">
        <is>
          <t>60613</t>
        </is>
      </c>
      <c r="D26" s="4" t="inlineStr">
        <is>
          <t>PROPERTYZIPCODE</t>
        </is>
      </c>
    </row>
    <row r="27">
      <c r="A27" s="4" t="n">
        <v>4</v>
      </c>
      <c r="B27" s="4" t="n">
        <v>2.56</v>
      </c>
      <c r="C27" s="4" t="inlineStr">
        <is>
          <t>60202</t>
        </is>
      </c>
      <c r="D27" s="4" t="inlineStr">
        <is>
          <t>PROPERTYZIPCODE</t>
        </is>
      </c>
    </row>
    <row r="28">
      <c r="A28" s="4" t="n">
        <v>3</v>
      </c>
      <c r="B28" s="4" t="n">
        <v>1.92</v>
      </c>
      <c r="C28" s="4" t="inlineStr">
        <is>
          <t>60201</t>
        </is>
      </c>
      <c r="D28" s="4" t="inlineStr">
        <is>
          <t>PROPERTYZIPCODE</t>
        </is>
      </c>
    </row>
    <row r="29">
      <c r="A29" s="4" t="n">
        <v>3</v>
      </c>
      <c r="B29" s="4" t="n">
        <v>1.92</v>
      </c>
      <c r="C29" s="4" t="inlineStr">
        <is>
          <t>60068</t>
        </is>
      </c>
      <c r="D29" s="4" t="inlineStr">
        <is>
          <t>PROPERTYZIPCODE</t>
        </is>
      </c>
    </row>
    <row r="30">
      <c r="A30" s="4" t="n">
        <v>2</v>
      </c>
      <c r="B30" s="4" t="n">
        <v>1.28</v>
      </c>
      <c r="C30" s="4" t="inlineStr">
        <is>
          <t>60014</t>
        </is>
      </c>
      <c r="D30" s="4" t="inlineStr">
        <is>
          <t>PROPERTYZIPCODE</t>
        </is>
      </c>
    </row>
    <row r="31">
      <c r="A31" s="4" t="n">
        <v>2</v>
      </c>
      <c r="B31" s="4" t="n">
        <v>1.28</v>
      </c>
      <c r="C31" s="4" t="inlineStr">
        <is>
          <t>60091</t>
        </is>
      </c>
      <c r="D31" s="4" t="inlineStr">
        <is>
          <t>PROPERTYZIPCODE</t>
        </is>
      </c>
    </row>
    <row r="32">
      <c r="A32" s="4" t="n">
        <v>1</v>
      </c>
      <c r="B32" s="4" t="n">
        <v>0.64</v>
      </c>
      <c r="C32" s="4" t="inlineStr">
        <is>
          <t>60625</t>
        </is>
      </c>
      <c r="D32" s="4" t="inlineStr">
        <is>
          <t>PROPERTYZIPCODE</t>
        </is>
      </c>
    </row>
    <row r="33">
      <c r="A33" s="4" t="n">
        <v>1</v>
      </c>
      <c r="B33" s="4" t="n">
        <v>0.64</v>
      </c>
      <c r="C33" s="4" t="inlineStr">
        <is>
          <t>60714</t>
        </is>
      </c>
      <c r="D33" s="4" t="inlineStr">
        <is>
          <t>PROPERTYZIPCODE</t>
        </is>
      </c>
    </row>
    <row r="34">
      <c r="A34" s="4" t="n">
        <v>1</v>
      </c>
      <c r="B34" s="4" t="n">
        <v>0.64</v>
      </c>
      <c r="C34" s="4" t="inlineStr">
        <is>
          <t>60093</t>
        </is>
      </c>
      <c r="D34" s="4" t="inlineStr">
        <is>
          <t>PROPERTYZIPCODE</t>
        </is>
      </c>
    </row>
    <row r="35">
      <c r="A35" s="4" t="n">
        <v>1</v>
      </c>
      <c r="B35" s="4" t="n">
        <v>0.64</v>
      </c>
      <c r="C35" s="4" t="inlineStr">
        <is>
          <t>60030</t>
        </is>
      </c>
      <c r="D35" s="4" t="inlineStr">
        <is>
          <t>PROPERTYZIPCODE</t>
        </is>
      </c>
    </row>
    <row r="36">
      <c r="A36" s="4" t="n">
        <v>1</v>
      </c>
      <c r="B36" s="4" t="n">
        <v>0.64</v>
      </c>
      <c r="C36" s="4" t="inlineStr">
        <is>
          <t>60077</t>
        </is>
      </c>
      <c r="D36" s="4" t="inlineStr">
        <is>
          <t>PROPERTYZIPCODE</t>
        </is>
      </c>
    </row>
    <row r="37">
      <c r="A37" s="4" t="n">
        <v>1</v>
      </c>
      <c r="B37" s="4" t="n">
        <v>0.64</v>
      </c>
      <c r="C37" s="4" t="inlineStr">
        <is>
          <t>60013</t>
        </is>
      </c>
      <c r="D37" s="4" t="inlineStr">
        <is>
          <t>PROPERTYZIPCODE</t>
        </is>
      </c>
    </row>
    <row r="38">
      <c r="A38" s="4" t="n">
        <v>1</v>
      </c>
      <c r="B38" s="4" t="n">
        <v>0.64</v>
      </c>
      <c r="C38" s="4" t="inlineStr">
        <is>
          <t>60053</t>
        </is>
      </c>
      <c r="D38" s="4" t="inlineStr">
        <is>
          <t>PROPERTYZIPCODE</t>
        </is>
      </c>
    </row>
    <row r="39">
      <c r="A39" s="9" t="n">
        <v>156</v>
      </c>
      <c r="B39" s="9" t="n">
        <v>100</v>
      </c>
      <c r="D39" s="9" t="inlineStr">
        <is>
          <t>Total PROPERTYZIPCODE</t>
        </is>
      </c>
    </row>
    <row r="40">
      <c r="A40" s="4" t="n">
        <v>132</v>
      </c>
      <c r="B40" s="4" t="n">
        <v>84.62</v>
      </c>
      <c r="C40" s="4" t="inlineStr">
        <is>
          <t>GARDEN</t>
        </is>
      </c>
      <c r="D40" s="4" t="inlineStr">
        <is>
          <t>Property Type</t>
        </is>
      </c>
    </row>
    <row r="41">
      <c r="A41" s="4" t="n">
        <v>19</v>
      </c>
      <c r="B41" s="4" t="n">
        <v>12.18</v>
      </c>
      <c r="C41" s="4" t="inlineStr">
        <is>
          <t>MIDRISE</t>
        </is>
      </c>
      <c r="D41" s="4" t="inlineStr">
        <is>
          <t>Property Type</t>
        </is>
      </c>
    </row>
    <row r="42">
      <c r="A42" s="4" t="n">
        <v>3</v>
      </c>
      <c r="B42" s="4" t="n">
        <v>1.92</v>
      </c>
      <c r="C42" s="4" t="inlineStr">
        <is>
          <t>HIRISE</t>
        </is>
      </c>
      <c r="D42" s="4" t="inlineStr">
        <is>
          <t>Property Type</t>
        </is>
      </c>
    </row>
    <row r="43">
      <c r="A43" s="4" t="n">
        <v>1</v>
      </c>
      <c r="B43" s="4" t="n">
        <v>0.64</v>
      </c>
      <c r="C43" s="4" t="inlineStr">
        <is>
          <t>SENIOR</t>
        </is>
      </c>
      <c r="D43" s="4" t="inlineStr">
        <is>
          <t>Property Type</t>
        </is>
      </c>
    </row>
    <row r="44">
      <c r="A44" s="4" t="n">
        <v>1</v>
      </c>
      <c r="B44" s="4" t="n">
        <v>0.64</v>
      </c>
      <c r="C44" s="4" t="inlineStr">
        <is>
          <t>MANUF</t>
        </is>
      </c>
      <c r="D44" s="4" t="inlineStr">
        <is>
          <t>Property Type</t>
        </is>
      </c>
    </row>
    <row r="45">
      <c r="A45" s="9" t="n">
        <v>156</v>
      </c>
      <c r="B45" s="9" t="n">
        <v>100</v>
      </c>
      <c r="D45" s="9" t="inlineStr">
        <is>
          <t>Total Property Type</t>
        </is>
      </c>
    </row>
    <row r="46">
      <c r="A46" s="4" t="n">
        <v>21</v>
      </c>
      <c r="B46" s="4" t="n">
        <v>13.46</v>
      </c>
      <c r="C46" s="4" t="inlineStr">
        <is>
          <t>Less than 5 years</t>
        </is>
      </c>
      <c r="D46" s="4" t="inlineStr">
        <is>
          <t>Age of Property</t>
        </is>
      </c>
    </row>
    <row r="47">
      <c r="A47" s="4" t="n">
        <v>63</v>
      </c>
      <c r="B47" s="4" t="n">
        <v>40.38</v>
      </c>
      <c r="C47" s="4" t="inlineStr">
        <is>
          <t>5-9 years</t>
        </is>
      </c>
      <c r="D47" s="4" t="inlineStr">
        <is>
          <t>Age of Property</t>
        </is>
      </c>
    </row>
    <row r="48">
      <c r="A48" s="4" t="n">
        <v>33</v>
      </c>
      <c r="B48" s="4" t="n">
        <v>21.15</v>
      </c>
      <c r="C48" s="4" t="inlineStr">
        <is>
          <t>10-19 years</t>
        </is>
      </c>
      <c r="D48" s="4" t="inlineStr">
        <is>
          <t>Age of Property</t>
        </is>
      </c>
    </row>
    <row r="49">
      <c r="A49" s="4" t="n">
        <v>39</v>
      </c>
      <c r="B49" s="4" t="n">
        <v>25</v>
      </c>
      <c r="C49" s="4" t="inlineStr">
        <is>
          <t>20+ years</t>
        </is>
      </c>
      <c r="D49" s="4" t="inlineStr">
        <is>
          <t>Age of Property</t>
        </is>
      </c>
    </row>
    <row r="50">
      <c r="A50" s="9" t="n">
        <v>156</v>
      </c>
      <c r="B50" s="9" t="n">
        <v>100</v>
      </c>
      <c r="D50" s="9" t="inlineStr">
        <is>
          <t>Total Age of Property</t>
        </is>
      </c>
    </row>
    <row r="51">
      <c r="A51" s="4" t="n">
        <v>151</v>
      </c>
      <c r="B51" s="4" t="n">
        <v>96.79000000000001</v>
      </c>
      <c r="C51" s="4" t="inlineStr">
        <is>
          <t>Less than 100</t>
        </is>
      </c>
      <c r="D51" s="4" t="inlineStr">
        <is>
          <t>Property Size</t>
        </is>
      </c>
    </row>
    <row r="52">
      <c r="A52" s="4" t="n">
        <v>3</v>
      </c>
      <c r="B52" s="4" t="n">
        <v>1.92</v>
      </c>
      <c r="C52" s="4" t="inlineStr">
        <is>
          <t>100-199</t>
        </is>
      </c>
      <c r="D52" s="4" t="inlineStr">
        <is>
          <t>Property Size</t>
        </is>
      </c>
    </row>
    <row r="53">
      <c r="A53" s="4" t="n">
        <v>1</v>
      </c>
      <c r="B53" s="4" t="n">
        <v>0.64</v>
      </c>
      <c r="C53" s="4" t="inlineStr">
        <is>
          <t>200-299</t>
        </is>
      </c>
      <c r="D53" s="4" t="inlineStr">
        <is>
          <t>Property Size</t>
        </is>
      </c>
    </row>
    <row r="54">
      <c r="A54" s="4" t="n">
        <v>1</v>
      </c>
      <c r="B54" s="4" t="n">
        <v>0.64</v>
      </c>
      <c r="C54" s="4" t="inlineStr">
        <is>
          <t>300-399</t>
        </is>
      </c>
      <c r="D54" s="4" t="inlineStr">
        <is>
          <t>Property Size</t>
        </is>
      </c>
    </row>
    <row r="55">
      <c r="A55" s="9" t="n">
        <v>156</v>
      </c>
      <c r="B55" s="9" t="n">
        <v>100</v>
      </c>
      <c r="D55" s="9" t="inlineStr">
        <is>
          <t>Total Property Size</t>
        </is>
      </c>
    </row>
    <row r="56">
      <c r="A56" s="4" t="n">
        <v>80</v>
      </c>
      <c r="B56" s="4" t="n">
        <v>51.28</v>
      </c>
      <c r="C56" s="4" t="inlineStr">
        <is>
          <t>MARKETRATE</t>
        </is>
      </c>
      <c r="D56" s="4" t="inlineStr">
        <is>
          <t>Rent Type</t>
        </is>
      </c>
    </row>
    <row r="57">
      <c r="A57" s="4" t="n">
        <v>76</v>
      </c>
      <c r="B57" s="4" t="n">
        <v>48.72</v>
      </c>
      <c r="C57" s="4" t="inlineStr">
        <is>
          <t>AFFORDABLE</t>
        </is>
      </c>
      <c r="D57" s="4" t="inlineStr">
        <is>
          <t>Rent Type</t>
        </is>
      </c>
    </row>
    <row r="58">
      <c r="A58" s="9" t="n">
        <v>156</v>
      </c>
      <c r="B58" s="9" t="n">
        <v>100</v>
      </c>
      <c r="D58" s="9" t="inlineStr">
        <is>
          <t>Total Rent Type</t>
        </is>
      </c>
    </row>
    <row r="59"/>
  </sheetData>
  <mergeCells count="2">
    <mergeCell ref="A19:D19"/>
    <mergeCell ref="A1:B1"/>
  </mergeCells>
  <pageMargins left="0.75" right="0.75" top="1" bottom="1" header="0.5" footer="0.5"/>
</worksheet>
</file>

<file path=xl/worksheets/sheet111.xml><?xml version="1.0" encoding="utf-8"?>
<worksheet xmlns="http://schemas.openxmlformats.org/spreadsheetml/2006/main">
  <sheetPr>
    <outlinePr summaryBelow="1" summaryRight="1"/>
    <pageSetUpPr/>
  </sheetPr>
  <dimension ref="A1:D55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2710</v>
      </c>
    </row>
    <row r="3">
      <c r="A3" s="6" t="inlineStr">
        <is>
          <t>Sample (Total number of properties)</t>
        </is>
      </c>
      <c r="B3" s="4" t="n">
        <v>31</v>
      </c>
    </row>
    <row r="4">
      <c r="A4" s="6" t="inlineStr">
        <is>
          <t>Average property taxes per unit</t>
        </is>
      </c>
      <c r="B4" s="7" t="n">
        <v>2337</v>
      </c>
    </row>
    <row r="5">
      <c r="A5" s="6" t="inlineStr">
        <is>
          <t>Average payroll expenses per unit</t>
        </is>
      </c>
      <c r="B5" s="7" t="n">
        <v>568</v>
      </c>
    </row>
    <row r="6">
      <c r="A6" s="6" t="inlineStr">
        <is>
          <t>Average capital expenditures per unit</t>
        </is>
      </c>
      <c r="B6" s="7" t="n">
        <v>314</v>
      </c>
    </row>
    <row r="7">
      <c r="A7" s="6" t="inlineStr">
        <is>
          <t>Average mortgage per unit</t>
        </is>
      </c>
      <c r="B7" s="7" t="n">
        <v>6423</v>
      </c>
    </row>
    <row r="8">
      <c r="A8" s="6" t="inlineStr">
        <is>
          <t>Average total operating expenses per unit</t>
        </is>
      </c>
      <c r="B8" s="7" t="n">
        <v>4050</v>
      </c>
    </row>
    <row r="9">
      <c r="A9" s="6" t="inlineStr">
        <is>
          <t>Average total expenses per unit</t>
        </is>
      </c>
      <c r="B9" s="7" t="n">
        <v>13692</v>
      </c>
    </row>
    <row r="10">
      <c r="A10" s="6" t="inlineStr">
        <is>
          <t>Average total profit per unit</t>
        </is>
      </c>
      <c r="B10" s="7" t="n">
        <v>1606</v>
      </c>
    </row>
    <row r="11">
      <c r="A11" s="6" t="inlineStr">
        <is>
          <t>Property taxes per dollar of rent</t>
        </is>
      </c>
      <c r="B11" s="4" t="inlineStr">
        <is>
          <t>15 cents</t>
        </is>
      </c>
    </row>
    <row r="12">
      <c r="A12" s="6" t="inlineStr">
        <is>
          <t>Payroll expenses per dollar of rent</t>
        </is>
      </c>
      <c r="B12" s="4" t="inlineStr">
        <is>
          <t>4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42 cents</t>
        </is>
      </c>
    </row>
    <row r="15">
      <c r="A15" s="6" t="inlineStr">
        <is>
          <t>Total operating expenses per dollar of rent</t>
        </is>
      </c>
      <c r="B15" s="4" t="inlineStr">
        <is>
          <t>26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7</v>
      </c>
      <c r="B21" s="4" t="n">
        <v>22.58</v>
      </c>
      <c r="C21" s="4" t="inlineStr">
        <is>
          <t>60085</t>
        </is>
      </c>
      <c r="D21" s="4" t="inlineStr">
        <is>
          <t>PROPERTYZIPCODE</t>
        </is>
      </c>
    </row>
    <row r="22">
      <c r="A22" s="4" t="n">
        <v>3</v>
      </c>
      <c r="B22" s="4" t="n">
        <v>9.68</v>
      </c>
      <c r="C22" s="4" t="inlineStr">
        <is>
          <t>60040</t>
        </is>
      </c>
      <c r="D22" s="4" t="inlineStr">
        <is>
          <t>PROPERTYZIPCODE</t>
        </is>
      </c>
    </row>
    <row r="23">
      <c r="A23" s="4" t="n">
        <v>3</v>
      </c>
      <c r="B23" s="4" t="n">
        <v>9.68</v>
      </c>
      <c r="C23" s="4" t="inlineStr">
        <is>
          <t>60099</t>
        </is>
      </c>
      <c r="D23" s="4" t="inlineStr">
        <is>
          <t>PROPERTYZIPCODE</t>
        </is>
      </c>
    </row>
    <row r="24">
      <c r="A24" s="4" t="n">
        <v>2</v>
      </c>
      <c r="B24" s="4" t="n">
        <v>6.45</v>
      </c>
      <c r="C24" s="4" t="inlineStr">
        <is>
          <t>60031</t>
        </is>
      </c>
      <c r="D24" s="4" t="inlineStr">
        <is>
          <t>PROPERTYZIPCODE</t>
        </is>
      </c>
    </row>
    <row r="25">
      <c r="A25" s="4" t="n">
        <v>2</v>
      </c>
      <c r="B25" s="4" t="n">
        <v>6.45</v>
      </c>
      <c r="C25" s="4" t="inlineStr">
        <is>
          <t>60090</t>
        </is>
      </c>
      <c r="D25" s="4" t="inlineStr">
        <is>
          <t>PROPERTYZIPCODE</t>
        </is>
      </c>
    </row>
    <row r="26">
      <c r="A26" s="4" t="n">
        <v>2</v>
      </c>
      <c r="B26" s="4" t="n">
        <v>6.45</v>
      </c>
      <c r="C26" s="4" t="inlineStr">
        <is>
          <t>60020</t>
        </is>
      </c>
      <c r="D26" s="4" t="inlineStr">
        <is>
          <t>PROPERTYZIPCODE</t>
        </is>
      </c>
    </row>
    <row r="27">
      <c r="A27" s="4" t="n">
        <v>2</v>
      </c>
      <c r="B27" s="4" t="n">
        <v>6.45</v>
      </c>
      <c r="C27" s="4" t="inlineStr">
        <is>
          <t>60044</t>
        </is>
      </c>
      <c r="D27" s="4" t="inlineStr">
        <is>
          <t>PROPERTYZIPCODE</t>
        </is>
      </c>
    </row>
    <row r="28">
      <c r="A28" s="4" t="n">
        <v>2</v>
      </c>
      <c r="B28" s="4" t="n">
        <v>6.45</v>
      </c>
      <c r="C28" s="4" t="inlineStr">
        <is>
          <t>60087</t>
        </is>
      </c>
      <c r="D28" s="4" t="inlineStr">
        <is>
          <t>PROPERTYZIPCODE</t>
        </is>
      </c>
    </row>
    <row r="29">
      <c r="A29" s="4" t="n">
        <v>2</v>
      </c>
      <c r="B29" s="4" t="n">
        <v>6.45</v>
      </c>
      <c r="C29" s="4" t="inlineStr">
        <is>
          <t>60073</t>
        </is>
      </c>
      <c r="D29" s="4" t="inlineStr">
        <is>
          <t>PROPERTYZIPCODE</t>
        </is>
      </c>
    </row>
    <row r="30">
      <c r="A30" s="4" t="n">
        <v>1</v>
      </c>
      <c r="B30" s="4" t="n">
        <v>3.23</v>
      </c>
      <c r="C30" s="4" t="inlineStr">
        <is>
          <t>60030</t>
        </is>
      </c>
      <c r="D30" s="4" t="inlineStr">
        <is>
          <t>PROPERTYZIPCODE</t>
        </is>
      </c>
    </row>
    <row r="31">
      <c r="A31" s="4" t="n">
        <v>1</v>
      </c>
      <c r="B31" s="4" t="n">
        <v>3.23</v>
      </c>
      <c r="C31" s="4" t="inlineStr">
        <is>
          <t>60048</t>
        </is>
      </c>
      <c r="D31" s="4" t="inlineStr">
        <is>
          <t>PROPERTYZIPCODE</t>
        </is>
      </c>
    </row>
    <row r="32">
      <c r="A32" s="4" t="n">
        <v>1</v>
      </c>
      <c r="B32" s="4" t="n">
        <v>3.23</v>
      </c>
      <c r="C32" s="4" t="inlineStr">
        <is>
          <t>60046</t>
        </is>
      </c>
      <c r="D32" s="4" t="inlineStr">
        <is>
          <t>PROPERTYZIPCODE</t>
        </is>
      </c>
    </row>
    <row r="33">
      <c r="A33" s="4" t="n">
        <v>1</v>
      </c>
      <c r="B33" s="4" t="n">
        <v>3.23</v>
      </c>
      <c r="C33" s="4" t="inlineStr">
        <is>
          <t>60060</t>
        </is>
      </c>
      <c r="D33" s="4" t="inlineStr">
        <is>
          <t>PROPERTYZIPCODE</t>
        </is>
      </c>
    </row>
    <row r="34">
      <c r="A34" s="4" t="n">
        <v>1</v>
      </c>
      <c r="B34" s="4" t="n">
        <v>3.23</v>
      </c>
      <c r="C34" s="4" t="inlineStr">
        <is>
          <t>60002</t>
        </is>
      </c>
      <c r="D34" s="4" t="inlineStr">
        <is>
          <t>PROPERTYZIPCODE</t>
        </is>
      </c>
    </row>
    <row r="35">
      <c r="A35" s="4" t="n">
        <v>1</v>
      </c>
      <c r="B35" s="4" t="n">
        <v>3.23</v>
      </c>
      <c r="C35" s="4" t="inlineStr">
        <is>
          <t>60064</t>
        </is>
      </c>
      <c r="D35" s="4" t="inlineStr">
        <is>
          <t>PROPERTYZIPCODE</t>
        </is>
      </c>
    </row>
    <row r="36">
      <c r="A36" s="9" t="n">
        <v>31</v>
      </c>
      <c r="B36" s="9" t="n">
        <v>100</v>
      </c>
      <c r="D36" s="9" t="inlineStr">
        <is>
          <t>Total PROPERTYZIPCODE</t>
        </is>
      </c>
    </row>
    <row r="37">
      <c r="A37" s="4" t="n">
        <v>24</v>
      </c>
      <c r="B37" s="4" t="n">
        <v>77.42</v>
      </c>
      <c r="C37" s="4" t="inlineStr">
        <is>
          <t>GARDEN</t>
        </is>
      </c>
      <c r="D37" s="4" t="inlineStr">
        <is>
          <t>Property Type</t>
        </is>
      </c>
    </row>
    <row r="38">
      <c r="A38" s="4" t="n">
        <v>4</v>
      </c>
      <c r="B38" s="4" t="n">
        <v>12.9</v>
      </c>
      <c r="C38" s="4" t="inlineStr">
        <is>
          <t>MANUF</t>
        </is>
      </c>
      <c r="D38" s="4" t="inlineStr">
        <is>
          <t>Property Type</t>
        </is>
      </c>
    </row>
    <row r="39">
      <c r="A39" s="4" t="n">
        <v>2</v>
      </c>
      <c r="B39" s="4" t="n">
        <v>6.45</v>
      </c>
      <c r="C39" s="4" t="inlineStr">
        <is>
          <t>SENIOR</t>
        </is>
      </c>
      <c r="D39" s="4" t="inlineStr">
        <is>
          <t>Property Type</t>
        </is>
      </c>
    </row>
    <row r="40">
      <c r="A40" s="4" t="n">
        <v>1</v>
      </c>
      <c r="B40" s="4" t="n">
        <v>3.23</v>
      </c>
      <c r="C40" s="4" t="inlineStr">
        <is>
          <t>MIDRISE</t>
        </is>
      </c>
      <c r="D40" s="4" t="inlineStr">
        <is>
          <t>Property Type</t>
        </is>
      </c>
    </row>
    <row r="41">
      <c r="A41" s="9" t="n">
        <v>31</v>
      </c>
      <c r="B41" s="9" t="n">
        <v>100</v>
      </c>
      <c r="D41" s="9" t="inlineStr">
        <is>
          <t>Total Property Type</t>
        </is>
      </c>
    </row>
    <row r="42">
      <c r="A42" s="4" t="n">
        <v>3</v>
      </c>
      <c r="B42" s="4" t="n">
        <v>9.68</v>
      </c>
      <c r="C42" s="4" t="inlineStr">
        <is>
          <t>Less than 5 years</t>
        </is>
      </c>
      <c r="D42" s="4" t="inlineStr">
        <is>
          <t>Age of Property</t>
        </is>
      </c>
    </row>
    <row r="43">
      <c r="A43" s="4" t="n">
        <v>5</v>
      </c>
      <c r="B43" s="4" t="n">
        <v>16.13</v>
      </c>
      <c r="C43" s="4" t="inlineStr">
        <is>
          <t>5-9 years</t>
        </is>
      </c>
      <c r="D43" s="4" t="inlineStr">
        <is>
          <t>Age of Property</t>
        </is>
      </c>
    </row>
    <row r="44">
      <c r="A44" s="4" t="n">
        <v>5</v>
      </c>
      <c r="B44" s="4" t="n">
        <v>16.13</v>
      </c>
      <c r="C44" s="4" t="inlineStr">
        <is>
          <t>10-19 years</t>
        </is>
      </c>
      <c r="D44" s="4" t="inlineStr">
        <is>
          <t>Age of Property</t>
        </is>
      </c>
    </row>
    <row r="45">
      <c r="A45" s="4" t="n">
        <v>18</v>
      </c>
      <c r="B45" s="4" t="n">
        <v>58.06</v>
      </c>
      <c r="C45" s="4" t="inlineStr">
        <is>
          <t>20+ years</t>
        </is>
      </c>
      <c r="D45" s="4" t="inlineStr">
        <is>
          <t>Age of Property</t>
        </is>
      </c>
    </row>
    <row r="46">
      <c r="A46" s="9" t="n">
        <v>31</v>
      </c>
      <c r="B46" s="9" t="n">
        <v>100</v>
      </c>
      <c r="D46" s="9" t="inlineStr">
        <is>
          <t>Total Age of Property</t>
        </is>
      </c>
    </row>
    <row r="47">
      <c r="A47" s="4" t="n">
        <v>20</v>
      </c>
      <c r="B47" s="4" t="n">
        <v>64.52</v>
      </c>
      <c r="C47" s="4" t="inlineStr">
        <is>
          <t>Less than 100</t>
        </is>
      </c>
      <c r="D47" s="4" t="inlineStr">
        <is>
          <t>Property Size</t>
        </is>
      </c>
    </row>
    <row r="48">
      <c r="A48" s="4" t="n">
        <v>7</v>
      </c>
      <c r="B48" s="4" t="n">
        <v>22.58</v>
      </c>
      <c r="C48" s="4" t="inlineStr">
        <is>
          <t>100-199</t>
        </is>
      </c>
      <c r="D48" s="4" t="inlineStr">
        <is>
          <t>Property Size</t>
        </is>
      </c>
    </row>
    <row r="49">
      <c r="A49" s="4" t="n">
        <v>2</v>
      </c>
      <c r="B49" s="4" t="n">
        <v>6.45</v>
      </c>
      <c r="C49" s="4" t="inlineStr">
        <is>
          <t>200-299</t>
        </is>
      </c>
      <c r="D49" s="4" t="inlineStr">
        <is>
          <t>Property Size</t>
        </is>
      </c>
    </row>
    <row r="50">
      <c r="A50" s="4" t="n">
        <v>2</v>
      </c>
      <c r="B50" s="4" t="n">
        <v>6.45</v>
      </c>
      <c r="C50" s="4" t="inlineStr">
        <is>
          <t>300-399</t>
        </is>
      </c>
      <c r="D50" s="4" t="inlineStr">
        <is>
          <t>Property Size</t>
        </is>
      </c>
    </row>
    <row r="51">
      <c r="A51" s="9" t="n">
        <v>31</v>
      </c>
      <c r="B51" s="9" t="n">
        <v>100</v>
      </c>
      <c r="D51" s="9" t="inlineStr">
        <is>
          <t>Total Property Size</t>
        </is>
      </c>
    </row>
    <row r="52">
      <c r="A52" s="4" t="n">
        <v>22</v>
      </c>
      <c r="B52" s="4" t="n">
        <v>70.97</v>
      </c>
      <c r="C52" s="4" t="inlineStr">
        <is>
          <t>AFFORDABLE</t>
        </is>
      </c>
      <c r="D52" s="4" t="inlineStr">
        <is>
          <t>Rent Type</t>
        </is>
      </c>
    </row>
    <row r="53">
      <c r="A53" s="4" t="n">
        <v>9</v>
      </c>
      <c r="B53" s="4" t="n">
        <v>29.03</v>
      </c>
      <c r="C53" s="4" t="inlineStr">
        <is>
          <t>MARKETRATE</t>
        </is>
      </c>
      <c r="D53" s="4" t="inlineStr">
        <is>
          <t>Rent Type</t>
        </is>
      </c>
    </row>
    <row r="54">
      <c r="A54" s="9" t="n">
        <v>31</v>
      </c>
      <c r="B54" s="9" t="n">
        <v>100</v>
      </c>
      <c r="D54" s="9" t="inlineStr">
        <is>
          <t>Total Rent Type</t>
        </is>
      </c>
    </row>
    <row r="55"/>
  </sheetData>
  <mergeCells count="2">
    <mergeCell ref="A19:D19"/>
    <mergeCell ref="A1:B1"/>
  </mergeCells>
  <pageMargins left="0.75" right="0.75" top="1" bottom="1" header="0.5" footer="0.5"/>
</worksheet>
</file>

<file path=xl/worksheets/sheet112.xml><?xml version="1.0" encoding="utf-8"?>
<worksheet xmlns="http://schemas.openxmlformats.org/spreadsheetml/2006/main">
  <sheetPr>
    <outlinePr summaryBelow="1" summaryRight="1"/>
    <pageSetUpPr/>
  </sheetPr>
  <dimension ref="A1:D51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3780</v>
      </c>
    </row>
    <row r="3">
      <c r="A3" s="6" t="inlineStr">
        <is>
          <t>Sample (Total number of properties)</t>
        </is>
      </c>
      <c r="B3" s="4" t="n">
        <v>20</v>
      </c>
    </row>
    <row r="4">
      <c r="A4" s="6" t="inlineStr">
        <is>
          <t>Average property taxes per unit</t>
        </is>
      </c>
      <c r="B4" s="7" t="n">
        <v>2734</v>
      </c>
    </row>
    <row r="5">
      <c r="A5" s="6" t="inlineStr">
        <is>
          <t>Average payroll expenses per unit</t>
        </is>
      </c>
      <c r="B5" s="7" t="n">
        <v>1437</v>
      </c>
    </row>
    <row r="6">
      <c r="A6" s="6" t="inlineStr">
        <is>
          <t>Average capital expenditures per unit</t>
        </is>
      </c>
      <c r="B6" s="7" t="n">
        <v>256</v>
      </c>
    </row>
    <row r="7">
      <c r="A7" s="6" t="inlineStr">
        <is>
          <t>Average mortgage per unit</t>
        </is>
      </c>
      <c r="B7" s="7" t="n">
        <v>8270</v>
      </c>
    </row>
    <row r="8">
      <c r="A8" s="6" t="inlineStr">
        <is>
          <t>Average total operating expenses per unit</t>
        </is>
      </c>
      <c r="B8" s="7" t="n">
        <v>4332</v>
      </c>
    </row>
    <row r="9">
      <c r="A9" s="6" t="inlineStr">
        <is>
          <t>Average total expenses per unit</t>
        </is>
      </c>
      <c r="B9" s="7" t="n">
        <v>17028</v>
      </c>
    </row>
    <row r="10">
      <c r="A10" s="6" t="inlineStr">
        <is>
          <t>Average total profit per unit</t>
        </is>
      </c>
      <c r="B10" s="7" t="n">
        <v>2067</v>
      </c>
    </row>
    <row r="11">
      <c r="A11" s="6" t="inlineStr">
        <is>
          <t>Property taxes per dollar of rent</t>
        </is>
      </c>
      <c r="B11" s="4" t="inlineStr">
        <is>
          <t>14 cents</t>
        </is>
      </c>
    </row>
    <row r="12">
      <c r="A12" s="6" t="inlineStr">
        <is>
          <t>Payroll expenses per dollar of rent</t>
        </is>
      </c>
      <c r="B12" s="4" t="inlineStr">
        <is>
          <t>8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43 cents</t>
        </is>
      </c>
    </row>
    <row r="15">
      <c r="A15" s="6" t="inlineStr">
        <is>
          <t>Total operating expenses per dollar of rent</t>
        </is>
      </c>
      <c r="B15" s="4" t="inlineStr">
        <is>
          <t>23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5</v>
      </c>
      <c r="B21" s="4" t="n">
        <v>25</v>
      </c>
      <c r="C21" s="4" t="inlineStr">
        <is>
          <t>60174</t>
        </is>
      </c>
      <c r="D21" s="4" t="inlineStr">
        <is>
          <t>PROPERTYZIPCODE</t>
        </is>
      </c>
    </row>
    <row r="22">
      <c r="A22" s="4" t="n">
        <v>4</v>
      </c>
      <c r="B22" s="4" t="n">
        <v>20</v>
      </c>
      <c r="C22" s="4" t="inlineStr">
        <is>
          <t>60563</t>
        </is>
      </c>
      <c r="D22" s="4" t="inlineStr">
        <is>
          <t>PROPERTYZIPCODE</t>
        </is>
      </c>
    </row>
    <row r="23">
      <c r="A23" s="4" t="n">
        <v>2</v>
      </c>
      <c r="B23" s="4" t="n">
        <v>10</v>
      </c>
      <c r="C23" s="4" t="inlineStr">
        <is>
          <t>60540</t>
        </is>
      </c>
      <c r="D23" s="4" t="inlineStr">
        <is>
          <t>PROPERTYZIPCODE</t>
        </is>
      </c>
    </row>
    <row r="24">
      <c r="A24" s="4" t="n">
        <v>2</v>
      </c>
      <c r="B24" s="4" t="n">
        <v>10</v>
      </c>
      <c r="C24" s="4" t="inlineStr">
        <is>
          <t>60506</t>
        </is>
      </c>
      <c r="D24" s="4" t="inlineStr">
        <is>
          <t>PROPERTYZIPCODE</t>
        </is>
      </c>
    </row>
    <row r="25">
      <c r="A25" s="4" t="n">
        <v>1</v>
      </c>
      <c r="B25" s="4" t="n">
        <v>5</v>
      </c>
      <c r="C25" s="4" t="inlineStr">
        <is>
          <t>60542</t>
        </is>
      </c>
      <c r="D25" s="4" t="inlineStr">
        <is>
          <t>PROPERTYZIPCODE</t>
        </is>
      </c>
    </row>
    <row r="26">
      <c r="A26" s="4" t="n">
        <v>1</v>
      </c>
      <c r="B26" s="4" t="n">
        <v>5</v>
      </c>
      <c r="C26" s="4" t="inlineStr">
        <is>
          <t>60527</t>
        </is>
      </c>
      <c r="D26" s="4" t="inlineStr">
        <is>
          <t>PROPERTYZIPCODE</t>
        </is>
      </c>
    </row>
    <row r="27">
      <c r="A27" s="4" t="n">
        <v>1</v>
      </c>
      <c r="B27" s="4" t="n">
        <v>5</v>
      </c>
      <c r="C27" s="4" t="inlineStr">
        <is>
          <t>60440</t>
        </is>
      </c>
      <c r="D27" s="4" t="inlineStr">
        <is>
          <t>PROPERTYZIPCODE</t>
        </is>
      </c>
    </row>
    <row r="28">
      <c r="A28" s="4" t="n">
        <v>1</v>
      </c>
      <c r="B28" s="4" t="n">
        <v>5</v>
      </c>
      <c r="C28" s="4" t="inlineStr">
        <is>
          <t>60050</t>
        </is>
      </c>
      <c r="D28" s="4" t="inlineStr">
        <is>
          <t>PROPERTYZIPCODE</t>
        </is>
      </c>
    </row>
    <row r="29">
      <c r="A29" s="4" t="n">
        <v>1</v>
      </c>
      <c r="B29" s="4" t="n">
        <v>5</v>
      </c>
      <c r="C29" s="4" t="inlineStr">
        <is>
          <t>60517</t>
        </is>
      </c>
      <c r="D29" s="4" t="inlineStr">
        <is>
          <t>PROPERTYZIPCODE</t>
        </is>
      </c>
    </row>
    <row r="30">
      <c r="A30" s="4" t="n">
        <v>1</v>
      </c>
      <c r="B30" s="4" t="n">
        <v>5</v>
      </c>
      <c r="C30" s="4" t="inlineStr">
        <is>
          <t>60505</t>
        </is>
      </c>
      <c r="D30" s="4" t="inlineStr">
        <is>
          <t>PROPERTYZIPCODE</t>
        </is>
      </c>
    </row>
    <row r="31">
      <c r="A31" s="4" t="n">
        <v>1</v>
      </c>
      <c r="B31" s="4" t="n">
        <v>5</v>
      </c>
      <c r="C31" s="4" t="inlineStr">
        <is>
          <t>60554</t>
        </is>
      </c>
      <c r="D31" s="4" t="inlineStr">
        <is>
          <t>PROPERTYZIPCODE</t>
        </is>
      </c>
    </row>
    <row r="32">
      <c r="A32" s="9" t="n">
        <v>20</v>
      </c>
      <c r="B32" s="9" t="n">
        <v>100</v>
      </c>
      <c r="D32" s="9" t="inlineStr">
        <is>
          <t>Total PROPERTYZIPCODE</t>
        </is>
      </c>
    </row>
    <row r="33">
      <c r="A33" s="4" t="n">
        <v>18</v>
      </c>
      <c r="B33" s="4" t="n">
        <v>90</v>
      </c>
      <c r="C33" s="4" t="inlineStr">
        <is>
          <t>GARDEN</t>
        </is>
      </c>
      <c r="D33" s="4" t="inlineStr">
        <is>
          <t>Property Type</t>
        </is>
      </c>
    </row>
    <row r="34">
      <c r="A34" s="4" t="n">
        <v>1</v>
      </c>
      <c r="B34" s="4" t="n">
        <v>5</v>
      </c>
      <c r="C34" s="4" t="inlineStr">
        <is>
          <t>MIDRISE</t>
        </is>
      </c>
      <c r="D34" s="4" t="inlineStr">
        <is>
          <t>Property Type</t>
        </is>
      </c>
    </row>
    <row r="35">
      <c r="A35" s="4" t="n">
        <v>1</v>
      </c>
      <c r="B35" s="4" t="n">
        <v>5</v>
      </c>
      <c r="C35" s="4" t="inlineStr">
        <is>
          <t>SENIOR</t>
        </is>
      </c>
      <c r="D35" s="4" t="inlineStr">
        <is>
          <t>Property Type</t>
        </is>
      </c>
    </row>
    <row r="36">
      <c r="A36" s="9" t="n">
        <v>20</v>
      </c>
      <c r="B36" s="9" t="n">
        <v>100</v>
      </c>
      <c r="D36" s="9" t="inlineStr">
        <is>
          <t>Total Property Type</t>
        </is>
      </c>
    </row>
    <row r="37">
      <c r="A37" s="4" t="n">
        <v>2</v>
      </c>
      <c r="B37" s="4" t="n">
        <v>10</v>
      </c>
      <c r="C37" s="4" t="inlineStr">
        <is>
          <t>Less than 5 years</t>
        </is>
      </c>
      <c r="D37" s="4" t="inlineStr">
        <is>
          <t>Age of Property</t>
        </is>
      </c>
    </row>
    <row r="38">
      <c r="A38" s="4" t="n">
        <v>7</v>
      </c>
      <c r="B38" s="4" t="n">
        <v>35</v>
      </c>
      <c r="C38" s="4" t="inlineStr">
        <is>
          <t>5-9 years</t>
        </is>
      </c>
      <c r="D38" s="4" t="inlineStr">
        <is>
          <t>Age of Property</t>
        </is>
      </c>
    </row>
    <row r="39">
      <c r="A39" s="4" t="n">
        <v>3</v>
      </c>
      <c r="B39" s="4" t="n">
        <v>15</v>
      </c>
      <c r="C39" s="4" t="inlineStr">
        <is>
          <t>10-19 years</t>
        </is>
      </c>
      <c r="D39" s="4" t="inlineStr">
        <is>
          <t>Age of Property</t>
        </is>
      </c>
    </row>
    <row r="40">
      <c r="A40" s="4" t="n">
        <v>8</v>
      </c>
      <c r="B40" s="4" t="n">
        <v>40</v>
      </c>
      <c r="C40" s="4" t="inlineStr">
        <is>
          <t>20+ years</t>
        </is>
      </c>
      <c r="D40" s="4" t="inlineStr">
        <is>
          <t>Age of Property</t>
        </is>
      </c>
    </row>
    <row r="41">
      <c r="A41" s="9" t="n">
        <v>20</v>
      </c>
      <c r="B41" s="9" t="n">
        <v>100</v>
      </c>
      <c r="D41" s="9" t="inlineStr">
        <is>
          <t>Total Age of Property</t>
        </is>
      </c>
    </row>
    <row r="42">
      <c r="A42" s="4" t="n">
        <v>5</v>
      </c>
      <c r="B42" s="4" t="n">
        <v>25</v>
      </c>
      <c r="C42" s="4" t="inlineStr">
        <is>
          <t>Less than 100</t>
        </is>
      </c>
      <c r="D42" s="4" t="inlineStr">
        <is>
          <t>Property Size</t>
        </is>
      </c>
    </row>
    <row r="43">
      <c r="A43" s="4" t="n">
        <v>8</v>
      </c>
      <c r="B43" s="4" t="n">
        <v>40</v>
      </c>
      <c r="C43" s="4" t="inlineStr">
        <is>
          <t>100-199</t>
        </is>
      </c>
      <c r="D43" s="4" t="inlineStr">
        <is>
          <t>Property Size</t>
        </is>
      </c>
    </row>
    <row r="44">
      <c r="A44" s="4" t="n">
        <v>4</v>
      </c>
      <c r="B44" s="4" t="n">
        <v>20</v>
      </c>
      <c r="C44" s="4" t="inlineStr">
        <is>
          <t>200-299</t>
        </is>
      </c>
      <c r="D44" s="4" t="inlineStr">
        <is>
          <t>Property Size</t>
        </is>
      </c>
    </row>
    <row r="45">
      <c r="A45" s="4" t="n">
        <v>2</v>
      </c>
      <c r="B45" s="4" t="n">
        <v>10</v>
      </c>
      <c r="C45" s="4" t="inlineStr">
        <is>
          <t>300-399</t>
        </is>
      </c>
      <c r="D45" s="4" t="inlineStr">
        <is>
          <t>Property Size</t>
        </is>
      </c>
    </row>
    <row r="46">
      <c r="A46" s="4" t="n">
        <v>1</v>
      </c>
      <c r="B46" s="4" t="n">
        <v>5</v>
      </c>
      <c r="C46" s="4" t="inlineStr">
        <is>
          <t>500+</t>
        </is>
      </c>
      <c r="D46" s="4" t="inlineStr">
        <is>
          <t>Property Size</t>
        </is>
      </c>
    </row>
    <row r="47">
      <c r="A47" s="9" t="n">
        <v>20</v>
      </c>
      <c r="B47" s="9" t="n">
        <v>100</v>
      </c>
      <c r="D47" s="9" t="inlineStr">
        <is>
          <t>Total Property Size</t>
        </is>
      </c>
    </row>
    <row r="48">
      <c r="A48" s="4" t="n">
        <v>12</v>
      </c>
      <c r="B48" s="4" t="n">
        <v>60</v>
      </c>
      <c r="C48" s="4" t="inlineStr">
        <is>
          <t>MARKETRATE</t>
        </is>
      </c>
      <c r="D48" s="4" t="inlineStr">
        <is>
          <t>Rent Type</t>
        </is>
      </c>
    </row>
    <row r="49">
      <c r="A49" s="4" t="n">
        <v>8</v>
      </c>
      <c r="B49" s="4" t="n">
        <v>40</v>
      </c>
      <c r="C49" s="4" t="inlineStr">
        <is>
          <t>AFFORDABLE</t>
        </is>
      </c>
      <c r="D49" s="4" t="inlineStr">
        <is>
          <t>Rent Type</t>
        </is>
      </c>
    </row>
    <row r="50">
      <c r="A50" s="9" t="n">
        <v>20</v>
      </c>
      <c r="B50" s="9" t="n">
        <v>100</v>
      </c>
      <c r="D50" s="9" t="inlineStr">
        <is>
          <t>Total Rent Type</t>
        </is>
      </c>
    </row>
    <row r="51"/>
  </sheetData>
  <mergeCells count="2">
    <mergeCell ref="A19:D19"/>
    <mergeCell ref="A1:B1"/>
  </mergeCells>
  <pageMargins left="0.75" right="0.75" top="1" bottom="1" header="0.5" footer="0.5"/>
</worksheet>
</file>

<file path=xl/worksheets/sheet113.xml><?xml version="1.0" encoding="utf-8"?>
<worksheet xmlns="http://schemas.openxmlformats.org/spreadsheetml/2006/main">
  <sheetPr>
    <outlinePr summaryBelow="1" summaryRight="1"/>
    <pageSetUpPr/>
  </sheetPr>
  <dimension ref="A1:D58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3380</v>
      </c>
    </row>
    <row r="3">
      <c r="A3" s="6" t="inlineStr">
        <is>
          <t>Sample (Total number of properties)</t>
        </is>
      </c>
      <c r="B3" s="4" t="n">
        <v>20</v>
      </c>
    </row>
    <row r="4">
      <c r="A4" s="6" t="inlineStr">
        <is>
          <t>Average property taxes per unit</t>
        </is>
      </c>
      <c r="B4" s="7" t="n">
        <v>1379</v>
      </c>
    </row>
    <row r="5">
      <c r="A5" s="6" t="inlineStr">
        <is>
          <t>Average payroll expenses per unit</t>
        </is>
      </c>
      <c r="B5" s="7" t="n">
        <v>1146</v>
      </c>
    </row>
    <row r="6">
      <c r="A6" s="6" t="inlineStr">
        <is>
          <t>Average capital expenditures per unit</t>
        </is>
      </c>
      <c r="B6" s="7" t="n">
        <v>244</v>
      </c>
    </row>
    <row r="7">
      <c r="A7" s="6" t="inlineStr">
        <is>
          <t>Average mortgage per unit</t>
        </is>
      </c>
      <c r="B7" s="7" t="n">
        <v>4048</v>
      </c>
    </row>
    <row r="8">
      <c r="A8" s="6" t="inlineStr">
        <is>
          <t>Average total operating expenses per unit</t>
        </is>
      </c>
      <c r="B8" s="7" t="n">
        <v>3289</v>
      </c>
    </row>
    <row r="9">
      <c r="A9" s="6" t="inlineStr">
        <is>
          <t>Average total expenses per unit</t>
        </is>
      </c>
      <c r="B9" s="7" t="n">
        <v>10106</v>
      </c>
    </row>
    <row r="10">
      <c r="A10" s="6" t="inlineStr">
        <is>
          <t>Average total profit per unit</t>
        </is>
      </c>
      <c r="B10" s="7" t="n">
        <v>1012</v>
      </c>
    </row>
    <row r="11">
      <c r="A11" s="6" t="inlineStr">
        <is>
          <t>Property taxes per dollar of rent</t>
        </is>
      </c>
      <c r="B11" s="4" t="inlineStr">
        <is>
          <t>12 cents</t>
        </is>
      </c>
    </row>
    <row r="12">
      <c r="A12" s="6" t="inlineStr">
        <is>
          <t>Payroll expenses per dollar of rent</t>
        </is>
      </c>
      <c r="B12" s="4" t="inlineStr">
        <is>
          <t>10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36 cents</t>
        </is>
      </c>
    </row>
    <row r="15">
      <c r="A15" s="6" t="inlineStr">
        <is>
          <t>Total operating expenses per dollar of rent</t>
        </is>
      </c>
      <c r="B15" s="4" t="inlineStr">
        <is>
          <t>30 cents</t>
        </is>
      </c>
    </row>
    <row r="16">
      <c r="A16" s="6" t="inlineStr">
        <is>
          <t>Total expenses per dollar of rent</t>
        </is>
      </c>
      <c r="B16" s="4" t="inlineStr">
        <is>
          <t>91 cents</t>
        </is>
      </c>
    </row>
    <row r="17">
      <c r="A17" s="6" t="inlineStr">
        <is>
          <t>Total profit per dollar of rent</t>
        </is>
      </c>
      <c r="B17" s="4" t="inlineStr">
        <is>
          <t>9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4</v>
      </c>
      <c r="B21" s="4" t="n">
        <v>20</v>
      </c>
      <c r="C21" s="4" t="inlineStr">
        <is>
          <t>61614</t>
        </is>
      </c>
      <c r="D21" s="4" t="inlineStr">
        <is>
          <t>PROPERTYZIPCODE</t>
        </is>
      </c>
    </row>
    <row r="22">
      <c r="A22" s="4" t="n">
        <v>2</v>
      </c>
      <c r="B22" s="4" t="n">
        <v>10</v>
      </c>
      <c r="C22" s="4" t="inlineStr">
        <is>
          <t>61615</t>
        </is>
      </c>
      <c r="D22" s="4" t="inlineStr">
        <is>
          <t>PROPERTYZIPCODE</t>
        </is>
      </c>
    </row>
    <row r="23">
      <c r="A23" s="4" t="n">
        <v>2</v>
      </c>
      <c r="B23" s="4" t="n">
        <v>10</v>
      </c>
      <c r="C23" s="4" t="inlineStr">
        <is>
          <t>61761</t>
        </is>
      </c>
      <c r="D23" s="4" t="inlineStr">
        <is>
          <t>PROPERTYZIPCODE</t>
        </is>
      </c>
    </row>
    <row r="24">
      <c r="A24" s="4" t="n">
        <v>1</v>
      </c>
      <c r="B24" s="4" t="n">
        <v>5</v>
      </c>
      <c r="C24" s="4" t="inlineStr">
        <is>
          <t>61107</t>
        </is>
      </c>
      <c r="D24" s="4" t="inlineStr">
        <is>
          <t>PROPERTYZIPCODE</t>
        </is>
      </c>
    </row>
    <row r="25">
      <c r="A25" s="4" t="n">
        <v>1</v>
      </c>
      <c r="B25" s="4" t="n">
        <v>5</v>
      </c>
      <c r="C25" s="4" t="inlineStr">
        <is>
          <t>61103</t>
        </is>
      </c>
      <c r="D25" s="4" t="inlineStr">
        <is>
          <t>PROPERTYZIPCODE</t>
        </is>
      </c>
    </row>
    <row r="26">
      <c r="A26" s="4" t="n">
        <v>1</v>
      </c>
      <c r="B26" s="4" t="n">
        <v>5</v>
      </c>
      <c r="C26" s="4" t="inlineStr">
        <is>
          <t>61109</t>
        </is>
      </c>
      <c r="D26" s="4" t="inlineStr">
        <is>
          <t>PROPERTYZIPCODE</t>
        </is>
      </c>
    </row>
    <row r="27">
      <c r="A27" s="4" t="n">
        <v>1</v>
      </c>
      <c r="B27" s="4" t="n">
        <v>5</v>
      </c>
      <c r="C27" s="4" t="inlineStr">
        <is>
          <t>6405</t>
        </is>
      </c>
      <c r="D27" s="4" t="inlineStr">
        <is>
          <t>PROPERTYZIPCODE</t>
        </is>
      </c>
    </row>
    <row r="28">
      <c r="A28" s="4" t="n">
        <v>1</v>
      </c>
      <c r="B28" s="4" t="n">
        <v>5</v>
      </c>
      <c r="C28" s="4" t="inlineStr">
        <is>
          <t>61602</t>
        </is>
      </c>
      <c r="D28" s="4" t="inlineStr">
        <is>
          <t>PROPERTYZIPCODE</t>
        </is>
      </c>
    </row>
    <row r="29">
      <c r="A29" s="4" t="n">
        <v>1</v>
      </c>
      <c r="B29" s="4" t="n">
        <v>5</v>
      </c>
      <c r="C29" s="4" t="inlineStr">
        <is>
          <t>61108</t>
        </is>
      </c>
      <c r="D29" s="4" t="inlineStr">
        <is>
          <t>PROPERTYZIPCODE</t>
        </is>
      </c>
    </row>
    <row r="30">
      <c r="A30" s="4" t="n">
        <v>1</v>
      </c>
      <c r="B30" s="4" t="n">
        <v>5</v>
      </c>
      <c r="C30" s="4" t="inlineStr">
        <is>
          <t>61071</t>
        </is>
      </c>
      <c r="D30" s="4" t="inlineStr">
        <is>
          <t>PROPERTYZIPCODE</t>
        </is>
      </c>
    </row>
    <row r="31">
      <c r="A31" s="4" t="n">
        <v>1</v>
      </c>
      <c r="B31" s="4" t="n">
        <v>5</v>
      </c>
      <c r="C31" s="4" t="inlineStr">
        <is>
          <t>61275</t>
        </is>
      </c>
      <c r="D31" s="4" t="inlineStr">
        <is>
          <t>PROPERTYZIPCODE</t>
        </is>
      </c>
    </row>
    <row r="32">
      <c r="A32" s="4" t="n">
        <v>1</v>
      </c>
      <c r="B32" s="4" t="n">
        <v>5</v>
      </c>
      <c r="C32" s="4" t="inlineStr">
        <is>
          <t>61201</t>
        </is>
      </c>
      <c r="D32" s="4" t="inlineStr">
        <is>
          <t>PROPERTYZIPCODE</t>
        </is>
      </c>
    </row>
    <row r="33">
      <c r="A33" s="4" t="n">
        <v>1</v>
      </c>
      <c r="B33" s="4" t="n">
        <v>5</v>
      </c>
      <c r="C33" s="4" t="inlineStr">
        <is>
          <t>61605</t>
        </is>
      </c>
      <c r="D33" s="4" t="inlineStr">
        <is>
          <t>PROPERTYZIPCODE</t>
        </is>
      </c>
    </row>
    <row r="34">
      <c r="A34" s="4" t="n">
        <v>1</v>
      </c>
      <c r="B34" s="4" t="n">
        <v>5</v>
      </c>
      <c r="C34" s="4" t="inlineStr">
        <is>
          <t>61032</t>
        </is>
      </c>
      <c r="D34" s="4" t="inlineStr">
        <is>
          <t>PROPERTYZIPCODE</t>
        </is>
      </c>
    </row>
    <row r="35">
      <c r="A35" s="4" t="n">
        <v>1</v>
      </c>
      <c r="B35" s="4" t="n">
        <v>5</v>
      </c>
      <c r="C35" s="4" t="inlineStr">
        <is>
          <t>61264</t>
        </is>
      </c>
      <c r="D35" s="4" t="inlineStr">
        <is>
          <t>PROPERTYZIPCODE</t>
        </is>
      </c>
    </row>
    <row r="36">
      <c r="A36" s="9" t="n">
        <v>20</v>
      </c>
      <c r="B36" s="9" t="n">
        <v>100</v>
      </c>
      <c r="D36" s="9" t="inlineStr">
        <is>
          <t>Total PROPERTYZIPCODE</t>
        </is>
      </c>
    </row>
    <row r="37">
      <c r="A37" s="4" t="n">
        <v>10</v>
      </c>
      <c r="B37" s="4" t="n">
        <v>50</v>
      </c>
      <c r="C37" s="4" t="inlineStr">
        <is>
          <t>GARDEN</t>
        </is>
      </c>
      <c r="D37" s="4" t="inlineStr">
        <is>
          <t>Property Type</t>
        </is>
      </c>
    </row>
    <row r="38">
      <c r="A38" s="4" t="n">
        <v>3</v>
      </c>
      <c r="B38" s="4" t="n">
        <v>15</v>
      </c>
      <c r="C38" s="4" t="inlineStr">
        <is>
          <t>MANUF</t>
        </is>
      </c>
      <c r="D38" s="4" t="inlineStr">
        <is>
          <t>Property Type</t>
        </is>
      </c>
    </row>
    <row r="39">
      <c r="A39" s="4" t="n">
        <v>3</v>
      </c>
      <c r="B39" s="4" t="n">
        <v>15</v>
      </c>
      <c r="C39" s="4" t="inlineStr">
        <is>
          <t>SENIOR</t>
        </is>
      </c>
      <c r="D39" s="4" t="inlineStr">
        <is>
          <t>Property Type</t>
        </is>
      </c>
    </row>
    <row r="40">
      <c r="A40" s="4" t="n">
        <v>2</v>
      </c>
      <c r="B40" s="4" t="n">
        <v>10</v>
      </c>
      <c r="C40" s="4" t="inlineStr">
        <is>
          <t>STUDENT</t>
        </is>
      </c>
      <c r="D40" s="4" t="inlineStr">
        <is>
          <t>Property Type</t>
        </is>
      </c>
    </row>
    <row r="41">
      <c r="A41" s="4" t="n">
        <v>1</v>
      </c>
      <c r="B41" s="4" t="n">
        <v>5</v>
      </c>
      <c r="C41" s="4" t="inlineStr">
        <is>
          <t>MIDRISE</t>
        </is>
      </c>
      <c r="D41" s="4" t="inlineStr">
        <is>
          <t>Property Type</t>
        </is>
      </c>
    </row>
    <row r="42">
      <c r="A42" s="4" t="n">
        <v>1</v>
      </c>
      <c r="B42" s="4" t="n">
        <v>5</v>
      </c>
      <c r="C42" s="4" t="inlineStr">
        <is>
          <t>HIRISE</t>
        </is>
      </c>
      <c r="D42" s="4" t="inlineStr">
        <is>
          <t>Property Type</t>
        </is>
      </c>
    </row>
    <row r="43">
      <c r="A43" s="9" t="n">
        <v>20</v>
      </c>
      <c r="B43" s="9" t="n">
        <v>100</v>
      </c>
      <c r="D43" s="9" t="inlineStr">
        <is>
          <t>Total Property Type</t>
        </is>
      </c>
    </row>
    <row r="44">
      <c r="A44" s="4" t="n">
        <v>2</v>
      </c>
      <c r="B44" s="4" t="n">
        <v>10</v>
      </c>
      <c r="C44" s="4" t="inlineStr">
        <is>
          <t>Less than 5 years</t>
        </is>
      </c>
      <c r="D44" s="4" t="inlineStr">
        <is>
          <t>Age of Property</t>
        </is>
      </c>
    </row>
    <row r="45">
      <c r="A45" s="4" t="n">
        <v>4</v>
      </c>
      <c r="B45" s="4" t="n">
        <v>20</v>
      </c>
      <c r="C45" s="4" t="inlineStr">
        <is>
          <t>5-9 years</t>
        </is>
      </c>
      <c r="D45" s="4" t="inlineStr">
        <is>
          <t>Age of Property</t>
        </is>
      </c>
    </row>
    <row r="46">
      <c r="A46" s="4" t="n">
        <v>1</v>
      </c>
      <c r="B46" s="4" t="n">
        <v>5</v>
      </c>
      <c r="C46" s="4" t="inlineStr">
        <is>
          <t>10-19 years</t>
        </is>
      </c>
      <c r="D46" s="4" t="inlineStr">
        <is>
          <t>Age of Property</t>
        </is>
      </c>
    </row>
    <row r="47">
      <c r="A47" s="4" t="n">
        <v>13</v>
      </c>
      <c r="B47" s="4" t="n">
        <v>65</v>
      </c>
      <c r="C47" s="4" t="inlineStr">
        <is>
          <t>20+ years</t>
        </is>
      </c>
      <c r="D47" s="4" t="inlineStr">
        <is>
          <t>Age of Property</t>
        </is>
      </c>
    </row>
    <row r="48">
      <c r="A48" s="9" t="n">
        <v>20</v>
      </c>
      <c r="B48" s="9" t="n">
        <v>100</v>
      </c>
      <c r="D48" s="9" t="inlineStr">
        <is>
          <t>Total Age of Property</t>
        </is>
      </c>
    </row>
    <row r="49">
      <c r="A49" s="4" t="n">
        <v>5</v>
      </c>
      <c r="B49" s="4" t="n">
        <v>25</v>
      </c>
      <c r="C49" s="4" t="inlineStr">
        <is>
          <t>Less than 100</t>
        </is>
      </c>
      <c r="D49" s="4" t="inlineStr">
        <is>
          <t>Property Size</t>
        </is>
      </c>
    </row>
    <row r="50">
      <c r="A50" s="4" t="n">
        <v>8</v>
      </c>
      <c r="B50" s="4" t="n">
        <v>40</v>
      </c>
      <c r="C50" s="4" t="inlineStr">
        <is>
          <t>100-199</t>
        </is>
      </c>
      <c r="D50" s="4" t="inlineStr">
        <is>
          <t>Property Size</t>
        </is>
      </c>
    </row>
    <row r="51">
      <c r="A51" s="4" t="n">
        <v>4</v>
      </c>
      <c r="B51" s="4" t="n">
        <v>20</v>
      </c>
      <c r="C51" s="4" t="inlineStr">
        <is>
          <t>200-299</t>
        </is>
      </c>
      <c r="D51" s="4" t="inlineStr">
        <is>
          <t>Property Size</t>
        </is>
      </c>
    </row>
    <row r="52">
      <c r="A52" s="4" t="n">
        <v>2</v>
      </c>
      <c r="B52" s="4" t="n">
        <v>10</v>
      </c>
      <c r="C52" s="4" t="inlineStr">
        <is>
          <t>300-399</t>
        </is>
      </c>
      <c r="D52" s="4" t="inlineStr">
        <is>
          <t>Property Size</t>
        </is>
      </c>
    </row>
    <row r="53">
      <c r="A53" s="4" t="n">
        <v>1</v>
      </c>
      <c r="B53" s="4" t="n">
        <v>5</v>
      </c>
      <c r="C53" s="4" t="inlineStr">
        <is>
          <t>400-499</t>
        </is>
      </c>
      <c r="D53" s="4" t="inlineStr">
        <is>
          <t>Property Size</t>
        </is>
      </c>
    </row>
    <row r="54">
      <c r="A54" s="9" t="n">
        <v>20</v>
      </c>
      <c r="B54" s="9" t="n">
        <v>100</v>
      </c>
      <c r="D54" s="9" t="inlineStr">
        <is>
          <t>Total Property Size</t>
        </is>
      </c>
    </row>
    <row r="55">
      <c r="A55" s="4" t="n">
        <v>13</v>
      </c>
      <c r="B55" s="4" t="n">
        <v>65</v>
      </c>
      <c r="C55" s="4" t="inlineStr">
        <is>
          <t>AFFORDABLE</t>
        </is>
      </c>
      <c r="D55" s="4" t="inlineStr">
        <is>
          <t>Rent Type</t>
        </is>
      </c>
    </row>
    <row r="56">
      <c r="A56" s="4" t="n">
        <v>7</v>
      </c>
      <c r="B56" s="4" t="n">
        <v>35</v>
      </c>
      <c r="C56" s="4" t="inlineStr">
        <is>
          <t>MARKETRATE</t>
        </is>
      </c>
      <c r="D56" s="4" t="inlineStr">
        <is>
          <t>Rent Type</t>
        </is>
      </c>
    </row>
    <row r="57">
      <c r="A57" s="9" t="n">
        <v>20</v>
      </c>
      <c r="B57" s="9" t="n">
        <v>100</v>
      </c>
      <c r="D57" s="9" t="inlineStr">
        <is>
          <t>Total Rent Type</t>
        </is>
      </c>
    </row>
    <row r="58"/>
  </sheetData>
  <mergeCells count="2">
    <mergeCell ref="A19:D19"/>
    <mergeCell ref="A1:B1"/>
  </mergeCells>
  <pageMargins left="0.75" right="0.75" top="1" bottom="1" header="0.5" footer="0.5"/>
</worksheet>
</file>

<file path=xl/worksheets/sheet114.xml><?xml version="1.0" encoding="utf-8"?>
<worksheet xmlns="http://schemas.openxmlformats.org/spreadsheetml/2006/main">
  <sheetPr>
    <outlinePr summaryBelow="1" summaryRight="1"/>
    <pageSetUpPr/>
  </sheetPr>
  <dimension ref="A1:D57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5702</v>
      </c>
    </row>
    <row r="3">
      <c r="A3" s="6" t="inlineStr">
        <is>
          <t>Sample (Total number of properties)</t>
        </is>
      </c>
      <c r="B3" s="4" t="n">
        <v>35</v>
      </c>
    </row>
    <row r="4">
      <c r="A4" s="6" t="inlineStr">
        <is>
          <t>Average property taxes per unit</t>
        </is>
      </c>
      <c r="B4" s="7" t="n">
        <v>1060</v>
      </c>
    </row>
    <row r="5">
      <c r="A5" s="6" t="inlineStr">
        <is>
          <t>Average payroll expenses per unit</t>
        </is>
      </c>
      <c r="B5" s="7" t="n">
        <v>891</v>
      </c>
    </row>
    <row r="6">
      <c r="A6" s="6" t="inlineStr">
        <is>
          <t>Average capital expenditures per unit</t>
        </is>
      </c>
      <c r="B6" s="7" t="n">
        <v>253</v>
      </c>
    </row>
    <row r="7">
      <c r="A7" s="6" t="inlineStr">
        <is>
          <t>Average mortgage per unit</t>
        </is>
      </c>
      <c r="B7" s="7" t="n">
        <v>4673</v>
      </c>
    </row>
    <row r="8">
      <c r="A8" s="6" t="inlineStr">
        <is>
          <t>Average total operating expenses per unit</t>
        </is>
      </c>
      <c r="B8" s="7" t="n">
        <v>3361</v>
      </c>
    </row>
    <row r="9">
      <c r="A9" s="6" t="inlineStr">
        <is>
          <t>Average total expenses per unit</t>
        </is>
      </c>
      <c r="B9" s="7" t="n">
        <v>10239</v>
      </c>
    </row>
    <row r="10">
      <c r="A10" s="6" t="inlineStr">
        <is>
          <t>Average total profit per unit</t>
        </is>
      </c>
      <c r="B10" s="7" t="n">
        <v>1168</v>
      </c>
    </row>
    <row r="11">
      <c r="A11" s="6" t="inlineStr">
        <is>
          <t>Property taxes per dollar of rent</t>
        </is>
      </c>
      <c r="B11" s="4" t="inlineStr">
        <is>
          <t>9 cents</t>
        </is>
      </c>
    </row>
    <row r="12">
      <c r="A12" s="6" t="inlineStr">
        <is>
          <t>Payroll expenses per dollar of rent</t>
        </is>
      </c>
      <c r="B12" s="4" t="inlineStr">
        <is>
          <t>8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41 cents</t>
        </is>
      </c>
    </row>
    <row r="15">
      <c r="A15" s="6" t="inlineStr">
        <is>
          <t>Total operating expenses per dollar of rent</t>
        </is>
      </c>
      <c r="B15" s="4" t="inlineStr">
        <is>
          <t>29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5</v>
      </c>
      <c r="B21" s="4" t="n">
        <v>14.29</v>
      </c>
      <c r="C21" s="4" t="inlineStr">
        <is>
          <t>46410</t>
        </is>
      </c>
      <c r="D21" s="4" t="inlineStr">
        <is>
          <t>PROPERTYZIPCODE</t>
        </is>
      </c>
    </row>
    <row r="22">
      <c r="A22" s="4" t="n">
        <v>4</v>
      </c>
      <c r="B22" s="4" t="n">
        <v>11.43</v>
      </c>
      <c r="C22" s="4" t="inlineStr">
        <is>
          <t>46383</t>
        </is>
      </c>
      <c r="D22" s="4" t="inlineStr">
        <is>
          <t>PROPERTYZIPCODE</t>
        </is>
      </c>
    </row>
    <row r="23">
      <c r="A23" s="4" t="n">
        <v>3</v>
      </c>
      <c r="B23" s="4" t="n">
        <v>8.57</v>
      </c>
      <c r="C23" s="4" t="inlineStr">
        <is>
          <t>46323</t>
        </is>
      </c>
      <c r="D23" s="4" t="inlineStr">
        <is>
          <t>PROPERTYZIPCODE</t>
        </is>
      </c>
    </row>
    <row r="24">
      <c r="A24" s="4" t="n">
        <v>3</v>
      </c>
      <c r="B24" s="4" t="n">
        <v>8.57</v>
      </c>
      <c r="C24" s="4" t="inlineStr">
        <is>
          <t>46307</t>
        </is>
      </c>
      <c r="D24" s="4" t="inlineStr">
        <is>
          <t>PROPERTYZIPCODE</t>
        </is>
      </c>
    </row>
    <row r="25">
      <c r="A25" s="4" t="n">
        <v>3</v>
      </c>
      <c r="B25" s="4" t="n">
        <v>8.57</v>
      </c>
      <c r="C25" s="4" t="inlineStr">
        <is>
          <t>46342</t>
        </is>
      </c>
      <c r="D25" s="4" t="inlineStr">
        <is>
          <t>PROPERTYZIPCODE</t>
        </is>
      </c>
    </row>
    <row r="26">
      <c r="A26" s="4" t="n">
        <v>3</v>
      </c>
      <c r="B26" s="4" t="n">
        <v>8.57</v>
      </c>
      <c r="C26" s="4" t="inlineStr">
        <is>
          <t>46407</t>
        </is>
      </c>
      <c r="D26" s="4" t="inlineStr">
        <is>
          <t>PROPERTYZIPCODE</t>
        </is>
      </c>
    </row>
    <row r="27">
      <c r="A27" s="4" t="n">
        <v>2</v>
      </c>
      <c r="B27" s="4" t="n">
        <v>5.71</v>
      </c>
      <c r="C27" s="4" t="inlineStr">
        <is>
          <t>46356</t>
        </is>
      </c>
      <c r="D27" s="4" t="inlineStr">
        <is>
          <t>PROPERTYZIPCODE</t>
        </is>
      </c>
    </row>
    <row r="28">
      <c r="A28" s="4" t="n">
        <v>2</v>
      </c>
      <c r="B28" s="4" t="n">
        <v>5.71</v>
      </c>
      <c r="C28" s="4" t="inlineStr">
        <is>
          <t>46322</t>
        </is>
      </c>
      <c r="D28" s="4" t="inlineStr">
        <is>
          <t>PROPERTYZIPCODE</t>
        </is>
      </c>
    </row>
    <row r="29">
      <c r="A29" s="4" t="n">
        <v>2</v>
      </c>
      <c r="B29" s="4" t="n">
        <v>5.71</v>
      </c>
      <c r="C29" s="4" t="inlineStr">
        <is>
          <t>46402</t>
        </is>
      </c>
      <c r="D29" s="4" t="inlineStr">
        <is>
          <t>PROPERTYZIPCODE</t>
        </is>
      </c>
    </row>
    <row r="30">
      <c r="A30" s="4" t="n">
        <v>2</v>
      </c>
      <c r="B30" s="4" t="n">
        <v>5.71</v>
      </c>
      <c r="C30" s="4" t="inlineStr">
        <is>
          <t>46360</t>
        </is>
      </c>
      <c r="D30" s="4" t="inlineStr">
        <is>
          <t>PROPERTYZIPCODE</t>
        </is>
      </c>
    </row>
    <row r="31">
      <c r="A31" s="4" t="n">
        <v>1</v>
      </c>
      <c r="B31" s="4" t="n">
        <v>2.86</v>
      </c>
      <c r="C31" s="4" t="inlineStr">
        <is>
          <t>46321</t>
        </is>
      </c>
      <c r="D31" s="4" t="inlineStr">
        <is>
          <t>PROPERTYZIPCODE</t>
        </is>
      </c>
    </row>
    <row r="32">
      <c r="A32" s="4" t="n">
        <v>1</v>
      </c>
      <c r="B32" s="4" t="n">
        <v>2.86</v>
      </c>
      <c r="C32" s="4" t="inlineStr">
        <is>
          <t>46320</t>
        </is>
      </c>
      <c r="D32" s="4" t="inlineStr">
        <is>
          <t>PROPERTYZIPCODE</t>
        </is>
      </c>
    </row>
    <row r="33">
      <c r="A33" s="4" t="n">
        <v>1</v>
      </c>
      <c r="B33" s="4" t="n">
        <v>2.86</v>
      </c>
      <c r="C33" s="4" t="inlineStr">
        <is>
          <t>46341</t>
        </is>
      </c>
      <c r="D33" s="4" t="inlineStr">
        <is>
          <t>PROPERTYZIPCODE</t>
        </is>
      </c>
    </row>
    <row r="34">
      <c r="A34" s="4" t="n">
        <v>1</v>
      </c>
      <c r="B34" s="4" t="n">
        <v>2.86</v>
      </c>
      <c r="C34" s="4" t="inlineStr">
        <is>
          <t>46408</t>
        </is>
      </c>
      <c r="D34" s="4" t="inlineStr">
        <is>
          <t>PROPERTYZIPCODE</t>
        </is>
      </c>
    </row>
    <row r="35">
      <c r="A35" s="4" t="n">
        <v>1</v>
      </c>
      <c r="B35" s="4" t="n">
        <v>2.86</v>
      </c>
      <c r="C35" s="4" t="inlineStr">
        <is>
          <t>46368</t>
        </is>
      </c>
      <c r="D35" s="4" t="inlineStr">
        <is>
          <t>PROPERTYZIPCODE</t>
        </is>
      </c>
    </row>
    <row r="36">
      <c r="A36" s="4" t="n">
        <v>1</v>
      </c>
      <c r="B36" s="4" t="n">
        <v>2.86</v>
      </c>
      <c r="C36" s="4" t="inlineStr">
        <is>
          <t>46403</t>
        </is>
      </c>
      <c r="D36" s="4" t="inlineStr">
        <is>
          <t>PROPERTYZIPCODE</t>
        </is>
      </c>
    </row>
    <row r="37">
      <c r="A37" s="9" t="n">
        <v>35</v>
      </c>
      <c r="B37" s="9" t="n">
        <v>100</v>
      </c>
      <c r="D37" s="9" t="inlineStr">
        <is>
          <t>Total PROPERTYZIPCODE</t>
        </is>
      </c>
    </row>
    <row r="38">
      <c r="A38" s="4" t="n">
        <v>29</v>
      </c>
      <c r="B38" s="4" t="n">
        <v>82.86</v>
      </c>
      <c r="C38" s="4" t="inlineStr">
        <is>
          <t>GARDEN</t>
        </is>
      </c>
      <c r="D38" s="4" t="inlineStr">
        <is>
          <t>Property Type</t>
        </is>
      </c>
    </row>
    <row r="39">
      <c r="A39" s="4" t="n">
        <v>4</v>
      </c>
      <c r="B39" s="4" t="n">
        <v>11.43</v>
      </c>
      <c r="C39" s="4" t="inlineStr">
        <is>
          <t>MANUF</t>
        </is>
      </c>
      <c r="D39" s="4" t="inlineStr">
        <is>
          <t>Property Type</t>
        </is>
      </c>
    </row>
    <row r="40">
      <c r="A40" s="4" t="n">
        <v>2</v>
      </c>
      <c r="B40" s="4" t="n">
        <v>5.71</v>
      </c>
      <c r="C40" s="4" t="inlineStr">
        <is>
          <t>SENIOR</t>
        </is>
      </c>
      <c r="D40" s="4" t="inlineStr">
        <is>
          <t>Property Type</t>
        </is>
      </c>
    </row>
    <row r="41">
      <c r="A41" s="9" t="n">
        <v>35</v>
      </c>
      <c r="B41" s="9" t="n">
        <v>100</v>
      </c>
      <c r="D41" s="9" t="inlineStr">
        <is>
          <t>Total Property Type</t>
        </is>
      </c>
    </row>
    <row r="42">
      <c r="A42" s="4" t="n">
        <v>3</v>
      </c>
      <c r="B42" s="4" t="n">
        <v>8.57</v>
      </c>
      <c r="C42" s="4" t="inlineStr">
        <is>
          <t>Less than 5 years</t>
        </is>
      </c>
      <c r="D42" s="4" t="inlineStr">
        <is>
          <t>Age of Property</t>
        </is>
      </c>
    </row>
    <row r="43">
      <c r="A43" s="4" t="n">
        <v>6</v>
      </c>
      <c r="B43" s="4" t="n">
        <v>17.14</v>
      </c>
      <c r="C43" s="4" t="inlineStr">
        <is>
          <t>5-9 years</t>
        </is>
      </c>
      <c r="D43" s="4" t="inlineStr">
        <is>
          <t>Age of Property</t>
        </is>
      </c>
    </row>
    <row r="44">
      <c r="A44" s="4" t="n">
        <v>7</v>
      </c>
      <c r="B44" s="4" t="n">
        <v>20</v>
      </c>
      <c r="C44" s="4" t="inlineStr">
        <is>
          <t>10-19 years</t>
        </is>
      </c>
      <c r="D44" s="4" t="inlineStr">
        <is>
          <t>Age of Property</t>
        </is>
      </c>
    </row>
    <row r="45">
      <c r="A45" s="4" t="n">
        <v>19</v>
      </c>
      <c r="B45" s="4" t="n">
        <v>54.29</v>
      </c>
      <c r="C45" s="4" t="inlineStr">
        <is>
          <t>20+ years</t>
        </is>
      </c>
      <c r="D45" s="4" t="inlineStr">
        <is>
          <t>Age of Property</t>
        </is>
      </c>
    </row>
    <row r="46">
      <c r="A46" s="9" t="n">
        <v>35</v>
      </c>
      <c r="B46" s="9" t="n">
        <v>100</v>
      </c>
      <c r="D46" s="9" t="inlineStr">
        <is>
          <t>Total Age of Property</t>
        </is>
      </c>
    </row>
    <row r="47">
      <c r="A47" s="4" t="n">
        <v>19</v>
      </c>
      <c r="B47" s="4" t="n">
        <v>54.29</v>
      </c>
      <c r="C47" s="4" t="inlineStr">
        <is>
          <t>Less than 100</t>
        </is>
      </c>
      <c r="D47" s="4" t="inlineStr">
        <is>
          <t>Property Size</t>
        </is>
      </c>
    </row>
    <row r="48">
      <c r="A48" s="4" t="n">
        <v>7</v>
      </c>
      <c r="B48" s="4" t="n">
        <v>20</v>
      </c>
      <c r="C48" s="4" t="inlineStr">
        <is>
          <t>100-199</t>
        </is>
      </c>
      <c r="D48" s="4" t="inlineStr">
        <is>
          <t>Property Size</t>
        </is>
      </c>
    </row>
    <row r="49">
      <c r="A49" s="4" t="n">
        <v>2</v>
      </c>
      <c r="B49" s="4" t="n">
        <v>5.71</v>
      </c>
      <c r="C49" s="4" t="inlineStr">
        <is>
          <t>200-299</t>
        </is>
      </c>
      <c r="D49" s="4" t="inlineStr">
        <is>
          <t>Property Size</t>
        </is>
      </c>
    </row>
    <row r="50">
      <c r="A50" s="4" t="n">
        <v>2</v>
      </c>
      <c r="B50" s="4" t="n">
        <v>5.71</v>
      </c>
      <c r="C50" s="4" t="inlineStr">
        <is>
          <t>300-399</t>
        </is>
      </c>
      <c r="D50" s="4" t="inlineStr">
        <is>
          <t>Property Size</t>
        </is>
      </c>
    </row>
    <row r="51">
      <c r="A51" s="4" t="n">
        <v>3</v>
      </c>
      <c r="B51" s="4" t="n">
        <v>8.57</v>
      </c>
      <c r="C51" s="4" t="inlineStr">
        <is>
          <t>400-499</t>
        </is>
      </c>
      <c r="D51" s="4" t="inlineStr">
        <is>
          <t>Property Size</t>
        </is>
      </c>
    </row>
    <row r="52">
      <c r="A52" s="4" t="n">
        <v>2</v>
      </c>
      <c r="B52" s="4" t="n">
        <v>5.71</v>
      </c>
      <c r="C52" s="4" t="inlineStr">
        <is>
          <t>500+</t>
        </is>
      </c>
      <c r="D52" s="4" t="inlineStr">
        <is>
          <t>Property Size</t>
        </is>
      </c>
    </row>
    <row r="53">
      <c r="A53" s="9" t="n">
        <v>35</v>
      </c>
      <c r="B53" s="9" t="n">
        <v>100</v>
      </c>
      <c r="D53" s="9" t="inlineStr">
        <is>
          <t>Total Property Size</t>
        </is>
      </c>
    </row>
    <row r="54">
      <c r="A54" s="4" t="n">
        <v>29</v>
      </c>
      <c r="B54" s="4" t="n">
        <v>82.86</v>
      </c>
      <c r="C54" s="4" t="inlineStr">
        <is>
          <t>AFFORDABLE</t>
        </is>
      </c>
      <c r="D54" s="4" t="inlineStr">
        <is>
          <t>Rent Type</t>
        </is>
      </c>
    </row>
    <row r="55">
      <c r="A55" s="4" t="n">
        <v>6</v>
      </c>
      <c r="B55" s="4" t="n">
        <v>17.14</v>
      </c>
      <c r="C55" s="4" t="inlineStr">
        <is>
          <t>MARKETRATE</t>
        </is>
      </c>
      <c r="D55" s="4" t="inlineStr">
        <is>
          <t>Rent Type</t>
        </is>
      </c>
    </row>
    <row r="56">
      <c r="A56" s="9" t="n">
        <v>35</v>
      </c>
      <c r="B56" s="9" t="n">
        <v>100</v>
      </c>
      <c r="D56" s="9" t="inlineStr">
        <is>
          <t>Total Rent Type</t>
        </is>
      </c>
    </row>
    <row r="57"/>
  </sheetData>
  <mergeCells count="2">
    <mergeCell ref="A19:D19"/>
    <mergeCell ref="A1:B1"/>
  </mergeCells>
  <pageMargins left="0.75" right="0.75" top="1" bottom="1" header="0.5" footer="0.5"/>
</worksheet>
</file>

<file path=xl/worksheets/sheet115.xml><?xml version="1.0" encoding="utf-8"?>
<worksheet xmlns="http://schemas.openxmlformats.org/spreadsheetml/2006/main">
  <sheetPr>
    <outlinePr summaryBelow="1" summaryRight="1"/>
    <pageSetUpPr/>
  </sheetPr>
  <dimension ref="A1:D54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4401</v>
      </c>
    </row>
    <row r="3">
      <c r="A3" s="6" t="inlineStr">
        <is>
          <t>Sample (Total number of properties)</t>
        </is>
      </c>
      <c r="B3" s="4" t="n">
        <v>22</v>
      </c>
    </row>
    <row r="4">
      <c r="A4" s="6" t="inlineStr">
        <is>
          <t>Average property taxes per unit</t>
        </is>
      </c>
      <c r="B4" s="7" t="n">
        <v>770</v>
      </c>
    </row>
    <row r="5">
      <c r="A5" s="6" t="inlineStr">
        <is>
          <t>Average payroll expenses per unit</t>
        </is>
      </c>
      <c r="B5" s="7" t="n">
        <v>1072</v>
      </c>
    </row>
    <row r="6">
      <c r="A6" s="6" t="inlineStr">
        <is>
          <t>Average capital expenditures per unit</t>
        </is>
      </c>
      <c r="B6" s="7" t="n">
        <v>236</v>
      </c>
    </row>
    <row r="7">
      <c r="A7" s="6" t="inlineStr">
        <is>
          <t>Average mortgage per unit</t>
        </is>
      </c>
      <c r="B7" s="7" t="n">
        <v>4713</v>
      </c>
    </row>
    <row r="8">
      <c r="A8" s="6" t="inlineStr">
        <is>
          <t>Average total operating expenses per unit</t>
        </is>
      </c>
      <c r="B8" s="7" t="n">
        <v>3165</v>
      </c>
    </row>
    <row r="9">
      <c r="A9" s="6" t="inlineStr">
        <is>
          <t>Average total expenses per unit</t>
        </is>
      </c>
      <c r="B9" s="7" t="n">
        <v>9955</v>
      </c>
    </row>
    <row r="10">
      <c r="A10" s="6" t="inlineStr">
        <is>
          <t>Average total profit per unit</t>
        </is>
      </c>
      <c r="B10" s="7" t="n">
        <v>1178</v>
      </c>
    </row>
    <row r="11">
      <c r="A11" s="6" t="inlineStr">
        <is>
          <t>Property taxes per dollar of rent</t>
        </is>
      </c>
      <c r="B11" s="4" t="inlineStr">
        <is>
          <t>7 cents</t>
        </is>
      </c>
    </row>
    <row r="12">
      <c r="A12" s="6" t="inlineStr">
        <is>
          <t>Payroll expenses per dollar of rent</t>
        </is>
      </c>
      <c r="B12" s="4" t="inlineStr">
        <is>
          <t>10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42 cents</t>
        </is>
      </c>
    </row>
    <row r="15">
      <c r="A15" s="6" t="inlineStr">
        <is>
          <t>Total operating expenses per dollar of rent</t>
        </is>
      </c>
      <c r="B15" s="4" t="inlineStr">
        <is>
          <t>28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5</v>
      </c>
      <c r="B21" s="4" t="n">
        <v>22.73</v>
      </c>
      <c r="C21" s="4" t="inlineStr">
        <is>
          <t>46825</t>
        </is>
      </c>
      <c r="D21" s="4" t="inlineStr">
        <is>
          <t>PROPERTYZIPCODE</t>
        </is>
      </c>
    </row>
    <row r="22">
      <c r="A22" s="4" t="n">
        <v>2</v>
      </c>
      <c r="B22" s="4" t="n">
        <v>9.09</v>
      </c>
      <c r="C22" s="4" t="inlineStr">
        <is>
          <t>46815</t>
        </is>
      </c>
      <c r="D22" s="4" t="inlineStr">
        <is>
          <t>PROPERTYZIPCODE</t>
        </is>
      </c>
    </row>
    <row r="23">
      <c r="A23" s="4" t="n">
        <v>2</v>
      </c>
      <c r="B23" s="4" t="n">
        <v>9.09</v>
      </c>
      <c r="C23" s="4" t="inlineStr">
        <is>
          <t>46804</t>
        </is>
      </c>
      <c r="D23" s="4" t="inlineStr">
        <is>
          <t>PROPERTYZIPCODE</t>
        </is>
      </c>
    </row>
    <row r="24">
      <c r="A24" s="4" t="n">
        <v>2</v>
      </c>
      <c r="B24" s="4" t="n">
        <v>9.09</v>
      </c>
      <c r="C24" s="4" t="inlineStr">
        <is>
          <t>46818</t>
        </is>
      </c>
      <c r="D24" s="4" t="inlineStr">
        <is>
          <t>PROPERTYZIPCODE</t>
        </is>
      </c>
    </row>
    <row r="25">
      <c r="A25" s="4" t="n">
        <v>1</v>
      </c>
      <c r="B25" s="4" t="n">
        <v>4.55</v>
      </c>
      <c r="C25" s="4" t="inlineStr">
        <is>
          <t>46714</t>
        </is>
      </c>
      <c r="D25" s="4" t="inlineStr">
        <is>
          <t>PROPERTYZIPCODE</t>
        </is>
      </c>
    </row>
    <row r="26">
      <c r="A26" s="4" t="n">
        <v>1</v>
      </c>
      <c r="B26" s="4" t="n">
        <v>4.55</v>
      </c>
      <c r="C26" s="4" t="inlineStr">
        <is>
          <t>46711</t>
        </is>
      </c>
      <c r="D26" s="4" t="inlineStr">
        <is>
          <t>PROPERTYZIPCODE</t>
        </is>
      </c>
    </row>
    <row r="27">
      <c r="A27" s="4" t="n">
        <v>1</v>
      </c>
      <c r="B27" s="4" t="n">
        <v>4.55</v>
      </c>
      <c r="C27" s="4" t="inlineStr">
        <is>
          <t>46802</t>
        </is>
      </c>
      <c r="D27" s="4" t="inlineStr">
        <is>
          <t>PROPERTYZIPCODE</t>
        </is>
      </c>
    </row>
    <row r="28">
      <c r="A28" s="4" t="n">
        <v>1</v>
      </c>
      <c r="B28" s="4" t="n">
        <v>4.55</v>
      </c>
      <c r="C28" s="4" t="inlineStr">
        <is>
          <t>46805</t>
        </is>
      </c>
      <c r="D28" s="4" t="inlineStr">
        <is>
          <t>PROPERTYZIPCODE</t>
        </is>
      </c>
    </row>
    <row r="29">
      <c r="A29" s="4" t="n">
        <v>1</v>
      </c>
      <c r="B29" s="4" t="n">
        <v>4.55</v>
      </c>
      <c r="C29" s="4" t="inlineStr">
        <is>
          <t>47394</t>
        </is>
      </c>
      <c r="D29" s="4" t="inlineStr">
        <is>
          <t>PROPERTYZIPCODE</t>
        </is>
      </c>
    </row>
    <row r="30">
      <c r="A30" s="4" t="n">
        <v>1</v>
      </c>
      <c r="B30" s="4" t="n">
        <v>4.55</v>
      </c>
      <c r="C30" s="4" t="inlineStr">
        <is>
          <t>46567</t>
        </is>
      </c>
      <c r="D30" s="4" t="inlineStr">
        <is>
          <t>PROPERTYZIPCODE</t>
        </is>
      </c>
    </row>
    <row r="31">
      <c r="A31" s="4" t="n">
        <v>1</v>
      </c>
      <c r="B31" s="4" t="n">
        <v>4.55</v>
      </c>
      <c r="C31" s="4" t="inlineStr">
        <is>
          <t>46809</t>
        </is>
      </c>
      <c r="D31" s="4" t="inlineStr">
        <is>
          <t>PROPERTYZIPCODE</t>
        </is>
      </c>
    </row>
    <row r="32">
      <c r="A32" s="4" t="n">
        <v>1</v>
      </c>
      <c r="B32" s="4" t="n">
        <v>4.55</v>
      </c>
      <c r="C32" s="4" t="inlineStr">
        <is>
          <t>46814</t>
        </is>
      </c>
      <c r="D32" s="4" t="inlineStr">
        <is>
          <t>PROPERTYZIPCODE</t>
        </is>
      </c>
    </row>
    <row r="33">
      <c r="A33" s="4" t="n">
        <v>1</v>
      </c>
      <c r="B33" s="4" t="n">
        <v>4.55</v>
      </c>
      <c r="C33" s="4" t="inlineStr">
        <is>
          <t>46807</t>
        </is>
      </c>
      <c r="D33" s="4" t="inlineStr">
        <is>
          <t>PROPERTYZIPCODE</t>
        </is>
      </c>
    </row>
    <row r="34">
      <c r="A34" s="4" t="n">
        <v>1</v>
      </c>
      <c r="B34" s="4" t="n">
        <v>4.55</v>
      </c>
      <c r="C34" s="4" t="inlineStr">
        <is>
          <t>46750</t>
        </is>
      </c>
      <c r="D34" s="4" t="inlineStr">
        <is>
          <t>PROPERTYZIPCODE</t>
        </is>
      </c>
    </row>
    <row r="35">
      <c r="A35" s="4" t="n">
        <v>1</v>
      </c>
      <c r="B35" s="4" t="n">
        <v>4.55</v>
      </c>
      <c r="C35" s="4" t="inlineStr">
        <is>
          <t>46562</t>
        </is>
      </c>
      <c r="D35" s="4" t="inlineStr">
        <is>
          <t>PROPERTYZIPCODE</t>
        </is>
      </c>
    </row>
    <row r="36">
      <c r="A36" s="9" t="n">
        <v>22</v>
      </c>
      <c r="B36" s="9" t="n">
        <v>100</v>
      </c>
      <c r="D36" s="9" t="inlineStr">
        <is>
          <t>Total PROPERTYZIPCODE</t>
        </is>
      </c>
    </row>
    <row r="37">
      <c r="A37" s="4" t="n">
        <v>19</v>
      </c>
      <c r="B37" s="4" t="n">
        <v>86.36</v>
      </c>
      <c r="C37" s="4" t="inlineStr">
        <is>
          <t>GARDEN</t>
        </is>
      </c>
      <c r="D37" s="4" t="inlineStr">
        <is>
          <t>Property Type</t>
        </is>
      </c>
    </row>
    <row r="38">
      <c r="A38" s="4" t="n">
        <v>3</v>
      </c>
      <c r="B38" s="4" t="n">
        <v>13.64</v>
      </c>
      <c r="C38" s="4" t="inlineStr">
        <is>
          <t>MANUF</t>
        </is>
      </c>
      <c r="D38" s="4" t="inlineStr">
        <is>
          <t>Property Type</t>
        </is>
      </c>
    </row>
    <row r="39">
      <c r="A39" s="9" t="n">
        <v>22</v>
      </c>
      <c r="B39" s="9" t="n">
        <v>100</v>
      </c>
      <c r="D39" s="9" t="inlineStr">
        <is>
          <t>Total Property Type</t>
        </is>
      </c>
    </row>
    <row r="40">
      <c r="A40" s="4" t="n">
        <v>3</v>
      </c>
      <c r="B40" s="4" t="n">
        <v>13.64</v>
      </c>
      <c r="C40" s="4" t="inlineStr">
        <is>
          <t>Less than 5 years</t>
        </is>
      </c>
      <c r="D40" s="4" t="inlineStr">
        <is>
          <t>Age of Property</t>
        </is>
      </c>
    </row>
    <row r="41">
      <c r="A41" s="4" t="n">
        <v>2</v>
      </c>
      <c r="B41" s="4" t="n">
        <v>9.09</v>
      </c>
      <c r="C41" s="4" t="inlineStr">
        <is>
          <t>5-9 years</t>
        </is>
      </c>
      <c r="D41" s="4" t="inlineStr">
        <is>
          <t>Age of Property</t>
        </is>
      </c>
    </row>
    <row r="42">
      <c r="A42" s="4" t="n">
        <v>5</v>
      </c>
      <c r="B42" s="4" t="n">
        <v>22.73</v>
      </c>
      <c r="C42" s="4" t="inlineStr">
        <is>
          <t>10-19 years</t>
        </is>
      </c>
      <c r="D42" s="4" t="inlineStr">
        <is>
          <t>Age of Property</t>
        </is>
      </c>
    </row>
    <row r="43">
      <c r="A43" s="4" t="n">
        <v>12</v>
      </c>
      <c r="B43" s="4" t="n">
        <v>54.55</v>
      </c>
      <c r="C43" s="4" t="inlineStr">
        <is>
          <t>20+ years</t>
        </is>
      </c>
      <c r="D43" s="4" t="inlineStr">
        <is>
          <t>Age of Property</t>
        </is>
      </c>
    </row>
    <row r="44">
      <c r="A44" s="9" t="n">
        <v>22</v>
      </c>
      <c r="B44" s="9" t="n">
        <v>100</v>
      </c>
      <c r="D44" s="9" t="inlineStr">
        <is>
          <t>Total Age of Property</t>
        </is>
      </c>
    </row>
    <row r="45">
      <c r="A45" s="4" t="n">
        <v>9</v>
      </c>
      <c r="B45" s="4" t="n">
        <v>40.91</v>
      </c>
      <c r="C45" s="4" t="inlineStr">
        <is>
          <t>Less than 100</t>
        </is>
      </c>
      <c r="D45" s="4" t="inlineStr">
        <is>
          <t>Property Size</t>
        </is>
      </c>
    </row>
    <row r="46">
      <c r="A46" s="4" t="n">
        <v>4</v>
      </c>
      <c r="B46" s="4" t="n">
        <v>18.18</v>
      </c>
      <c r="C46" s="4" t="inlineStr">
        <is>
          <t>100-199</t>
        </is>
      </c>
      <c r="D46" s="4" t="inlineStr">
        <is>
          <t>Property Size</t>
        </is>
      </c>
    </row>
    <row r="47">
      <c r="A47" s="4" t="n">
        <v>6</v>
      </c>
      <c r="B47" s="4" t="n">
        <v>27.27</v>
      </c>
      <c r="C47" s="4" t="inlineStr">
        <is>
          <t>200-299</t>
        </is>
      </c>
      <c r="D47" s="4" t="inlineStr">
        <is>
          <t>Property Size</t>
        </is>
      </c>
    </row>
    <row r="48">
      <c r="A48" s="4" t="n">
        <v>2</v>
      </c>
      <c r="B48" s="4" t="n">
        <v>9.09</v>
      </c>
      <c r="C48" s="4" t="inlineStr">
        <is>
          <t>400-499</t>
        </is>
      </c>
      <c r="D48" s="4" t="inlineStr">
        <is>
          <t>Property Size</t>
        </is>
      </c>
    </row>
    <row r="49">
      <c r="A49" s="4" t="n">
        <v>1</v>
      </c>
      <c r="B49" s="4" t="n">
        <v>4.55</v>
      </c>
      <c r="C49" s="4" t="inlineStr">
        <is>
          <t>500+</t>
        </is>
      </c>
      <c r="D49" s="4" t="inlineStr">
        <is>
          <t>Property Size</t>
        </is>
      </c>
    </row>
    <row r="50">
      <c r="A50" s="9" t="n">
        <v>22</v>
      </c>
      <c r="B50" s="9" t="n">
        <v>100</v>
      </c>
      <c r="D50" s="9" t="inlineStr">
        <is>
          <t>Total Property Size</t>
        </is>
      </c>
    </row>
    <row r="51">
      <c r="A51" s="4" t="n">
        <v>16</v>
      </c>
      <c r="B51" s="4" t="n">
        <v>72.73</v>
      </c>
      <c r="C51" s="4" t="inlineStr">
        <is>
          <t>AFFORDABLE</t>
        </is>
      </c>
      <c r="D51" s="4" t="inlineStr">
        <is>
          <t>Rent Type</t>
        </is>
      </c>
    </row>
    <row r="52">
      <c r="A52" s="4" t="n">
        <v>6</v>
      </c>
      <c r="B52" s="4" t="n">
        <v>27.27</v>
      </c>
      <c r="C52" s="4" t="inlineStr">
        <is>
          <t>MARKETRATE</t>
        </is>
      </c>
      <c r="D52" s="4" t="inlineStr">
        <is>
          <t>Rent Type</t>
        </is>
      </c>
    </row>
    <row r="53">
      <c r="A53" s="9" t="n">
        <v>22</v>
      </c>
      <c r="B53" s="9" t="n">
        <v>100</v>
      </c>
      <c r="D53" s="9" t="inlineStr">
        <is>
          <t>Total Rent Type</t>
        </is>
      </c>
    </row>
    <row r="54"/>
  </sheetData>
  <mergeCells count="2">
    <mergeCell ref="A19:D19"/>
    <mergeCell ref="A1:B1"/>
  </mergeCells>
  <pageMargins left="0.75" right="0.75" top="1" bottom="1" header="0.5" footer="0.5"/>
</worksheet>
</file>

<file path=xl/worksheets/sheet116.xml><?xml version="1.0" encoding="utf-8"?>
<worksheet xmlns="http://schemas.openxmlformats.org/spreadsheetml/2006/main">
  <sheetPr>
    <outlinePr summaryBelow="1" summaryRight="1"/>
    <pageSetUpPr/>
  </sheetPr>
  <dimension ref="A1:D56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3554</v>
      </c>
    </row>
    <row r="3">
      <c r="A3" s="6" t="inlineStr">
        <is>
          <t>Sample (Total number of properties)</t>
        </is>
      </c>
      <c r="B3" s="4" t="n">
        <v>22</v>
      </c>
    </row>
    <row r="4">
      <c r="A4" s="6" t="inlineStr">
        <is>
          <t>Average property taxes per unit</t>
        </is>
      </c>
      <c r="B4" s="7" t="n">
        <v>1139</v>
      </c>
    </row>
    <row r="5">
      <c r="A5" s="6" t="inlineStr">
        <is>
          <t>Average payroll expenses per unit</t>
        </is>
      </c>
      <c r="B5" s="7" t="n">
        <v>1447</v>
      </c>
    </row>
    <row r="6">
      <c r="A6" s="6" t="inlineStr">
        <is>
          <t>Average capital expenditures per unit</t>
        </is>
      </c>
      <c r="B6" s="7" t="n">
        <v>292</v>
      </c>
    </row>
    <row r="7">
      <c r="A7" s="6" t="inlineStr">
        <is>
          <t>Average mortgage per unit</t>
        </is>
      </c>
      <c r="B7" s="7" t="n">
        <v>5293</v>
      </c>
    </row>
    <row r="8">
      <c r="A8" s="6" t="inlineStr">
        <is>
          <t>Average total operating expenses per unit</t>
        </is>
      </c>
      <c r="B8" s="7" t="n">
        <v>3800</v>
      </c>
    </row>
    <row r="9">
      <c r="A9" s="6" t="inlineStr">
        <is>
          <t>Average total expenses per unit</t>
        </is>
      </c>
      <c r="B9" s="7" t="n">
        <v>11971</v>
      </c>
    </row>
    <row r="10">
      <c r="A10" s="6" t="inlineStr">
        <is>
          <t>Average total profit per unit</t>
        </is>
      </c>
      <c r="B10" s="7" t="n">
        <v>1323</v>
      </c>
    </row>
    <row r="11">
      <c r="A11" s="6" t="inlineStr">
        <is>
          <t>Property taxes per dollar of rent</t>
        </is>
      </c>
      <c r="B11" s="4" t="inlineStr">
        <is>
          <t>9 cents</t>
        </is>
      </c>
    </row>
    <row r="12">
      <c r="A12" s="6" t="inlineStr">
        <is>
          <t>Payroll expenses per dollar of rent</t>
        </is>
      </c>
      <c r="B12" s="4" t="inlineStr">
        <is>
          <t>11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40 cents</t>
        </is>
      </c>
    </row>
    <row r="15">
      <c r="A15" s="6" t="inlineStr">
        <is>
          <t>Total operating expenses per dollar of rent</t>
        </is>
      </c>
      <c r="B15" s="4" t="inlineStr">
        <is>
          <t>29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4</v>
      </c>
      <c r="B21" s="4" t="n">
        <v>18.18</v>
      </c>
      <c r="C21" s="4" t="inlineStr">
        <is>
          <t>46013</t>
        </is>
      </c>
      <c r="D21" s="4" t="inlineStr">
        <is>
          <t>PROPERTYZIPCODE</t>
        </is>
      </c>
    </row>
    <row r="22">
      <c r="A22" s="4" t="n">
        <v>3</v>
      </c>
      <c r="B22" s="4" t="n">
        <v>13.64</v>
      </c>
      <c r="C22" s="4" t="inlineStr">
        <is>
          <t>46902</t>
        </is>
      </c>
      <c r="D22" s="4" t="inlineStr">
        <is>
          <t>PROPERTYZIPCODE</t>
        </is>
      </c>
    </row>
    <row r="23">
      <c r="A23" s="4" t="n">
        <v>2</v>
      </c>
      <c r="B23" s="4" t="n">
        <v>9.09</v>
      </c>
      <c r="C23" s="4" t="inlineStr">
        <is>
          <t>46038</t>
        </is>
      </c>
      <c r="D23" s="4" t="inlineStr">
        <is>
          <t>PROPERTYZIPCODE</t>
        </is>
      </c>
    </row>
    <row r="24">
      <c r="A24" s="4" t="n">
        <v>2</v>
      </c>
      <c r="B24" s="4" t="n">
        <v>9.09</v>
      </c>
      <c r="C24" s="4" t="inlineStr">
        <is>
          <t>46012</t>
        </is>
      </c>
      <c r="D24" s="4" t="inlineStr">
        <is>
          <t>PROPERTYZIPCODE</t>
        </is>
      </c>
    </row>
    <row r="25">
      <c r="A25" s="4" t="n">
        <v>2</v>
      </c>
      <c r="B25" s="4" t="n">
        <v>9.09</v>
      </c>
      <c r="C25" s="4" t="inlineStr">
        <is>
          <t>46032</t>
        </is>
      </c>
      <c r="D25" s="4" t="inlineStr">
        <is>
          <t>PROPERTYZIPCODE</t>
        </is>
      </c>
    </row>
    <row r="26">
      <c r="A26" s="4" t="n">
        <v>1</v>
      </c>
      <c r="B26" s="4" t="n">
        <v>4.55</v>
      </c>
      <c r="C26" s="4" t="inlineStr">
        <is>
          <t>46077</t>
        </is>
      </c>
      <c r="D26" s="4" t="inlineStr">
        <is>
          <t>PROPERTYZIPCODE</t>
        </is>
      </c>
    </row>
    <row r="27">
      <c r="A27" s="4" t="n">
        <v>1</v>
      </c>
      <c r="B27" s="4" t="n">
        <v>4.55</v>
      </c>
      <c r="C27" s="4" t="inlineStr">
        <is>
          <t>46064</t>
        </is>
      </c>
      <c r="D27" s="4" t="inlineStr">
        <is>
          <t>PROPERTYZIPCODE</t>
        </is>
      </c>
    </row>
    <row r="28">
      <c r="A28" s="4" t="n">
        <v>1</v>
      </c>
      <c r="B28" s="4" t="n">
        <v>4.55</v>
      </c>
      <c r="C28" s="4" t="inlineStr">
        <is>
          <t>46033</t>
        </is>
      </c>
      <c r="D28" s="4" t="inlineStr">
        <is>
          <t>PROPERTYZIPCODE</t>
        </is>
      </c>
    </row>
    <row r="29">
      <c r="A29" s="4" t="n">
        <v>1</v>
      </c>
      <c r="B29" s="4" t="n">
        <v>4.55</v>
      </c>
      <c r="C29" s="4" t="inlineStr">
        <is>
          <t>46001</t>
        </is>
      </c>
      <c r="D29" s="4" t="inlineStr">
        <is>
          <t>PROPERTYZIPCODE</t>
        </is>
      </c>
    </row>
    <row r="30">
      <c r="A30" s="4" t="n">
        <v>1</v>
      </c>
      <c r="B30" s="4" t="n">
        <v>4.55</v>
      </c>
      <c r="C30" s="4" t="inlineStr">
        <is>
          <t>46901</t>
        </is>
      </c>
      <c r="D30" s="4" t="inlineStr">
        <is>
          <t>PROPERTYZIPCODE</t>
        </is>
      </c>
    </row>
    <row r="31">
      <c r="A31" s="4" t="n">
        <v>1</v>
      </c>
      <c r="B31" s="4" t="n">
        <v>4.55</v>
      </c>
      <c r="C31" s="4" t="inlineStr">
        <is>
          <t>46060</t>
        </is>
      </c>
      <c r="D31" s="4" t="inlineStr">
        <is>
          <t>PROPERTYZIPCODE</t>
        </is>
      </c>
    </row>
    <row r="32">
      <c r="A32" s="4" t="n">
        <v>1</v>
      </c>
      <c r="B32" s="4" t="n">
        <v>4.55</v>
      </c>
      <c r="C32" s="4" t="inlineStr">
        <is>
          <t>46016</t>
        </is>
      </c>
      <c r="D32" s="4" t="inlineStr">
        <is>
          <t>PROPERTYZIPCODE</t>
        </is>
      </c>
    </row>
    <row r="33">
      <c r="A33" s="4" t="n">
        <v>1</v>
      </c>
      <c r="B33" s="4" t="n">
        <v>4.55</v>
      </c>
      <c r="C33" s="4" t="inlineStr">
        <is>
          <t>46953</t>
        </is>
      </c>
      <c r="D33" s="4" t="inlineStr">
        <is>
          <t>PROPERTYZIPCODE</t>
        </is>
      </c>
    </row>
    <row r="34">
      <c r="A34" s="4" t="n">
        <v>1</v>
      </c>
      <c r="B34" s="4" t="n">
        <v>4.55</v>
      </c>
      <c r="C34" s="4" t="inlineStr">
        <is>
          <t>46017</t>
        </is>
      </c>
      <c r="D34" s="4" t="inlineStr">
        <is>
          <t>PROPERTYZIPCODE</t>
        </is>
      </c>
    </row>
    <row r="35">
      <c r="A35" s="9" t="n">
        <v>22</v>
      </c>
      <c r="B35" s="9" t="n">
        <v>100</v>
      </c>
      <c r="D35" s="9" t="inlineStr">
        <is>
          <t>Total PROPERTYZIPCODE</t>
        </is>
      </c>
    </row>
    <row r="36">
      <c r="A36" s="4" t="n">
        <v>18</v>
      </c>
      <c r="B36" s="4" t="n">
        <v>81.81999999999999</v>
      </c>
      <c r="C36" s="4" t="inlineStr">
        <is>
          <t>GARDEN</t>
        </is>
      </c>
      <c r="D36" s="4" t="inlineStr">
        <is>
          <t>Property Type</t>
        </is>
      </c>
    </row>
    <row r="37">
      <c r="A37" s="4" t="n">
        <v>2</v>
      </c>
      <c r="B37" s="4" t="n">
        <v>9.09</v>
      </c>
      <c r="C37" s="4" t="inlineStr">
        <is>
          <t>MANUF</t>
        </is>
      </c>
      <c r="D37" s="4" t="inlineStr">
        <is>
          <t>Property Type</t>
        </is>
      </c>
    </row>
    <row r="38">
      <c r="A38" s="4" t="n">
        <v>1</v>
      </c>
      <c r="B38" s="4" t="n">
        <v>4.55</v>
      </c>
      <c r="C38" s="4" t="inlineStr">
        <is>
          <t>SENIOR</t>
        </is>
      </c>
      <c r="D38" s="4" t="inlineStr">
        <is>
          <t>Property Type</t>
        </is>
      </c>
    </row>
    <row r="39">
      <c r="A39" s="4" t="n">
        <v>1</v>
      </c>
      <c r="B39" s="4" t="n">
        <v>4.55</v>
      </c>
      <c r="C39" s="4" t="inlineStr">
        <is>
          <t>HIRISE</t>
        </is>
      </c>
      <c r="D39" s="4" t="inlineStr">
        <is>
          <t>Property Type</t>
        </is>
      </c>
    </row>
    <row r="40">
      <c r="A40" s="9" t="n">
        <v>22</v>
      </c>
      <c r="B40" s="9" t="n">
        <v>100</v>
      </c>
      <c r="D40" s="9" t="inlineStr">
        <is>
          <t>Total Property Type</t>
        </is>
      </c>
    </row>
    <row r="41">
      <c r="A41" s="4" t="n">
        <v>2</v>
      </c>
      <c r="B41" s="4" t="n">
        <v>9.09</v>
      </c>
      <c r="C41" s="4" t="inlineStr">
        <is>
          <t>Less than 5 years</t>
        </is>
      </c>
      <c r="D41" s="4" t="inlineStr">
        <is>
          <t>Age of Property</t>
        </is>
      </c>
    </row>
    <row r="42">
      <c r="A42" s="4" t="n">
        <v>6</v>
      </c>
      <c r="B42" s="4" t="n">
        <v>27.27</v>
      </c>
      <c r="C42" s="4" t="inlineStr">
        <is>
          <t>5-9 years</t>
        </is>
      </c>
      <c r="D42" s="4" t="inlineStr">
        <is>
          <t>Age of Property</t>
        </is>
      </c>
    </row>
    <row r="43">
      <c r="A43" s="4" t="n">
        <v>2</v>
      </c>
      <c r="B43" s="4" t="n">
        <v>9.09</v>
      </c>
      <c r="C43" s="4" t="inlineStr">
        <is>
          <t>10-19 years</t>
        </is>
      </c>
      <c r="D43" s="4" t="inlineStr">
        <is>
          <t>Age of Property</t>
        </is>
      </c>
    </row>
    <row r="44">
      <c r="A44" s="4" t="n">
        <v>12</v>
      </c>
      <c r="B44" s="4" t="n">
        <v>54.55</v>
      </c>
      <c r="C44" s="4" t="inlineStr">
        <is>
          <t>20+ years</t>
        </is>
      </c>
      <c r="D44" s="4" t="inlineStr">
        <is>
          <t>Age of Property</t>
        </is>
      </c>
    </row>
    <row r="45">
      <c r="A45" s="9" t="n">
        <v>22</v>
      </c>
      <c r="B45" s="9" t="n">
        <v>100</v>
      </c>
      <c r="D45" s="9" t="inlineStr">
        <is>
          <t>Total Age of Property</t>
        </is>
      </c>
    </row>
    <row r="46">
      <c r="A46" s="4" t="n">
        <v>11</v>
      </c>
      <c r="B46" s="4" t="n">
        <v>50</v>
      </c>
      <c r="C46" s="4" t="inlineStr">
        <is>
          <t>Less than 100</t>
        </is>
      </c>
      <c r="D46" s="4" t="inlineStr">
        <is>
          <t>Property Size</t>
        </is>
      </c>
    </row>
    <row r="47">
      <c r="A47" s="4" t="n">
        <v>4</v>
      </c>
      <c r="B47" s="4" t="n">
        <v>18.18</v>
      </c>
      <c r="C47" s="4" t="inlineStr">
        <is>
          <t>100-199</t>
        </is>
      </c>
      <c r="D47" s="4" t="inlineStr">
        <is>
          <t>Property Size</t>
        </is>
      </c>
    </row>
    <row r="48">
      <c r="A48" s="4" t="n">
        <v>3</v>
      </c>
      <c r="B48" s="4" t="n">
        <v>13.64</v>
      </c>
      <c r="C48" s="4" t="inlineStr">
        <is>
          <t>200-299</t>
        </is>
      </c>
      <c r="D48" s="4" t="inlineStr">
        <is>
          <t>Property Size</t>
        </is>
      </c>
    </row>
    <row r="49">
      <c r="A49" s="4" t="n">
        <v>2</v>
      </c>
      <c r="B49" s="4" t="n">
        <v>9.09</v>
      </c>
      <c r="C49" s="4" t="inlineStr">
        <is>
          <t>300-399</t>
        </is>
      </c>
      <c r="D49" s="4" t="inlineStr">
        <is>
          <t>Property Size</t>
        </is>
      </c>
    </row>
    <row r="50">
      <c r="A50" s="4" t="n">
        <v>1</v>
      </c>
      <c r="B50" s="4" t="n">
        <v>4.55</v>
      </c>
      <c r="C50" s="4" t="inlineStr">
        <is>
          <t>400-499</t>
        </is>
      </c>
      <c r="D50" s="4" t="inlineStr">
        <is>
          <t>Property Size</t>
        </is>
      </c>
    </row>
    <row r="51">
      <c r="A51" s="4" t="n">
        <v>1</v>
      </c>
      <c r="B51" s="4" t="n">
        <v>4.55</v>
      </c>
      <c r="C51" s="4" t="inlineStr">
        <is>
          <t>500+</t>
        </is>
      </c>
      <c r="D51" s="4" t="inlineStr">
        <is>
          <t>Property Size</t>
        </is>
      </c>
    </row>
    <row r="52">
      <c r="A52" s="9" t="n">
        <v>22</v>
      </c>
      <c r="B52" s="9" t="n">
        <v>100</v>
      </c>
      <c r="D52" s="9" t="inlineStr">
        <is>
          <t>Total Property Size</t>
        </is>
      </c>
    </row>
    <row r="53">
      <c r="A53" s="4" t="n">
        <v>17</v>
      </c>
      <c r="B53" s="4" t="n">
        <v>77.27</v>
      </c>
      <c r="C53" s="4" t="inlineStr">
        <is>
          <t>AFFORDABLE</t>
        </is>
      </c>
      <c r="D53" s="4" t="inlineStr">
        <is>
          <t>Rent Type</t>
        </is>
      </c>
    </row>
    <row r="54">
      <c r="A54" s="4" t="n">
        <v>5</v>
      </c>
      <c r="B54" s="4" t="n">
        <v>22.73</v>
      </c>
      <c r="C54" s="4" t="inlineStr">
        <is>
          <t>MARKETRATE</t>
        </is>
      </c>
      <c r="D54" s="4" t="inlineStr">
        <is>
          <t>Rent Type</t>
        </is>
      </c>
    </row>
    <row r="55">
      <c r="A55" s="9" t="n">
        <v>22</v>
      </c>
      <c r="B55" s="9" t="n">
        <v>100</v>
      </c>
      <c r="D55" s="9" t="inlineStr">
        <is>
          <t>Total Rent Type</t>
        </is>
      </c>
    </row>
    <row r="56"/>
  </sheetData>
  <mergeCells count="2">
    <mergeCell ref="A19:D19"/>
    <mergeCell ref="A1:B1"/>
  </mergeCells>
  <pageMargins left="0.75" right="0.75" top="1" bottom="1" header="0.5" footer="0.5"/>
</worksheet>
</file>

<file path=xl/worksheets/sheet117.xml><?xml version="1.0" encoding="utf-8"?>
<worksheet xmlns="http://schemas.openxmlformats.org/spreadsheetml/2006/main">
  <sheetPr>
    <outlinePr summaryBelow="1" summaryRight="1"/>
    <pageSetUpPr/>
  </sheetPr>
  <dimension ref="A1:D53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6714</v>
      </c>
    </row>
    <row r="3">
      <c r="A3" s="6" t="inlineStr">
        <is>
          <t>Sample (Total number of properties)</t>
        </is>
      </c>
      <c r="B3" s="4" t="n">
        <v>32</v>
      </c>
    </row>
    <row r="4">
      <c r="A4" s="6" t="inlineStr">
        <is>
          <t>Average property taxes per unit</t>
        </is>
      </c>
      <c r="B4" s="7" t="n">
        <v>1041</v>
      </c>
    </row>
    <row r="5">
      <c r="A5" s="6" t="inlineStr">
        <is>
          <t>Average payroll expenses per unit</t>
        </is>
      </c>
      <c r="B5" s="7" t="n">
        <v>1250</v>
      </c>
    </row>
    <row r="6">
      <c r="A6" s="6" t="inlineStr">
        <is>
          <t>Average capital expenditures per unit</t>
        </is>
      </c>
      <c r="B6" s="7" t="n">
        <v>227</v>
      </c>
    </row>
    <row r="7">
      <c r="A7" s="6" t="inlineStr">
        <is>
          <t>Average mortgage per unit</t>
        </is>
      </c>
      <c r="B7" s="7" t="n">
        <v>4977</v>
      </c>
    </row>
    <row r="8">
      <c r="A8" s="6" t="inlineStr">
        <is>
          <t>Average total operating expenses per unit</t>
        </is>
      </c>
      <c r="B8" s="7" t="n">
        <v>3198</v>
      </c>
    </row>
    <row r="9">
      <c r="A9" s="6" t="inlineStr">
        <is>
          <t>Average total expenses per unit</t>
        </is>
      </c>
      <c r="B9" s="7" t="n">
        <v>10692</v>
      </c>
    </row>
    <row r="10">
      <c r="A10" s="6" t="inlineStr">
        <is>
          <t>Average total profit per unit</t>
        </is>
      </c>
      <c r="B10" s="7" t="n">
        <v>1244</v>
      </c>
    </row>
    <row r="11">
      <c r="A11" s="6" t="inlineStr">
        <is>
          <t>Property taxes per dollar of rent</t>
        </is>
      </c>
      <c r="B11" s="4" t="inlineStr">
        <is>
          <t>9 cents</t>
        </is>
      </c>
    </row>
    <row r="12">
      <c r="A12" s="6" t="inlineStr">
        <is>
          <t>Payroll expenses per dollar of rent</t>
        </is>
      </c>
      <c r="B12" s="4" t="inlineStr">
        <is>
          <t>10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42 cents</t>
        </is>
      </c>
    </row>
    <row r="15">
      <c r="A15" s="6" t="inlineStr">
        <is>
          <t>Total operating expenses per dollar of rent</t>
        </is>
      </c>
      <c r="B15" s="4" t="inlineStr">
        <is>
          <t>27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12</v>
      </c>
      <c r="B21" s="4" t="n">
        <v>37.5</v>
      </c>
      <c r="C21" s="4" t="inlineStr">
        <is>
          <t>46227</t>
        </is>
      </c>
      <c r="D21" s="4" t="inlineStr">
        <is>
          <t>PROPERTYZIPCODE</t>
        </is>
      </c>
    </row>
    <row r="22">
      <c r="A22" s="4" t="n">
        <v>4</v>
      </c>
      <c r="B22" s="4" t="n">
        <v>12.5</v>
      </c>
      <c r="C22" s="4" t="inlineStr">
        <is>
          <t>46143</t>
        </is>
      </c>
      <c r="D22" s="4" t="inlineStr">
        <is>
          <t>PROPERTYZIPCODE</t>
        </is>
      </c>
    </row>
    <row r="23">
      <c r="A23" s="4" t="n">
        <v>4</v>
      </c>
      <c r="B23" s="4" t="n">
        <v>12.5</v>
      </c>
      <c r="C23" s="4" t="inlineStr">
        <is>
          <t>47201</t>
        </is>
      </c>
      <c r="D23" s="4" t="inlineStr">
        <is>
          <t>PROPERTYZIPCODE</t>
        </is>
      </c>
    </row>
    <row r="24">
      <c r="A24" s="4" t="n">
        <v>3</v>
      </c>
      <c r="B24" s="4" t="n">
        <v>9.380000000000001</v>
      </c>
      <c r="C24" s="4" t="inlineStr">
        <is>
          <t>46142</t>
        </is>
      </c>
      <c r="D24" s="4" t="inlineStr">
        <is>
          <t>PROPERTYZIPCODE</t>
        </is>
      </c>
    </row>
    <row r="25">
      <c r="A25" s="4" t="n">
        <v>1</v>
      </c>
      <c r="B25" s="4" t="n">
        <v>3.12</v>
      </c>
      <c r="C25" s="4" t="inlineStr">
        <is>
          <t>46055</t>
        </is>
      </c>
      <c r="D25" s="4" t="inlineStr">
        <is>
          <t>PROPERTYZIPCODE</t>
        </is>
      </c>
    </row>
    <row r="26">
      <c r="A26" s="4" t="n">
        <v>1</v>
      </c>
      <c r="B26" s="4" t="n">
        <v>3.12</v>
      </c>
      <c r="C26" s="4" t="inlineStr">
        <is>
          <t>46237</t>
        </is>
      </c>
      <c r="D26" s="4" t="inlineStr">
        <is>
          <t>PROPERTYZIPCODE</t>
        </is>
      </c>
    </row>
    <row r="27">
      <c r="A27" s="4" t="n">
        <v>1</v>
      </c>
      <c r="B27" s="4" t="n">
        <v>3.12</v>
      </c>
      <c r="C27" s="4" t="inlineStr">
        <is>
          <t>46221</t>
        </is>
      </c>
      <c r="D27" s="4" t="inlineStr">
        <is>
          <t>PROPERTYZIPCODE</t>
        </is>
      </c>
    </row>
    <row r="28">
      <c r="A28" s="4" t="n">
        <v>1</v>
      </c>
      <c r="B28" s="4" t="n">
        <v>3.12</v>
      </c>
      <c r="C28" s="4" t="inlineStr">
        <is>
          <t>47374</t>
        </is>
      </c>
      <c r="D28" s="4" t="inlineStr">
        <is>
          <t>PROPERTYZIPCODE</t>
        </is>
      </c>
    </row>
    <row r="29">
      <c r="A29" s="4" t="n">
        <v>1</v>
      </c>
      <c r="B29" s="4" t="n">
        <v>3.12</v>
      </c>
      <c r="C29" s="4" t="inlineStr">
        <is>
          <t>46131</t>
        </is>
      </c>
      <c r="D29" s="4" t="inlineStr">
        <is>
          <t>PROPERTYZIPCODE</t>
        </is>
      </c>
    </row>
    <row r="30">
      <c r="A30" s="4" t="n">
        <v>1</v>
      </c>
      <c r="B30" s="4" t="n">
        <v>3.12</v>
      </c>
      <c r="C30" s="4" t="inlineStr">
        <is>
          <t>46239</t>
        </is>
      </c>
      <c r="D30" s="4" t="inlineStr">
        <is>
          <t>PROPERTYZIPCODE</t>
        </is>
      </c>
    </row>
    <row r="31">
      <c r="A31" s="4" t="n">
        <v>1</v>
      </c>
      <c r="B31" s="4" t="n">
        <v>3.12</v>
      </c>
      <c r="C31" s="4" t="inlineStr">
        <is>
          <t>47203</t>
        </is>
      </c>
      <c r="D31" s="4" t="inlineStr">
        <is>
          <t>PROPERTYZIPCODE</t>
        </is>
      </c>
    </row>
    <row r="32">
      <c r="A32" s="4" t="n">
        <v>1</v>
      </c>
      <c r="B32" s="4" t="n">
        <v>3.12</v>
      </c>
      <c r="C32" s="4" t="inlineStr">
        <is>
          <t>46176</t>
        </is>
      </c>
      <c r="D32" s="4" t="inlineStr">
        <is>
          <t>PROPERTYZIPCODE</t>
        </is>
      </c>
    </row>
    <row r="33">
      <c r="A33" s="4" t="n">
        <v>1</v>
      </c>
      <c r="B33" s="4" t="n">
        <v>3.12</v>
      </c>
      <c r="C33" s="4" t="inlineStr">
        <is>
          <t>46107</t>
        </is>
      </c>
      <c r="D33" s="4" t="inlineStr">
        <is>
          <t>PROPERTYZIPCODE</t>
        </is>
      </c>
    </row>
    <row r="34">
      <c r="A34" s="9" t="n">
        <v>32</v>
      </c>
      <c r="B34" s="9" t="n">
        <v>100</v>
      </c>
      <c r="D34" s="9" t="inlineStr">
        <is>
          <t>Total PROPERTYZIPCODE</t>
        </is>
      </c>
    </row>
    <row r="35">
      <c r="A35" s="4" t="n">
        <v>27</v>
      </c>
      <c r="B35" s="4" t="n">
        <v>84.38</v>
      </c>
      <c r="C35" s="4" t="inlineStr">
        <is>
          <t>GARDEN</t>
        </is>
      </c>
      <c r="D35" s="4" t="inlineStr">
        <is>
          <t>Property Type</t>
        </is>
      </c>
    </row>
    <row r="36">
      <c r="A36" s="4" t="n">
        <v>5</v>
      </c>
      <c r="B36" s="4" t="n">
        <v>15.62</v>
      </c>
      <c r="C36" s="4" t="inlineStr">
        <is>
          <t>MANUF</t>
        </is>
      </c>
      <c r="D36" s="4" t="inlineStr">
        <is>
          <t>Property Type</t>
        </is>
      </c>
    </row>
    <row r="37">
      <c r="A37" s="9" t="n">
        <v>32</v>
      </c>
      <c r="B37" s="9" t="n">
        <v>100</v>
      </c>
      <c r="D37" s="9" t="inlineStr">
        <is>
          <t>Total Property Type</t>
        </is>
      </c>
    </row>
    <row r="38">
      <c r="A38" s="4" t="n">
        <v>4</v>
      </c>
      <c r="B38" s="4" t="n">
        <v>12.5</v>
      </c>
      <c r="C38" s="4" t="inlineStr">
        <is>
          <t>Less than 5 years</t>
        </is>
      </c>
      <c r="D38" s="4" t="inlineStr">
        <is>
          <t>Age of Property</t>
        </is>
      </c>
    </row>
    <row r="39">
      <c r="A39" s="4" t="n">
        <v>2</v>
      </c>
      <c r="B39" s="4" t="n">
        <v>6.25</v>
      </c>
      <c r="C39" s="4" t="inlineStr">
        <is>
          <t>5-9 years</t>
        </is>
      </c>
      <c r="D39" s="4" t="inlineStr">
        <is>
          <t>Age of Property</t>
        </is>
      </c>
    </row>
    <row r="40">
      <c r="A40" s="4" t="n">
        <v>6</v>
      </c>
      <c r="B40" s="4" t="n">
        <v>18.75</v>
      </c>
      <c r="C40" s="4" t="inlineStr">
        <is>
          <t>10-19 years</t>
        </is>
      </c>
      <c r="D40" s="4" t="inlineStr">
        <is>
          <t>Age of Property</t>
        </is>
      </c>
    </row>
    <row r="41">
      <c r="A41" s="4" t="n">
        <v>20</v>
      </c>
      <c r="B41" s="4" t="n">
        <v>62.5</v>
      </c>
      <c r="C41" s="4" t="inlineStr">
        <is>
          <t>20+ years</t>
        </is>
      </c>
      <c r="D41" s="4" t="inlineStr">
        <is>
          <t>Age of Property</t>
        </is>
      </c>
    </row>
    <row r="42">
      <c r="A42" s="9" t="n">
        <v>32</v>
      </c>
      <c r="B42" s="9" t="n">
        <v>100</v>
      </c>
      <c r="D42" s="9" t="inlineStr">
        <is>
          <t>Total Age of Property</t>
        </is>
      </c>
    </row>
    <row r="43">
      <c r="A43" s="4" t="n">
        <v>9</v>
      </c>
      <c r="B43" s="4" t="n">
        <v>28.12</v>
      </c>
      <c r="C43" s="4" t="inlineStr">
        <is>
          <t>Less than 100</t>
        </is>
      </c>
      <c r="D43" s="4" t="inlineStr">
        <is>
          <t>Property Size</t>
        </is>
      </c>
    </row>
    <row r="44">
      <c r="A44" s="4" t="n">
        <v>10</v>
      </c>
      <c r="B44" s="4" t="n">
        <v>31.25</v>
      </c>
      <c r="C44" s="4" t="inlineStr">
        <is>
          <t>100-199</t>
        </is>
      </c>
      <c r="D44" s="4" t="inlineStr">
        <is>
          <t>Property Size</t>
        </is>
      </c>
    </row>
    <row r="45">
      <c r="A45" s="4" t="n">
        <v>7</v>
      </c>
      <c r="B45" s="4" t="n">
        <v>21.88</v>
      </c>
      <c r="C45" s="4" t="inlineStr">
        <is>
          <t>200-299</t>
        </is>
      </c>
      <c r="D45" s="4" t="inlineStr">
        <is>
          <t>Property Size</t>
        </is>
      </c>
    </row>
    <row r="46">
      <c r="A46" s="4" t="n">
        <v>2</v>
      </c>
      <c r="B46" s="4" t="n">
        <v>6.25</v>
      </c>
      <c r="C46" s="4" t="inlineStr">
        <is>
          <t>300-399</t>
        </is>
      </c>
      <c r="D46" s="4" t="inlineStr">
        <is>
          <t>Property Size</t>
        </is>
      </c>
    </row>
    <row r="47">
      <c r="A47" s="4" t="n">
        <v>1</v>
      </c>
      <c r="B47" s="4" t="n">
        <v>3.12</v>
      </c>
      <c r="C47" s="4" t="inlineStr">
        <is>
          <t>400-499</t>
        </is>
      </c>
      <c r="D47" s="4" t="inlineStr">
        <is>
          <t>Property Size</t>
        </is>
      </c>
    </row>
    <row r="48">
      <c r="A48" s="4" t="n">
        <v>3</v>
      </c>
      <c r="B48" s="4" t="n">
        <v>9.380000000000001</v>
      </c>
      <c r="C48" s="4" t="inlineStr">
        <is>
          <t>500+</t>
        </is>
      </c>
      <c r="D48" s="4" t="inlineStr">
        <is>
          <t>Property Size</t>
        </is>
      </c>
    </row>
    <row r="49">
      <c r="A49" s="9" t="n">
        <v>32</v>
      </c>
      <c r="B49" s="9" t="n">
        <v>100</v>
      </c>
      <c r="D49" s="9" t="inlineStr">
        <is>
          <t>Total Property Size</t>
        </is>
      </c>
    </row>
    <row r="50">
      <c r="A50" s="4" t="n">
        <v>20</v>
      </c>
      <c r="B50" s="4" t="n">
        <v>62.5</v>
      </c>
      <c r="C50" s="4" t="inlineStr">
        <is>
          <t>AFFORDABLE</t>
        </is>
      </c>
      <c r="D50" s="4" t="inlineStr">
        <is>
          <t>Rent Type</t>
        </is>
      </c>
    </row>
    <row r="51">
      <c r="A51" s="4" t="n">
        <v>12</v>
      </c>
      <c r="B51" s="4" t="n">
        <v>37.5</v>
      </c>
      <c r="C51" s="4" t="inlineStr">
        <is>
          <t>MARKETRATE</t>
        </is>
      </c>
      <c r="D51" s="4" t="inlineStr">
        <is>
          <t>Rent Type</t>
        </is>
      </c>
    </row>
    <row r="52">
      <c r="A52" s="9" t="n">
        <v>32</v>
      </c>
      <c r="B52" s="9" t="n">
        <v>100</v>
      </c>
      <c r="D52" s="9" t="inlineStr">
        <is>
          <t>Total Rent Type</t>
        </is>
      </c>
    </row>
    <row r="53"/>
  </sheetData>
  <mergeCells count="2">
    <mergeCell ref="A19:D19"/>
    <mergeCell ref="A1:B1"/>
  </mergeCells>
  <pageMargins left="0.75" right="0.75" top="1" bottom="1" header="0.5" footer="0.5"/>
</worksheet>
</file>

<file path=xl/worksheets/sheet118.xml><?xml version="1.0" encoding="utf-8"?>
<worksheet xmlns="http://schemas.openxmlformats.org/spreadsheetml/2006/main">
  <sheetPr>
    <outlinePr summaryBelow="1" summaryRight="1"/>
    <pageSetUpPr/>
  </sheetPr>
  <dimension ref="A1:D65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10305</v>
      </c>
    </row>
    <row r="3">
      <c r="A3" s="6" t="inlineStr">
        <is>
          <t>Sample (Total number of properties)</t>
        </is>
      </c>
      <c r="B3" s="4" t="n">
        <v>66</v>
      </c>
    </row>
    <row r="4">
      <c r="A4" s="6" t="inlineStr">
        <is>
          <t>Average property taxes per unit</t>
        </is>
      </c>
      <c r="B4" s="7" t="n">
        <v>1565</v>
      </c>
    </row>
    <row r="5">
      <c r="A5" s="6" t="inlineStr">
        <is>
          <t>Average payroll expenses per unit</t>
        </is>
      </c>
      <c r="B5" s="7" t="n">
        <v>1422</v>
      </c>
    </row>
    <row r="6">
      <c r="A6" s="6" t="inlineStr">
        <is>
          <t>Average capital expenditures per unit</t>
        </is>
      </c>
      <c r="B6" s="7" t="n">
        <v>257</v>
      </c>
    </row>
    <row r="7">
      <c r="A7" s="6" t="inlineStr">
        <is>
          <t>Average mortgage per unit</t>
        </is>
      </c>
      <c r="B7" s="7" t="n">
        <v>5258</v>
      </c>
    </row>
    <row r="8">
      <c r="A8" s="6" t="inlineStr">
        <is>
          <t>Average total operating expenses per unit</t>
        </is>
      </c>
      <c r="B8" s="7" t="n">
        <v>4225</v>
      </c>
    </row>
    <row r="9">
      <c r="A9" s="6" t="inlineStr">
        <is>
          <t>Average total expenses per unit</t>
        </is>
      </c>
      <c r="B9" s="7" t="n">
        <v>12727</v>
      </c>
    </row>
    <row r="10">
      <c r="A10" s="6" t="inlineStr">
        <is>
          <t>Average total profit per unit</t>
        </is>
      </c>
      <c r="B10" s="7" t="n">
        <v>1315</v>
      </c>
    </row>
    <row r="11">
      <c r="A11" s="6" t="inlineStr">
        <is>
          <t>Property taxes per dollar of rent</t>
        </is>
      </c>
      <c r="B11" s="4" t="inlineStr">
        <is>
          <t>11 cents</t>
        </is>
      </c>
    </row>
    <row r="12">
      <c r="A12" s="6" t="inlineStr">
        <is>
          <t>Payroll expenses per dollar of rent</t>
        </is>
      </c>
      <c r="B12" s="4" t="inlineStr">
        <is>
          <t>10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37 cents</t>
        </is>
      </c>
    </row>
    <row r="15">
      <c r="A15" s="6" t="inlineStr">
        <is>
          <t>Total operating expenses per dollar of rent</t>
        </is>
      </c>
      <c r="B15" s="4" t="inlineStr">
        <is>
          <t>30 cents</t>
        </is>
      </c>
    </row>
    <row r="16">
      <c r="A16" s="6" t="inlineStr">
        <is>
          <t>Total expenses per dollar of rent</t>
        </is>
      </c>
      <c r="B16" s="4" t="inlineStr">
        <is>
          <t>91 cents</t>
        </is>
      </c>
    </row>
    <row r="17">
      <c r="A17" s="6" t="inlineStr">
        <is>
          <t>Total profit per dollar of rent</t>
        </is>
      </c>
      <c r="B17" s="4" t="inlineStr">
        <is>
          <t>9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7</v>
      </c>
      <c r="B21" s="4" t="n">
        <v>10.61</v>
      </c>
      <c r="C21" s="4" t="inlineStr">
        <is>
          <t>46204</t>
        </is>
      </c>
      <c r="D21" s="4" t="inlineStr">
        <is>
          <t>PROPERTYZIPCODE</t>
        </is>
      </c>
    </row>
    <row r="22">
      <c r="A22" s="4" t="n">
        <v>6</v>
      </c>
      <c r="B22" s="4" t="n">
        <v>9.09</v>
      </c>
      <c r="C22" s="4" t="inlineStr">
        <is>
          <t>46260</t>
        </is>
      </c>
      <c r="D22" s="4" t="inlineStr">
        <is>
          <t>PROPERTYZIPCODE</t>
        </is>
      </c>
    </row>
    <row r="23">
      <c r="A23" s="4" t="n">
        <v>6</v>
      </c>
      <c r="B23" s="4" t="n">
        <v>9.09</v>
      </c>
      <c r="C23" s="4" t="inlineStr">
        <is>
          <t>46220</t>
        </is>
      </c>
      <c r="D23" s="4" t="inlineStr">
        <is>
          <t>PROPERTYZIPCODE</t>
        </is>
      </c>
    </row>
    <row r="24">
      <c r="A24" s="4" t="n">
        <v>4</v>
      </c>
      <c r="B24" s="4" t="n">
        <v>6.06</v>
      </c>
      <c r="C24" s="4" t="inlineStr">
        <is>
          <t>46254</t>
        </is>
      </c>
      <c r="D24" s="4" t="inlineStr">
        <is>
          <t>PROPERTYZIPCODE</t>
        </is>
      </c>
    </row>
    <row r="25">
      <c r="A25" s="4" t="n">
        <v>4</v>
      </c>
      <c r="B25" s="4" t="n">
        <v>6.06</v>
      </c>
      <c r="C25" s="4" t="inlineStr">
        <is>
          <t>46250</t>
        </is>
      </c>
      <c r="D25" s="4" t="inlineStr">
        <is>
          <t>PROPERTYZIPCODE</t>
        </is>
      </c>
    </row>
    <row r="26">
      <c r="A26" s="4" t="n">
        <v>4</v>
      </c>
      <c r="B26" s="4" t="n">
        <v>6.06</v>
      </c>
      <c r="C26" s="4" t="inlineStr">
        <is>
          <t>46205</t>
        </is>
      </c>
      <c r="D26" s="4" t="inlineStr">
        <is>
          <t>PROPERTYZIPCODE</t>
        </is>
      </c>
    </row>
    <row r="27">
      <c r="A27" s="4" t="n">
        <v>4</v>
      </c>
      <c r="B27" s="4" t="n">
        <v>6.06</v>
      </c>
      <c r="C27" s="4" t="inlineStr">
        <is>
          <t>46226</t>
        </is>
      </c>
      <c r="D27" s="4" t="inlineStr">
        <is>
          <t>PROPERTYZIPCODE</t>
        </is>
      </c>
    </row>
    <row r="28">
      <c r="A28" s="4" t="n">
        <v>4</v>
      </c>
      <c r="B28" s="4" t="n">
        <v>6.06</v>
      </c>
      <c r="C28" s="4" t="inlineStr">
        <is>
          <t>46225</t>
        </is>
      </c>
      <c r="D28" s="4" t="inlineStr">
        <is>
          <t>PROPERTYZIPCODE</t>
        </is>
      </c>
    </row>
    <row r="29">
      <c r="A29" s="4" t="n">
        <v>3</v>
      </c>
      <c r="B29" s="4" t="n">
        <v>4.55</v>
      </c>
      <c r="C29" s="4" t="inlineStr">
        <is>
          <t>46229</t>
        </is>
      </c>
      <c r="D29" s="4" t="inlineStr">
        <is>
          <t>PROPERTYZIPCODE</t>
        </is>
      </c>
    </row>
    <row r="30">
      <c r="A30" s="4" t="n">
        <v>3</v>
      </c>
      <c r="B30" s="4" t="n">
        <v>4.55</v>
      </c>
      <c r="C30" s="4" t="inlineStr">
        <is>
          <t>46222</t>
        </is>
      </c>
      <c r="D30" s="4" t="inlineStr">
        <is>
          <t>PROPERTYZIPCODE</t>
        </is>
      </c>
    </row>
    <row r="31">
      <c r="A31" s="4" t="n">
        <v>3</v>
      </c>
      <c r="B31" s="4" t="n">
        <v>4.55</v>
      </c>
      <c r="C31" s="4" t="inlineStr">
        <is>
          <t>46268</t>
        </is>
      </c>
      <c r="D31" s="4" t="inlineStr">
        <is>
          <t>PROPERTYZIPCODE</t>
        </is>
      </c>
    </row>
    <row r="32">
      <c r="A32" s="4" t="n">
        <v>3</v>
      </c>
      <c r="B32" s="4" t="n">
        <v>4.55</v>
      </c>
      <c r="C32" s="4" t="inlineStr">
        <is>
          <t>46202</t>
        </is>
      </c>
      <c r="D32" s="4" t="inlineStr">
        <is>
          <t>PROPERTYZIPCODE</t>
        </is>
      </c>
    </row>
    <row r="33">
      <c r="A33" s="4" t="n">
        <v>3</v>
      </c>
      <c r="B33" s="4" t="n">
        <v>4.55</v>
      </c>
      <c r="C33" s="4" t="inlineStr">
        <is>
          <t>46219</t>
        </is>
      </c>
      <c r="D33" s="4" t="inlineStr">
        <is>
          <t>PROPERTYZIPCODE</t>
        </is>
      </c>
    </row>
    <row r="34">
      <c r="A34" s="4" t="n">
        <v>2</v>
      </c>
      <c r="B34" s="4" t="n">
        <v>3.03</v>
      </c>
      <c r="C34" s="4" t="inlineStr">
        <is>
          <t>46235</t>
        </is>
      </c>
      <c r="D34" s="4" t="inlineStr">
        <is>
          <t>PROPERTYZIPCODE</t>
        </is>
      </c>
    </row>
    <row r="35">
      <c r="A35" s="4" t="n">
        <v>1</v>
      </c>
      <c r="B35" s="4" t="n">
        <v>1.52</v>
      </c>
      <c r="C35" s="4" t="inlineStr">
        <is>
          <t>46216</t>
        </is>
      </c>
      <c r="D35" s="4" t="inlineStr">
        <is>
          <t>PROPERTYZIPCODE</t>
        </is>
      </c>
    </row>
    <row r="36">
      <c r="A36" s="4" t="n">
        <v>1</v>
      </c>
      <c r="B36" s="4" t="n">
        <v>1.52</v>
      </c>
      <c r="C36" s="4" t="inlineStr">
        <is>
          <t>46203</t>
        </is>
      </c>
      <c r="D36" s="4" t="inlineStr">
        <is>
          <t>PROPERTYZIPCODE</t>
        </is>
      </c>
    </row>
    <row r="37">
      <c r="A37" s="4" t="n">
        <v>1</v>
      </c>
      <c r="B37" s="4" t="n">
        <v>1.52</v>
      </c>
      <c r="C37" s="4" t="inlineStr">
        <is>
          <t>46214</t>
        </is>
      </c>
      <c r="D37" s="4" t="inlineStr">
        <is>
          <t>PROPERTYZIPCODE</t>
        </is>
      </c>
    </row>
    <row r="38">
      <c r="A38" s="4" t="n">
        <v>1</v>
      </c>
      <c r="B38" s="4" t="n">
        <v>1.52</v>
      </c>
      <c r="C38" s="4" t="inlineStr">
        <is>
          <t>46236</t>
        </is>
      </c>
      <c r="D38" s="4" t="inlineStr">
        <is>
          <t>PROPERTYZIPCODE</t>
        </is>
      </c>
    </row>
    <row r="39">
      <c r="A39" s="4" t="n">
        <v>1</v>
      </c>
      <c r="B39" s="4" t="n">
        <v>1.52</v>
      </c>
      <c r="C39" s="4" t="inlineStr">
        <is>
          <t>46107</t>
        </is>
      </c>
      <c r="D39" s="4" t="inlineStr">
        <is>
          <t>PROPERTYZIPCODE</t>
        </is>
      </c>
    </row>
    <row r="40">
      <c r="A40" s="4" t="n">
        <v>1</v>
      </c>
      <c r="B40" s="4" t="n">
        <v>1.52</v>
      </c>
      <c r="C40" s="4" t="inlineStr">
        <is>
          <t>46143</t>
        </is>
      </c>
      <c r="D40" s="4" t="inlineStr">
        <is>
          <t>PROPERTYZIPCODE</t>
        </is>
      </c>
    </row>
    <row r="41">
      <c r="A41" s="4" t="n">
        <v>1</v>
      </c>
      <c r="B41" s="4" t="n">
        <v>1.52</v>
      </c>
      <c r="C41" s="4" t="inlineStr">
        <is>
          <t>46208</t>
        </is>
      </c>
      <c r="D41" s="4" t="inlineStr">
        <is>
          <t>PROPERTYZIPCODE</t>
        </is>
      </c>
    </row>
    <row r="42">
      <c r="A42" s="4" t="n">
        <v>1</v>
      </c>
      <c r="B42" s="4" t="n">
        <v>1.52</v>
      </c>
      <c r="C42" s="4" t="inlineStr">
        <is>
          <t>46256</t>
        </is>
      </c>
      <c r="D42" s="4" t="inlineStr">
        <is>
          <t>PROPERTYZIPCODE</t>
        </is>
      </c>
    </row>
    <row r="43">
      <c r="A43" s="4" t="n">
        <v>1</v>
      </c>
      <c r="B43" s="4" t="n">
        <v>1.52</v>
      </c>
      <c r="C43" s="4" t="inlineStr">
        <is>
          <t>46224</t>
        </is>
      </c>
      <c r="D43" s="4" t="inlineStr">
        <is>
          <t>PROPERTYZIPCODE</t>
        </is>
      </c>
    </row>
    <row r="44">
      <c r="A44" s="4" t="n">
        <v>1</v>
      </c>
      <c r="B44" s="4" t="n">
        <v>1.52</v>
      </c>
      <c r="C44" s="4" t="inlineStr">
        <is>
          <t>46240</t>
        </is>
      </c>
      <c r="D44" s="4" t="inlineStr">
        <is>
          <t>PROPERTYZIPCODE</t>
        </is>
      </c>
    </row>
    <row r="45">
      <c r="A45" s="9" t="n">
        <v>66</v>
      </c>
      <c r="B45" s="9" t="n">
        <v>100</v>
      </c>
      <c r="D45" s="9" t="inlineStr">
        <is>
          <t>Total PROPERTYZIPCODE</t>
        </is>
      </c>
    </row>
    <row r="46">
      <c r="A46" s="4" t="n">
        <v>58</v>
      </c>
      <c r="B46" s="4" t="n">
        <v>87.88</v>
      </c>
      <c r="C46" s="4" t="inlineStr">
        <is>
          <t>GARDEN</t>
        </is>
      </c>
      <c r="D46" s="4" t="inlineStr">
        <is>
          <t>Property Type</t>
        </is>
      </c>
    </row>
    <row r="47">
      <c r="A47" s="4" t="n">
        <v>5</v>
      </c>
      <c r="B47" s="4" t="n">
        <v>7.58</v>
      </c>
      <c r="C47" s="4" t="inlineStr">
        <is>
          <t>MIDRISE</t>
        </is>
      </c>
      <c r="D47" s="4" t="inlineStr">
        <is>
          <t>Property Type</t>
        </is>
      </c>
    </row>
    <row r="48">
      <c r="A48" s="4" t="n">
        <v>2</v>
      </c>
      <c r="B48" s="4" t="n">
        <v>3.03</v>
      </c>
      <c r="C48" s="4" t="inlineStr">
        <is>
          <t>HIRISE</t>
        </is>
      </c>
      <c r="D48" s="4" t="inlineStr">
        <is>
          <t>Property Type</t>
        </is>
      </c>
    </row>
    <row r="49">
      <c r="A49" s="4" t="n">
        <v>1</v>
      </c>
      <c r="B49" s="4" t="n">
        <v>1.52</v>
      </c>
      <c r="C49" s="4" t="inlineStr">
        <is>
          <t>SENIOR</t>
        </is>
      </c>
      <c r="D49" s="4" t="inlineStr">
        <is>
          <t>Property Type</t>
        </is>
      </c>
    </row>
    <row r="50">
      <c r="A50" s="9" t="n">
        <v>66</v>
      </c>
      <c r="B50" s="9" t="n">
        <v>100</v>
      </c>
      <c r="D50" s="9" t="inlineStr">
        <is>
          <t>Total Property Type</t>
        </is>
      </c>
    </row>
    <row r="51">
      <c r="A51" s="4" t="n">
        <v>7</v>
      </c>
      <c r="B51" s="4" t="n">
        <v>10.61</v>
      </c>
      <c r="C51" s="4" t="inlineStr">
        <is>
          <t>Less than 5 years</t>
        </is>
      </c>
      <c r="D51" s="4" t="inlineStr">
        <is>
          <t>Age of Property</t>
        </is>
      </c>
    </row>
    <row r="52">
      <c r="A52" s="4" t="n">
        <v>18</v>
      </c>
      <c r="B52" s="4" t="n">
        <v>27.27</v>
      </c>
      <c r="C52" s="4" t="inlineStr">
        <is>
          <t>5-9 years</t>
        </is>
      </c>
      <c r="D52" s="4" t="inlineStr">
        <is>
          <t>Age of Property</t>
        </is>
      </c>
    </row>
    <row r="53">
      <c r="A53" s="4" t="n">
        <v>7</v>
      </c>
      <c r="B53" s="4" t="n">
        <v>10.61</v>
      </c>
      <c r="C53" s="4" t="inlineStr">
        <is>
          <t>10-19 years</t>
        </is>
      </c>
      <c r="D53" s="4" t="inlineStr">
        <is>
          <t>Age of Property</t>
        </is>
      </c>
    </row>
    <row r="54">
      <c r="A54" s="4" t="n">
        <v>34</v>
      </c>
      <c r="B54" s="4" t="n">
        <v>51.52</v>
      </c>
      <c r="C54" s="4" t="inlineStr">
        <is>
          <t>20+ years</t>
        </is>
      </c>
      <c r="D54" s="4" t="inlineStr">
        <is>
          <t>Age of Property</t>
        </is>
      </c>
    </row>
    <row r="55">
      <c r="A55" s="9" t="n">
        <v>66</v>
      </c>
      <c r="B55" s="9" t="n">
        <v>100</v>
      </c>
      <c r="D55" s="9" t="inlineStr">
        <is>
          <t>Total Age of Property</t>
        </is>
      </c>
    </row>
    <row r="56">
      <c r="A56" s="4" t="n">
        <v>28</v>
      </c>
      <c r="B56" s="4" t="n">
        <v>42.42</v>
      </c>
      <c r="C56" s="4" t="inlineStr">
        <is>
          <t>Less than 100</t>
        </is>
      </c>
      <c r="D56" s="4" t="inlineStr">
        <is>
          <t>Property Size</t>
        </is>
      </c>
    </row>
    <row r="57">
      <c r="A57" s="4" t="n">
        <v>21</v>
      </c>
      <c r="B57" s="4" t="n">
        <v>31.82</v>
      </c>
      <c r="C57" s="4" t="inlineStr">
        <is>
          <t>100-199</t>
        </is>
      </c>
      <c r="D57" s="4" t="inlineStr">
        <is>
          <t>Property Size</t>
        </is>
      </c>
    </row>
    <row r="58">
      <c r="A58" s="4" t="n">
        <v>11</v>
      </c>
      <c r="B58" s="4" t="n">
        <v>16.67</v>
      </c>
      <c r="C58" s="4" t="inlineStr">
        <is>
          <t>200-299</t>
        </is>
      </c>
      <c r="D58" s="4" t="inlineStr">
        <is>
          <t>Property Size</t>
        </is>
      </c>
    </row>
    <row r="59">
      <c r="A59" s="4" t="n">
        <v>2</v>
      </c>
      <c r="B59" s="4" t="n">
        <v>3.03</v>
      </c>
      <c r="C59" s="4" t="inlineStr">
        <is>
          <t>300-399</t>
        </is>
      </c>
      <c r="D59" s="4" t="inlineStr">
        <is>
          <t>Property Size</t>
        </is>
      </c>
    </row>
    <row r="60">
      <c r="A60" s="4" t="n">
        <v>4</v>
      </c>
      <c r="B60" s="4" t="n">
        <v>6.06</v>
      </c>
      <c r="C60" s="4" t="inlineStr">
        <is>
          <t>500+</t>
        </is>
      </c>
      <c r="D60" s="4" t="inlineStr">
        <is>
          <t>Property Size</t>
        </is>
      </c>
    </row>
    <row r="61">
      <c r="A61" s="9" t="n">
        <v>66</v>
      </c>
      <c r="B61" s="9" t="n">
        <v>100</v>
      </c>
      <c r="D61" s="9" t="inlineStr">
        <is>
          <t>Total Property Size</t>
        </is>
      </c>
    </row>
    <row r="62">
      <c r="A62" s="4" t="n">
        <v>42</v>
      </c>
      <c r="B62" s="4" t="n">
        <v>63.64</v>
      </c>
      <c r="C62" s="4" t="inlineStr">
        <is>
          <t>AFFORDABLE</t>
        </is>
      </c>
      <c r="D62" s="4" t="inlineStr">
        <is>
          <t>Rent Type</t>
        </is>
      </c>
    </row>
    <row r="63">
      <c r="A63" s="4" t="n">
        <v>24</v>
      </c>
      <c r="B63" s="4" t="n">
        <v>36.36</v>
      </c>
      <c r="C63" s="4" t="inlineStr">
        <is>
          <t>MARKETRATE</t>
        </is>
      </c>
      <c r="D63" s="4" t="inlineStr">
        <is>
          <t>Rent Type</t>
        </is>
      </c>
    </row>
    <row r="64">
      <c r="A64" s="9" t="n">
        <v>66</v>
      </c>
      <c r="B64" s="9" t="n">
        <v>100</v>
      </c>
      <c r="D64" s="9" t="inlineStr">
        <is>
          <t>Total Rent Type</t>
        </is>
      </c>
    </row>
    <row r="65"/>
  </sheetData>
  <mergeCells count="2">
    <mergeCell ref="A19:D19"/>
    <mergeCell ref="A1:B1"/>
  </mergeCells>
  <pageMargins left="0.75" right="0.75" top="1" bottom="1" header="0.5" footer="0.5"/>
</worksheet>
</file>

<file path=xl/worksheets/sheet119.xml><?xml version="1.0" encoding="utf-8"?>
<worksheet xmlns="http://schemas.openxmlformats.org/spreadsheetml/2006/main">
  <sheetPr>
    <outlinePr summaryBelow="1" summaryRight="1"/>
    <pageSetUpPr/>
  </sheetPr>
  <dimension ref="A1:D51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3379</v>
      </c>
    </row>
    <row r="3">
      <c r="A3" s="6" t="inlineStr">
        <is>
          <t>Sample (Total number of properties)</t>
        </is>
      </c>
      <c r="B3" s="4" t="n">
        <v>28</v>
      </c>
    </row>
    <row r="4">
      <c r="A4" s="6" t="inlineStr">
        <is>
          <t>Average property taxes per unit</t>
        </is>
      </c>
      <c r="B4" s="7" t="n">
        <v>885</v>
      </c>
    </row>
    <row r="5">
      <c r="A5" s="6" t="inlineStr">
        <is>
          <t>Average payroll expenses per unit</t>
        </is>
      </c>
      <c r="B5" s="7" t="n">
        <v>1513</v>
      </c>
    </row>
    <row r="6">
      <c r="A6" s="6" t="inlineStr">
        <is>
          <t>Average capital expenditures per unit</t>
        </is>
      </c>
      <c r="B6" s="7" t="n">
        <v>253</v>
      </c>
    </row>
    <row r="7">
      <c r="A7" s="6" t="inlineStr">
        <is>
          <t>Average mortgage per unit</t>
        </is>
      </c>
      <c r="B7" s="7" t="n">
        <v>4787</v>
      </c>
    </row>
    <row r="8">
      <c r="A8" s="6" t="inlineStr">
        <is>
          <t>Average total operating expenses per unit</t>
        </is>
      </c>
      <c r="B8" s="7" t="n">
        <v>3644</v>
      </c>
    </row>
    <row r="9">
      <c r="A9" s="6" t="inlineStr">
        <is>
          <t>Average total expenses per unit</t>
        </is>
      </c>
      <c r="B9" s="7" t="n">
        <v>11082</v>
      </c>
    </row>
    <row r="10">
      <c r="A10" s="6" t="inlineStr">
        <is>
          <t>Average total profit per unit</t>
        </is>
      </c>
      <c r="B10" s="7" t="n">
        <v>1197</v>
      </c>
    </row>
    <row r="11">
      <c r="A11" s="6" t="inlineStr">
        <is>
          <t>Property taxes per dollar of rent</t>
        </is>
      </c>
      <c r="B11" s="4" t="inlineStr">
        <is>
          <t>7 cents</t>
        </is>
      </c>
    </row>
    <row r="12">
      <c r="A12" s="6" t="inlineStr">
        <is>
          <t>Payroll expenses per dollar of rent</t>
        </is>
      </c>
      <c r="B12" s="4" t="inlineStr">
        <is>
          <t>12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39 cents</t>
        </is>
      </c>
    </row>
    <row r="15">
      <c r="A15" s="6" t="inlineStr">
        <is>
          <t>Total operating expenses per dollar of rent</t>
        </is>
      </c>
      <c r="B15" s="4" t="inlineStr">
        <is>
          <t>30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6</v>
      </c>
      <c r="B21" s="4" t="n">
        <v>21.43</v>
      </c>
      <c r="C21" s="4" t="inlineStr">
        <is>
          <t>47150</t>
        </is>
      </c>
      <c r="D21" s="4" t="inlineStr">
        <is>
          <t>PROPERTYZIPCODE</t>
        </is>
      </c>
    </row>
    <row r="22">
      <c r="A22" s="4" t="n">
        <v>5</v>
      </c>
      <c r="B22" s="4" t="n">
        <v>17.86</v>
      </c>
      <c r="C22" s="4" t="inlineStr">
        <is>
          <t>47403</t>
        </is>
      </c>
      <c r="D22" s="4" t="inlineStr">
        <is>
          <t>PROPERTYZIPCODE</t>
        </is>
      </c>
    </row>
    <row r="23">
      <c r="A23" s="4" t="n">
        <v>4</v>
      </c>
      <c r="B23" s="4" t="n">
        <v>14.29</v>
      </c>
      <c r="C23" s="4" t="inlineStr">
        <is>
          <t>47129</t>
        </is>
      </c>
      <c r="D23" s="4" t="inlineStr">
        <is>
          <t>PROPERTYZIPCODE</t>
        </is>
      </c>
    </row>
    <row r="24">
      <c r="A24" s="4" t="n">
        <v>3</v>
      </c>
      <c r="B24" s="4" t="n">
        <v>10.71</v>
      </c>
      <c r="C24" s="4" t="inlineStr">
        <is>
          <t>47130</t>
        </is>
      </c>
      <c r="D24" s="4" t="inlineStr">
        <is>
          <t>PROPERTYZIPCODE</t>
        </is>
      </c>
    </row>
    <row r="25">
      <c r="A25" s="4" t="n">
        <v>2</v>
      </c>
      <c r="B25" s="4" t="n">
        <v>7.14</v>
      </c>
      <c r="C25" s="4" t="inlineStr">
        <is>
          <t>47401</t>
        </is>
      </c>
      <c r="D25" s="4" t="inlineStr">
        <is>
          <t>PROPERTYZIPCODE</t>
        </is>
      </c>
    </row>
    <row r="26">
      <c r="A26" s="4" t="n">
        <v>1</v>
      </c>
      <c r="B26" s="4" t="n">
        <v>3.57</v>
      </c>
      <c r="C26" s="4" t="inlineStr">
        <is>
          <t>47025</t>
        </is>
      </c>
      <c r="D26" s="4" t="inlineStr">
        <is>
          <t>PROPERTYZIPCODE</t>
        </is>
      </c>
    </row>
    <row r="27">
      <c r="A27" s="4" t="n">
        <v>1</v>
      </c>
      <c r="B27" s="4" t="n">
        <v>3.57</v>
      </c>
      <c r="C27" s="4" t="inlineStr">
        <is>
          <t>47111</t>
        </is>
      </c>
      <c r="D27" s="4" t="inlineStr">
        <is>
          <t>PROPERTYZIPCODE</t>
        </is>
      </c>
    </row>
    <row r="28">
      <c r="A28" s="4" t="n">
        <v>1</v>
      </c>
      <c r="B28" s="4" t="n">
        <v>3.57</v>
      </c>
      <c r="C28" s="4" t="inlineStr">
        <is>
          <t>47170</t>
        </is>
      </c>
      <c r="D28" s="4" t="inlineStr">
        <is>
          <t>PROPERTYZIPCODE</t>
        </is>
      </c>
    </row>
    <row r="29">
      <c r="A29" s="4" t="n">
        <v>1</v>
      </c>
      <c r="B29" s="4" t="n">
        <v>3.57</v>
      </c>
      <c r="C29" s="4" t="inlineStr">
        <is>
          <t>47274</t>
        </is>
      </c>
      <c r="D29" s="4" t="inlineStr">
        <is>
          <t>PROPERTYZIPCODE</t>
        </is>
      </c>
    </row>
    <row r="30">
      <c r="A30" s="4" t="n">
        <v>1</v>
      </c>
      <c r="B30" s="4" t="n">
        <v>3.57</v>
      </c>
      <c r="C30" s="4" t="inlineStr">
        <is>
          <t>47408</t>
        </is>
      </c>
      <c r="D30" s="4" t="inlineStr">
        <is>
          <t>PROPERTYZIPCODE</t>
        </is>
      </c>
    </row>
    <row r="31">
      <c r="A31" s="4" t="n">
        <v>1</v>
      </c>
      <c r="B31" s="4" t="n">
        <v>3.57</v>
      </c>
      <c r="C31" s="4" t="inlineStr">
        <is>
          <t>47265</t>
        </is>
      </c>
      <c r="D31" s="4" t="inlineStr">
        <is>
          <t>PROPERTYZIPCODE</t>
        </is>
      </c>
    </row>
    <row r="32">
      <c r="A32" s="4" t="n">
        <v>1</v>
      </c>
      <c r="B32" s="4" t="n">
        <v>3.57</v>
      </c>
      <c r="C32" s="4" t="inlineStr">
        <is>
          <t>47448</t>
        </is>
      </c>
      <c r="D32" s="4" t="inlineStr">
        <is>
          <t>PROPERTYZIPCODE</t>
        </is>
      </c>
    </row>
    <row r="33">
      <c r="A33" s="4" t="n">
        <v>1</v>
      </c>
      <c r="B33" s="4" t="n">
        <v>3.57</v>
      </c>
      <c r="C33" s="4" t="inlineStr">
        <is>
          <t>47404</t>
        </is>
      </c>
      <c r="D33" s="4" t="inlineStr">
        <is>
          <t>PROPERTYZIPCODE</t>
        </is>
      </c>
    </row>
    <row r="34">
      <c r="A34" s="9" t="n">
        <v>28</v>
      </c>
      <c r="B34" s="9" t="n">
        <v>100</v>
      </c>
      <c r="D34" s="9" t="inlineStr">
        <is>
          <t>Total PROPERTYZIPCODE</t>
        </is>
      </c>
    </row>
    <row r="35">
      <c r="A35" s="4" t="n">
        <v>25</v>
      </c>
      <c r="B35" s="4" t="n">
        <v>89.29000000000001</v>
      </c>
      <c r="C35" s="4" t="inlineStr">
        <is>
          <t>GARDEN</t>
        </is>
      </c>
      <c r="D35" s="4" t="inlineStr">
        <is>
          <t>Property Type</t>
        </is>
      </c>
    </row>
    <row r="36">
      <c r="A36" s="4" t="n">
        <v>2</v>
      </c>
      <c r="B36" s="4" t="n">
        <v>7.14</v>
      </c>
      <c r="C36" s="4" t="inlineStr">
        <is>
          <t>MANUF</t>
        </is>
      </c>
      <c r="D36" s="4" t="inlineStr">
        <is>
          <t>Property Type</t>
        </is>
      </c>
    </row>
    <row r="37">
      <c r="A37" s="4" t="n">
        <v>1</v>
      </c>
      <c r="B37" s="4" t="n">
        <v>3.57</v>
      </c>
      <c r="C37" s="4" t="inlineStr">
        <is>
          <t>SENIOR</t>
        </is>
      </c>
      <c r="D37" s="4" t="inlineStr">
        <is>
          <t>Property Type</t>
        </is>
      </c>
    </row>
    <row r="38">
      <c r="A38" s="9" t="n">
        <v>28</v>
      </c>
      <c r="B38" s="9" t="n">
        <v>100</v>
      </c>
      <c r="D38" s="9" t="inlineStr">
        <is>
          <t>Total Property Type</t>
        </is>
      </c>
    </row>
    <row r="39">
      <c r="A39" s="4" t="n">
        <v>4</v>
      </c>
      <c r="B39" s="4" t="n">
        <v>14.29</v>
      </c>
      <c r="C39" s="4" t="inlineStr">
        <is>
          <t>Less than 5 years</t>
        </is>
      </c>
      <c r="D39" s="4" t="inlineStr">
        <is>
          <t>Age of Property</t>
        </is>
      </c>
    </row>
    <row r="40">
      <c r="A40" s="4" t="n">
        <v>4</v>
      </c>
      <c r="B40" s="4" t="n">
        <v>14.29</v>
      </c>
      <c r="C40" s="4" t="inlineStr">
        <is>
          <t>5-9 years</t>
        </is>
      </c>
      <c r="D40" s="4" t="inlineStr">
        <is>
          <t>Age of Property</t>
        </is>
      </c>
    </row>
    <row r="41">
      <c r="A41" s="4" t="n">
        <v>2</v>
      </c>
      <c r="B41" s="4" t="n">
        <v>7.14</v>
      </c>
      <c r="C41" s="4" t="inlineStr">
        <is>
          <t>10-19 years</t>
        </is>
      </c>
      <c r="D41" s="4" t="inlineStr">
        <is>
          <t>Age of Property</t>
        </is>
      </c>
    </row>
    <row r="42">
      <c r="A42" s="4" t="n">
        <v>18</v>
      </c>
      <c r="B42" s="4" t="n">
        <v>64.29000000000001</v>
      </c>
      <c r="C42" s="4" t="inlineStr">
        <is>
          <t>20+ years</t>
        </is>
      </c>
      <c r="D42" s="4" t="inlineStr">
        <is>
          <t>Age of Property</t>
        </is>
      </c>
    </row>
    <row r="43">
      <c r="A43" s="9" t="n">
        <v>28</v>
      </c>
      <c r="B43" s="9" t="n">
        <v>100</v>
      </c>
      <c r="D43" s="9" t="inlineStr">
        <is>
          <t>Total Age of Property</t>
        </is>
      </c>
    </row>
    <row r="44">
      <c r="A44" s="4" t="n">
        <v>13</v>
      </c>
      <c r="B44" s="4" t="n">
        <v>46.43</v>
      </c>
      <c r="C44" s="4" t="inlineStr">
        <is>
          <t>Less than 100</t>
        </is>
      </c>
      <c r="D44" s="4" t="inlineStr">
        <is>
          <t>Property Size</t>
        </is>
      </c>
    </row>
    <row r="45">
      <c r="A45" s="4" t="n">
        <v>9</v>
      </c>
      <c r="B45" s="4" t="n">
        <v>32.14</v>
      </c>
      <c r="C45" s="4" t="inlineStr">
        <is>
          <t>100-199</t>
        </is>
      </c>
      <c r="D45" s="4" t="inlineStr">
        <is>
          <t>Property Size</t>
        </is>
      </c>
    </row>
    <row r="46">
      <c r="A46" s="4" t="n">
        <v>6</v>
      </c>
      <c r="B46" s="4" t="n">
        <v>21.43</v>
      </c>
      <c r="C46" s="4" t="inlineStr">
        <is>
          <t>200-299</t>
        </is>
      </c>
      <c r="D46" s="4" t="inlineStr">
        <is>
          <t>Property Size</t>
        </is>
      </c>
    </row>
    <row r="47">
      <c r="A47" s="9" t="n">
        <v>28</v>
      </c>
      <c r="B47" s="9" t="n">
        <v>100</v>
      </c>
      <c r="D47" s="9" t="inlineStr">
        <is>
          <t>Total Property Size</t>
        </is>
      </c>
    </row>
    <row r="48">
      <c r="A48" s="4" t="n">
        <v>24</v>
      </c>
      <c r="B48" s="4" t="n">
        <v>85.70999999999999</v>
      </c>
      <c r="C48" s="4" t="inlineStr">
        <is>
          <t>AFFORDABLE</t>
        </is>
      </c>
      <c r="D48" s="4" t="inlineStr">
        <is>
          <t>Rent Type</t>
        </is>
      </c>
    </row>
    <row r="49">
      <c r="A49" s="4" t="n">
        <v>4</v>
      </c>
      <c r="B49" s="4" t="n">
        <v>14.29</v>
      </c>
      <c r="C49" s="4" t="inlineStr">
        <is>
          <t>MARKETRATE</t>
        </is>
      </c>
      <c r="D49" s="4" t="inlineStr">
        <is>
          <t>Rent Type</t>
        </is>
      </c>
    </row>
    <row r="50">
      <c r="A50" s="9" t="n">
        <v>28</v>
      </c>
      <c r="B50" s="9" t="n">
        <v>100</v>
      </c>
      <c r="D50" s="9" t="inlineStr">
        <is>
          <t>Total Rent Type</t>
        </is>
      </c>
    </row>
    <row r="51"/>
  </sheetData>
  <mergeCells count="2">
    <mergeCell ref="A19:D19"/>
    <mergeCell ref="A1:B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D56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7397</v>
      </c>
    </row>
    <row r="3">
      <c r="A3" s="6" t="inlineStr">
        <is>
          <t>Sample (Total number of properties)</t>
        </is>
      </c>
      <c r="B3" s="4" t="n">
        <v>38</v>
      </c>
    </row>
    <row r="4">
      <c r="A4" s="6" t="inlineStr">
        <is>
          <t>Average property taxes per unit</t>
        </is>
      </c>
      <c r="B4" s="7" t="n">
        <v>570</v>
      </c>
    </row>
    <row r="5">
      <c r="A5" s="6" t="inlineStr">
        <is>
          <t>Average payroll expenses per unit</t>
        </is>
      </c>
      <c r="B5" s="7" t="n">
        <v>1401</v>
      </c>
    </row>
    <row r="6">
      <c r="A6" s="6" t="inlineStr">
        <is>
          <t>Average capital expenditures per unit</t>
        </is>
      </c>
      <c r="B6" s="7" t="n">
        <v>229</v>
      </c>
    </row>
    <row r="7">
      <c r="A7" s="6" t="inlineStr">
        <is>
          <t>Average mortgage per unit</t>
        </is>
      </c>
      <c r="B7" s="7" t="n">
        <v>7249</v>
      </c>
    </row>
    <row r="8">
      <c r="A8" s="6" t="inlineStr">
        <is>
          <t>Average total operating expenses per unit</t>
        </is>
      </c>
      <c r="B8" s="7" t="n">
        <v>3823</v>
      </c>
    </row>
    <row r="9">
      <c r="A9" s="6" t="inlineStr">
        <is>
          <t>Average total expenses per unit</t>
        </is>
      </c>
      <c r="B9" s="7" t="n">
        <v>13273</v>
      </c>
    </row>
    <row r="10">
      <c r="A10" s="6" t="inlineStr">
        <is>
          <t>Average total profit per unit</t>
        </is>
      </c>
      <c r="B10" s="7" t="n">
        <v>1812</v>
      </c>
    </row>
    <row r="11">
      <c r="A11" s="6" t="inlineStr">
        <is>
          <t>Property taxes per dollar of rent</t>
        </is>
      </c>
      <c r="B11" s="4" t="inlineStr">
        <is>
          <t>4 cents</t>
        </is>
      </c>
    </row>
    <row r="12">
      <c r="A12" s="6" t="inlineStr">
        <is>
          <t>Payroll expenses per dollar of rent</t>
        </is>
      </c>
      <c r="B12" s="4" t="inlineStr">
        <is>
          <t>9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48 cents</t>
        </is>
      </c>
    </row>
    <row r="15">
      <c r="A15" s="6" t="inlineStr">
        <is>
          <t>Total operating expenses per dollar of rent</t>
        </is>
      </c>
      <c r="B15" s="4" t="inlineStr">
        <is>
          <t>25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12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5</v>
      </c>
      <c r="B21" s="4" t="n">
        <v>13.16</v>
      </c>
      <c r="C21" s="4" t="inlineStr">
        <is>
          <t>85345</t>
        </is>
      </c>
      <c r="D21" s="4" t="inlineStr">
        <is>
          <t>PROPERTYZIPCODE</t>
        </is>
      </c>
    </row>
    <row r="22">
      <c r="A22" s="4" t="n">
        <v>5</v>
      </c>
      <c r="B22" s="4" t="n">
        <v>13.16</v>
      </c>
      <c r="C22" s="4" t="inlineStr">
        <is>
          <t>85302</t>
        </is>
      </c>
      <c r="D22" s="4" t="inlineStr">
        <is>
          <t>PROPERTYZIPCODE</t>
        </is>
      </c>
    </row>
    <row r="23">
      <c r="A23" s="4" t="n">
        <v>5</v>
      </c>
      <c r="B23" s="4" t="n">
        <v>13.16</v>
      </c>
      <c r="C23" s="4" t="inlineStr">
        <is>
          <t>85051</t>
        </is>
      </c>
      <c r="D23" s="4" t="inlineStr">
        <is>
          <t>PROPERTYZIPCODE</t>
        </is>
      </c>
    </row>
    <row r="24">
      <c r="A24" s="4" t="n">
        <v>3</v>
      </c>
      <c r="B24" s="4" t="n">
        <v>7.89</v>
      </c>
      <c r="C24" s="4" t="inlineStr">
        <is>
          <t>85021</t>
        </is>
      </c>
      <c r="D24" s="4" t="inlineStr">
        <is>
          <t>PROPERTYZIPCODE</t>
        </is>
      </c>
    </row>
    <row r="25">
      <c r="A25" s="4" t="n">
        <v>3</v>
      </c>
      <c r="B25" s="4" t="n">
        <v>7.89</v>
      </c>
      <c r="C25" s="4" t="inlineStr">
        <is>
          <t>85023</t>
        </is>
      </c>
      <c r="D25" s="4" t="inlineStr">
        <is>
          <t>PROPERTYZIPCODE</t>
        </is>
      </c>
    </row>
    <row r="26">
      <c r="A26" s="4" t="n">
        <v>3</v>
      </c>
      <c r="B26" s="4" t="n">
        <v>7.89</v>
      </c>
      <c r="C26" s="4" t="inlineStr">
        <is>
          <t>85029</t>
        </is>
      </c>
      <c r="D26" s="4" t="inlineStr">
        <is>
          <t>PROPERTYZIPCODE</t>
        </is>
      </c>
    </row>
    <row r="27">
      <c r="A27" s="4" t="n">
        <v>3</v>
      </c>
      <c r="B27" s="4" t="n">
        <v>7.89</v>
      </c>
      <c r="C27" s="4" t="inlineStr">
        <is>
          <t>85301</t>
        </is>
      </c>
      <c r="D27" s="4" t="inlineStr">
        <is>
          <t>PROPERTYZIPCODE</t>
        </is>
      </c>
    </row>
    <row r="28">
      <c r="A28" s="4" t="n">
        <v>2</v>
      </c>
      <c r="B28" s="4" t="n">
        <v>5.26</v>
      </c>
      <c r="C28" s="4" t="inlineStr">
        <is>
          <t>85308</t>
        </is>
      </c>
      <c r="D28" s="4" t="inlineStr">
        <is>
          <t>PROPERTYZIPCODE</t>
        </is>
      </c>
    </row>
    <row r="29">
      <c r="A29" s="4" t="n">
        <v>2</v>
      </c>
      <c r="B29" s="4" t="n">
        <v>5.26</v>
      </c>
      <c r="C29" s="4" t="inlineStr">
        <is>
          <t>85027</t>
        </is>
      </c>
      <c r="D29" s="4" t="inlineStr">
        <is>
          <t>PROPERTYZIPCODE</t>
        </is>
      </c>
    </row>
    <row r="30">
      <c r="A30" s="4" t="n">
        <v>1</v>
      </c>
      <c r="B30" s="4" t="n">
        <v>2.63</v>
      </c>
      <c r="C30" s="4" t="inlineStr">
        <is>
          <t>85382</t>
        </is>
      </c>
      <c r="D30" s="4" t="inlineStr">
        <is>
          <t>PROPERTYZIPCODE</t>
        </is>
      </c>
    </row>
    <row r="31">
      <c r="A31" s="4" t="n">
        <v>1</v>
      </c>
      <c r="B31" s="4" t="n">
        <v>2.63</v>
      </c>
      <c r="C31" s="4" t="inlineStr">
        <is>
          <t>85383</t>
        </is>
      </c>
      <c r="D31" s="4" t="inlineStr">
        <is>
          <t>PROPERTYZIPCODE</t>
        </is>
      </c>
    </row>
    <row r="32">
      <c r="A32" s="4" t="n">
        <v>1</v>
      </c>
      <c r="B32" s="4" t="n">
        <v>2.63</v>
      </c>
      <c r="C32" s="4" t="inlineStr">
        <is>
          <t>85086</t>
        </is>
      </c>
      <c r="D32" s="4" t="inlineStr">
        <is>
          <t>PROPERTYZIPCODE</t>
        </is>
      </c>
    </row>
    <row r="33">
      <c r="A33" s="4" t="n">
        <v>1</v>
      </c>
      <c r="B33" s="4" t="n">
        <v>2.63</v>
      </c>
      <c r="C33" s="4" t="inlineStr">
        <is>
          <t>85326</t>
        </is>
      </c>
      <c r="D33" s="4" t="inlineStr">
        <is>
          <t>PROPERTYZIPCODE</t>
        </is>
      </c>
    </row>
    <row r="34">
      <c r="A34" s="4" t="n">
        <v>1</v>
      </c>
      <c r="B34" s="4" t="n">
        <v>2.63</v>
      </c>
      <c r="C34" s="4" t="inlineStr">
        <is>
          <t>85351</t>
        </is>
      </c>
      <c r="D34" s="4" t="inlineStr">
        <is>
          <t>PROPERTYZIPCODE</t>
        </is>
      </c>
    </row>
    <row r="35">
      <c r="A35" s="4" t="n">
        <v>1</v>
      </c>
      <c r="B35" s="4" t="n">
        <v>2.63</v>
      </c>
      <c r="C35" s="4" t="inlineStr">
        <is>
          <t>85304</t>
        </is>
      </c>
      <c r="D35" s="4" t="inlineStr">
        <is>
          <t>PROPERTYZIPCODE</t>
        </is>
      </c>
    </row>
    <row r="36">
      <c r="A36" s="4" t="n">
        <v>1</v>
      </c>
      <c r="B36" s="4" t="n">
        <v>2.63</v>
      </c>
      <c r="C36" s="4" t="inlineStr">
        <is>
          <t>85306</t>
        </is>
      </c>
      <c r="D36" s="4" t="inlineStr">
        <is>
          <t>PROPERTYZIPCODE</t>
        </is>
      </c>
    </row>
    <row r="37">
      <c r="A37" s="9" t="n">
        <v>38</v>
      </c>
      <c r="B37" s="9" t="n">
        <v>100</v>
      </c>
      <c r="D37" s="9" t="inlineStr">
        <is>
          <t>Total PROPERTYZIPCODE</t>
        </is>
      </c>
    </row>
    <row r="38">
      <c r="A38" s="4" t="n">
        <v>34</v>
      </c>
      <c r="B38" s="4" t="n">
        <v>89.47</v>
      </c>
      <c r="C38" s="4" t="inlineStr">
        <is>
          <t>GARDEN</t>
        </is>
      </c>
      <c r="D38" s="4" t="inlineStr">
        <is>
          <t>Property Type</t>
        </is>
      </c>
    </row>
    <row r="39">
      <c r="A39" s="4" t="n">
        <v>3</v>
      </c>
      <c r="B39" s="4" t="n">
        <v>7.89</v>
      </c>
      <c r="C39" s="4" t="inlineStr">
        <is>
          <t>MANUF</t>
        </is>
      </c>
      <c r="D39" s="4" t="inlineStr">
        <is>
          <t>Property Type</t>
        </is>
      </c>
    </row>
    <row r="40">
      <c r="A40" s="4" t="n">
        <v>1</v>
      </c>
      <c r="B40" s="4" t="n">
        <v>2.63</v>
      </c>
      <c r="C40" s="4" t="inlineStr">
        <is>
          <t>SENIOR</t>
        </is>
      </c>
      <c r="D40" s="4" t="inlineStr">
        <is>
          <t>Property Type</t>
        </is>
      </c>
    </row>
    <row r="41">
      <c r="A41" s="9" t="n">
        <v>38</v>
      </c>
      <c r="B41" s="9" t="n">
        <v>100</v>
      </c>
      <c r="D41" s="9" t="inlineStr">
        <is>
          <t>Total Property Type</t>
        </is>
      </c>
    </row>
    <row r="42">
      <c r="A42" s="4" t="n">
        <v>4</v>
      </c>
      <c r="B42" s="4" t="n">
        <v>10.53</v>
      </c>
      <c r="C42" s="4" t="inlineStr">
        <is>
          <t>Less than 5 years</t>
        </is>
      </c>
      <c r="D42" s="4" t="inlineStr">
        <is>
          <t>Age of Property</t>
        </is>
      </c>
    </row>
    <row r="43">
      <c r="A43" s="4" t="n">
        <v>11</v>
      </c>
      <c r="B43" s="4" t="n">
        <v>28.95</v>
      </c>
      <c r="C43" s="4" t="inlineStr">
        <is>
          <t>5-9 years</t>
        </is>
      </c>
      <c r="D43" s="4" t="inlineStr">
        <is>
          <t>Age of Property</t>
        </is>
      </c>
    </row>
    <row r="44">
      <c r="A44" s="4" t="n">
        <v>6</v>
      </c>
      <c r="B44" s="4" t="n">
        <v>15.79</v>
      </c>
      <c r="C44" s="4" t="inlineStr">
        <is>
          <t>10-19 years</t>
        </is>
      </c>
      <c r="D44" s="4" t="inlineStr">
        <is>
          <t>Age of Property</t>
        </is>
      </c>
    </row>
    <row r="45">
      <c r="A45" s="4" t="n">
        <v>17</v>
      </c>
      <c r="B45" s="4" t="n">
        <v>44.74</v>
      </c>
      <c r="C45" s="4" t="inlineStr">
        <is>
          <t>20+ years</t>
        </is>
      </c>
      <c r="D45" s="4" t="inlineStr">
        <is>
          <t>Age of Property</t>
        </is>
      </c>
    </row>
    <row r="46">
      <c r="A46" s="9" t="n">
        <v>38</v>
      </c>
      <c r="B46" s="9" t="n">
        <v>100</v>
      </c>
      <c r="D46" s="9" t="inlineStr">
        <is>
          <t>Total Age of Property</t>
        </is>
      </c>
    </row>
    <row r="47">
      <c r="A47" s="4" t="n">
        <v>12</v>
      </c>
      <c r="B47" s="4" t="n">
        <v>31.58</v>
      </c>
      <c r="C47" s="4" t="inlineStr">
        <is>
          <t>Less than 100</t>
        </is>
      </c>
      <c r="D47" s="4" t="inlineStr">
        <is>
          <t>Property Size</t>
        </is>
      </c>
    </row>
    <row r="48">
      <c r="A48" s="4" t="n">
        <v>14</v>
      </c>
      <c r="B48" s="4" t="n">
        <v>36.84</v>
      </c>
      <c r="C48" s="4" t="inlineStr">
        <is>
          <t>100-199</t>
        </is>
      </c>
      <c r="D48" s="4" t="inlineStr">
        <is>
          <t>Property Size</t>
        </is>
      </c>
    </row>
    <row r="49">
      <c r="A49" s="4" t="n">
        <v>7</v>
      </c>
      <c r="B49" s="4" t="n">
        <v>18.42</v>
      </c>
      <c r="C49" s="4" t="inlineStr">
        <is>
          <t>200-299</t>
        </is>
      </c>
      <c r="D49" s="4" t="inlineStr">
        <is>
          <t>Property Size</t>
        </is>
      </c>
    </row>
    <row r="50">
      <c r="A50" s="4" t="n">
        <v>2</v>
      </c>
      <c r="B50" s="4" t="n">
        <v>5.26</v>
      </c>
      <c r="C50" s="4" t="inlineStr">
        <is>
          <t>400-499</t>
        </is>
      </c>
      <c r="D50" s="4" t="inlineStr">
        <is>
          <t>Property Size</t>
        </is>
      </c>
    </row>
    <row r="51">
      <c r="A51" s="4" t="n">
        <v>3</v>
      </c>
      <c r="B51" s="4" t="n">
        <v>7.89</v>
      </c>
      <c r="C51" s="4" t="inlineStr">
        <is>
          <t>500+</t>
        </is>
      </c>
      <c r="D51" s="4" t="inlineStr">
        <is>
          <t>Property Size</t>
        </is>
      </c>
    </row>
    <row r="52">
      <c r="A52" s="9" t="n">
        <v>38</v>
      </c>
      <c r="B52" s="9" t="n">
        <v>100</v>
      </c>
      <c r="D52" s="9" t="inlineStr">
        <is>
          <t>Total Property Size</t>
        </is>
      </c>
    </row>
    <row r="53">
      <c r="A53" s="4" t="n">
        <v>21</v>
      </c>
      <c r="B53" s="4" t="n">
        <v>55.26</v>
      </c>
      <c r="C53" s="4" t="inlineStr">
        <is>
          <t>MARKETRATE</t>
        </is>
      </c>
      <c r="D53" s="4" t="inlineStr">
        <is>
          <t>Rent Type</t>
        </is>
      </c>
    </row>
    <row r="54">
      <c r="A54" s="4" t="n">
        <v>17</v>
      </c>
      <c r="B54" s="4" t="n">
        <v>44.74</v>
      </c>
      <c r="C54" s="4" t="inlineStr">
        <is>
          <t>AFFORDABLE</t>
        </is>
      </c>
      <c r="D54" s="4" t="inlineStr">
        <is>
          <t>Rent Type</t>
        </is>
      </c>
    </row>
    <row r="55">
      <c r="A55" s="9" t="n">
        <v>38</v>
      </c>
      <c r="B55" s="9" t="n">
        <v>100</v>
      </c>
      <c r="D55" s="9" t="inlineStr">
        <is>
          <t>Total Rent Type</t>
        </is>
      </c>
    </row>
    <row r="56"/>
  </sheetData>
  <mergeCells count="2">
    <mergeCell ref="A19:D19"/>
    <mergeCell ref="A1:B1"/>
  </mergeCells>
  <pageMargins left="0.75" right="0.75" top="1" bottom="1" header="0.5" footer="0.5"/>
</worksheet>
</file>

<file path=xl/worksheets/sheet120.xml><?xml version="1.0" encoding="utf-8"?>
<worksheet xmlns="http://schemas.openxmlformats.org/spreadsheetml/2006/main">
  <sheetPr>
    <outlinePr summaryBelow="1" summaryRight="1"/>
    <pageSetUpPr/>
  </sheetPr>
  <dimension ref="A1:D62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8707</v>
      </c>
    </row>
    <row r="3">
      <c r="A3" s="6" t="inlineStr">
        <is>
          <t>Sample (Total number of properties)</t>
        </is>
      </c>
      <c r="B3" s="4" t="n">
        <v>50</v>
      </c>
    </row>
    <row r="4">
      <c r="A4" s="6" t="inlineStr">
        <is>
          <t>Average property taxes per unit</t>
        </is>
      </c>
      <c r="B4" s="7" t="n">
        <v>1720</v>
      </c>
    </row>
    <row r="5">
      <c r="A5" s="6" t="inlineStr">
        <is>
          <t>Average payroll expenses per unit</t>
        </is>
      </c>
      <c r="B5" s="7" t="n">
        <v>1468</v>
      </c>
    </row>
    <row r="6">
      <c r="A6" s="6" t="inlineStr">
        <is>
          <t>Average capital expenditures per unit</t>
        </is>
      </c>
      <c r="B6" s="7" t="n">
        <v>254</v>
      </c>
    </row>
    <row r="7">
      <c r="A7" s="6" t="inlineStr">
        <is>
          <t>Average mortgage per unit</t>
        </is>
      </c>
      <c r="B7" s="7" t="n">
        <v>6399</v>
      </c>
    </row>
    <row r="8">
      <c r="A8" s="6" t="inlineStr">
        <is>
          <t>Average total operating expenses per unit</t>
        </is>
      </c>
      <c r="B8" s="7" t="n">
        <v>4169</v>
      </c>
    </row>
    <row r="9">
      <c r="A9" s="6" t="inlineStr">
        <is>
          <t>Average total expenses per unit</t>
        </is>
      </c>
      <c r="B9" s="7" t="n">
        <v>14010</v>
      </c>
    </row>
    <row r="10">
      <c r="A10" s="6" t="inlineStr">
        <is>
          <t>Average total profit per unit</t>
        </is>
      </c>
      <c r="B10" s="7" t="n">
        <v>1600</v>
      </c>
    </row>
    <row r="11">
      <c r="A11" s="6" t="inlineStr">
        <is>
          <t>Property taxes per dollar of rent</t>
        </is>
      </c>
      <c r="B11" s="4" t="inlineStr">
        <is>
          <t>11 cents</t>
        </is>
      </c>
    </row>
    <row r="12">
      <c r="A12" s="6" t="inlineStr">
        <is>
          <t>Payroll expenses per dollar of rent</t>
        </is>
      </c>
      <c r="B12" s="4" t="inlineStr">
        <is>
          <t>9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41 cents</t>
        </is>
      </c>
    </row>
    <row r="15">
      <c r="A15" s="6" t="inlineStr">
        <is>
          <t>Total operating expenses per dollar of rent</t>
        </is>
      </c>
      <c r="B15" s="4" t="inlineStr">
        <is>
          <t>27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6</v>
      </c>
      <c r="B21" s="4" t="n">
        <v>12</v>
      </c>
      <c r="C21" s="4" t="inlineStr">
        <is>
          <t>66061</t>
        </is>
      </c>
      <c r="D21" s="4" t="inlineStr">
        <is>
          <t>PROPERTYZIPCODE</t>
        </is>
      </c>
    </row>
    <row r="22">
      <c r="A22" s="4" t="n">
        <v>6</v>
      </c>
      <c r="B22" s="4" t="n">
        <v>12</v>
      </c>
      <c r="C22" s="4" t="inlineStr">
        <is>
          <t>66212</t>
        </is>
      </c>
      <c r="D22" s="4" t="inlineStr">
        <is>
          <t>PROPERTYZIPCODE</t>
        </is>
      </c>
    </row>
    <row r="23">
      <c r="A23" s="4" t="n">
        <v>3</v>
      </c>
      <c r="B23" s="4" t="n">
        <v>6</v>
      </c>
      <c r="C23" s="4" t="inlineStr">
        <is>
          <t>66213</t>
        </is>
      </c>
      <c r="D23" s="4" t="inlineStr">
        <is>
          <t>PROPERTYZIPCODE</t>
        </is>
      </c>
    </row>
    <row r="24">
      <c r="A24" s="4" t="n">
        <v>3</v>
      </c>
      <c r="B24" s="4" t="n">
        <v>6</v>
      </c>
      <c r="C24" s="4" t="inlineStr">
        <is>
          <t>66204</t>
        </is>
      </c>
      <c r="D24" s="4" t="inlineStr">
        <is>
          <t>PROPERTYZIPCODE</t>
        </is>
      </c>
    </row>
    <row r="25">
      <c r="A25" s="4" t="n">
        <v>3</v>
      </c>
      <c r="B25" s="4" t="n">
        <v>6</v>
      </c>
      <c r="C25" s="4" t="inlineStr">
        <is>
          <t>66030</t>
        </is>
      </c>
      <c r="D25" s="4" t="inlineStr">
        <is>
          <t>PROPERTYZIPCODE</t>
        </is>
      </c>
    </row>
    <row r="26">
      <c r="A26" s="4" t="n">
        <v>3</v>
      </c>
      <c r="B26" s="4" t="n">
        <v>6</v>
      </c>
      <c r="C26" s="4" t="inlineStr">
        <is>
          <t>66214</t>
        </is>
      </c>
      <c r="D26" s="4" t="inlineStr">
        <is>
          <t>PROPERTYZIPCODE</t>
        </is>
      </c>
    </row>
    <row r="27">
      <c r="A27" s="4" t="n">
        <v>3</v>
      </c>
      <c r="B27" s="4" t="n">
        <v>6</v>
      </c>
      <c r="C27" s="4" t="inlineStr">
        <is>
          <t>66103</t>
        </is>
      </c>
      <c r="D27" s="4" t="inlineStr">
        <is>
          <t>PROPERTYZIPCODE</t>
        </is>
      </c>
    </row>
    <row r="28">
      <c r="A28" s="4" t="n">
        <v>3</v>
      </c>
      <c r="B28" s="4" t="n">
        <v>6</v>
      </c>
      <c r="C28" s="4" t="inlineStr">
        <is>
          <t>66215</t>
        </is>
      </c>
      <c r="D28" s="4" t="inlineStr">
        <is>
          <t>PROPERTYZIPCODE</t>
        </is>
      </c>
    </row>
    <row r="29">
      <c r="A29" s="4" t="n">
        <v>3</v>
      </c>
      <c r="B29" s="4" t="n">
        <v>6</v>
      </c>
      <c r="C29" s="4" t="inlineStr">
        <is>
          <t>66216</t>
        </is>
      </c>
      <c r="D29" s="4" t="inlineStr">
        <is>
          <t>PROPERTYZIPCODE</t>
        </is>
      </c>
    </row>
    <row r="30">
      <c r="A30" s="4" t="n">
        <v>3</v>
      </c>
      <c r="B30" s="4" t="n">
        <v>6</v>
      </c>
      <c r="C30" s="4" t="inlineStr">
        <is>
          <t>66062</t>
        </is>
      </c>
      <c r="D30" s="4" t="inlineStr">
        <is>
          <t>PROPERTYZIPCODE</t>
        </is>
      </c>
    </row>
    <row r="31">
      <c r="A31" s="4" t="n">
        <v>2</v>
      </c>
      <c r="B31" s="4" t="n">
        <v>4</v>
      </c>
      <c r="C31" s="4" t="inlineStr">
        <is>
          <t>66217</t>
        </is>
      </c>
      <c r="D31" s="4" t="inlineStr">
        <is>
          <t>PROPERTYZIPCODE</t>
        </is>
      </c>
    </row>
    <row r="32">
      <c r="A32" s="4" t="n">
        <v>2</v>
      </c>
      <c r="B32" s="4" t="n">
        <v>4</v>
      </c>
      <c r="C32" s="4" t="inlineStr">
        <is>
          <t>66223</t>
        </is>
      </c>
      <c r="D32" s="4" t="inlineStr">
        <is>
          <t>PROPERTYZIPCODE</t>
        </is>
      </c>
    </row>
    <row r="33">
      <c r="A33" s="4" t="n">
        <v>2</v>
      </c>
      <c r="B33" s="4" t="n">
        <v>4</v>
      </c>
      <c r="C33" s="4" t="inlineStr">
        <is>
          <t>66203</t>
        </is>
      </c>
      <c r="D33" s="4" t="inlineStr">
        <is>
          <t>PROPERTYZIPCODE</t>
        </is>
      </c>
    </row>
    <row r="34">
      <c r="A34" s="4" t="n">
        <v>1</v>
      </c>
      <c r="B34" s="4" t="n">
        <v>2</v>
      </c>
      <c r="C34" s="4" t="inlineStr">
        <is>
          <t>66227</t>
        </is>
      </c>
      <c r="D34" s="4" t="inlineStr">
        <is>
          <t>PROPERTYZIPCODE</t>
        </is>
      </c>
    </row>
    <row r="35">
      <c r="A35" s="4" t="n">
        <v>1</v>
      </c>
      <c r="B35" s="4" t="n">
        <v>2</v>
      </c>
      <c r="C35" s="4" t="inlineStr">
        <is>
          <t>66219</t>
        </is>
      </c>
      <c r="D35" s="4" t="inlineStr">
        <is>
          <t>PROPERTYZIPCODE</t>
        </is>
      </c>
    </row>
    <row r="36">
      <c r="A36" s="4" t="n">
        <v>1</v>
      </c>
      <c r="B36" s="4" t="n">
        <v>2</v>
      </c>
      <c r="C36" s="4" t="inlineStr">
        <is>
          <t>66211</t>
        </is>
      </c>
      <c r="D36" s="4" t="inlineStr">
        <is>
          <t>PROPERTYZIPCODE</t>
        </is>
      </c>
    </row>
    <row r="37">
      <c r="A37" s="4" t="n">
        <v>1</v>
      </c>
      <c r="B37" s="4" t="n">
        <v>2</v>
      </c>
      <c r="C37" s="4" t="inlineStr">
        <is>
          <t>66210</t>
        </is>
      </c>
      <c r="D37" s="4" t="inlineStr">
        <is>
          <t>PROPERTYZIPCODE</t>
        </is>
      </c>
    </row>
    <row r="38">
      <c r="A38" s="4" t="n">
        <v>1</v>
      </c>
      <c r="B38" s="4" t="n">
        <v>2</v>
      </c>
      <c r="C38" s="4" t="inlineStr">
        <is>
          <t>66209</t>
        </is>
      </c>
      <c r="D38" s="4" t="inlineStr">
        <is>
          <t>PROPERTYZIPCODE</t>
        </is>
      </c>
    </row>
    <row r="39">
      <c r="A39" s="4" t="n">
        <v>1</v>
      </c>
      <c r="B39" s="4" t="n">
        <v>2</v>
      </c>
      <c r="C39" s="4" t="inlineStr">
        <is>
          <t>66224</t>
        </is>
      </c>
      <c r="D39" s="4" t="inlineStr">
        <is>
          <t>PROPERTYZIPCODE</t>
        </is>
      </c>
    </row>
    <row r="40">
      <c r="A40" s="4" t="n">
        <v>1</v>
      </c>
      <c r="B40" s="4" t="n">
        <v>2</v>
      </c>
      <c r="C40" s="4" t="inlineStr">
        <is>
          <t>66202</t>
        </is>
      </c>
      <c r="D40" s="4" t="inlineStr">
        <is>
          <t>PROPERTYZIPCODE</t>
        </is>
      </c>
    </row>
    <row r="41">
      <c r="A41" s="4" t="n">
        <v>1</v>
      </c>
      <c r="B41" s="4" t="n">
        <v>2</v>
      </c>
      <c r="C41" s="4" t="inlineStr">
        <is>
          <t>66112</t>
        </is>
      </c>
      <c r="D41" s="4" t="inlineStr">
        <is>
          <t>PROPERTYZIPCODE</t>
        </is>
      </c>
    </row>
    <row r="42">
      <c r="A42" s="9" t="n">
        <v>50</v>
      </c>
      <c r="B42" s="9" t="n">
        <v>100</v>
      </c>
      <c r="D42" s="9" t="inlineStr">
        <is>
          <t>Total PROPERTYZIPCODE</t>
        </is>
      </c>
    </row>
    <row r="43">
      <c r="A43" s="4" t="n">
        <v>48</v>
      </c>
      <c r="B43" s="4" t="n">
        <v>96</v>
      </c>
      <c r="C43" s="4" t="inlineStr">
        <is>
          <t>GARDEN</t>
        </is>
      </c>
      <c r="D43" s="4" t="inlineStr">
        <is>
          <t>Property Type</t>
        </is>
      </c>
    </row>
    <row r="44">
      <c r="A44" s="4" t="n">
        <v>1</v>
      </c>
      <c r="B44" s="4" t="n">
        <v>2</v>
      </c>
      <c r="C44" s="4" t="inlineStr">
        <is>
          <t>MIDRISE</t>
        </is>
      </c>
      <c r="D44" s="4" t="inlineStr">
        <is>
          <t>Property Type</t>
        </is>
      </c>
    </row>
    <row r="45">
      <c r="A45" s="4" t="n">
        <v>1</v>
      </c>
      <c r="B45" s="4" t="n">
        <v>2</v>
      </c>
      <c r="C45" s="4" t="inlineStr">
        <is>
          <t>MANUF</t>
        </is>
      </c>
      <c r="D45" s="4" t="inlineStr">
        <is>
          <t>Property Type</t>
        </is>
      </c>
    </row>
    <row r="46">
      <c r="A46" s="9" t="n">
        <v>50</v>
      </c>
      <c r="B46" s="9" t="n">
        <v>100</v>
      </c>
      <c r="D46" s="9" t="inlineStr">
        <is>
          <t>Total Property Type</t>
        </is>
      </c>
    </row>
    <row r="47">
      <c r="A47" s="4" t="n">
        <v>7</v>
      </c>
      <c r="B47" s="4" t="n">
        <v>14</v>
      </c>
      <c r="C47" s="4" t="inlineStr">
        <is>
          <t>Less than 5 years</t>
        </is>
      </c>
      <c r="D47" s="4" t="inlineStr">
        <is>
          <t>Age of Property</t>
        </is>
      </c>
    </row>
    <row r="48">
      <c r="A48" s="4" t="n">
        <v>12</v>
      </c>
      <c r="B48" s="4" t="n">
        <v>24</v>
      </c>
      <c r="C48" s="4" t="inlineStr">
        <is>
          <t>5-9 years</t>
        </is>
      </c>
      <c r="D48" s="4" t="inlineStr">
        <is>
          <t>Age of Property</t>
        </is>
      </c>
    </row>
    <row r="49">
      <c r="A49" s="4" t="n">
        <v>6</v>
      </c>
      <c r="B49" s="4" t="n">
        <v>12</v>
      </c>
      <c r="C49" s="4" t="inlineStr">
        <is>
          <t>10-19 years</t>
        </is>
      </c>
      <c r="D49" s="4" t="inlineStr">
        <is>
          <t>Age of Property</t>
        </is>
      </c>
    </row>
    <row r="50">
      <c r="A50" s="4" t="n">
        <v>25</v>
      </c>
      <c r="B50" s="4" t="n">
        <v>50</v>
      </c>
      <c r="C50" s="4" t="inlineStr">
        <is>
          <t>20+ years</t>
        </is>
      </c>
      <c r="D50" s="4" t="inlineStr">
        <is>
          <t>Age of Property</t>
        </is>
      </c>
    </row>
    <row r="51">
      <c r="A51" s="9" t="n">
        <v>50</v>
      </c>
      <c r="B51" s="9" t="n">
        <v>100</v>
      </c>
      <c r="D51" s="9" t="inlineStr">
        <is>
          <t>Total Age of Property</t>
        </is>
      </c>
    </row>
    <row r="52">
      <c r="A52" s="4" t="n">
        <v>23</v>
      </c>
      <c r="B52" s="4" t="n">
        <v>46</v>
      </c>
      <c r="C52" s="4" t="inlineStr">
        <is>
          <t>Less than 100</t>
        </is>
      </c>
      <c r="D52" s="4" t="inlineStr">
        <is>
          <t>Property Size</t>
        </is>
      </c>
    </row>
    <row r="53">
      <c r="A53" s="4" t="n">
        <v>10</v>
      </c>
      <c r="B53" s="4" t="n">
        <v>20</v>
      </c>
      <c r="C53" s="4" t="inlineStr">
        <is>
          <t>100-199</t>
        </is>
      </c>
      <c r="D53" s="4" t="inlineStr">
        <is>
          <t>Property Size</t>
        </is>
      </c>
    </row>
    <row r="54">
      <c r="A54" s="4" t="n">
        <v>6</v>
      </c>
      <c r="B54" s="4" t="n">
        <v>12</v>
      </c>
      <c r="C54" s="4" t="inlineStr">
        <is>
          <t>200-299</t>
        </is>
      </c>
      <c r="D54" s="4" t="inlineStr">
        <is>
          <t>Property Size</t>
        </is>
      </c>
    </row>
    <row r="55">
      <c r="A55" s="4" t="n">
        <v>4</v>
      </c>
      <c r="B55" s="4" t="n">
        <v>8</v>
      </c>
      <c r="C55" s="4" t="inlineStr">
        <is>
          <t>300-399</t>
        </is>
      </c>
      <c r="D55" s="4" t="inlineStr">
        <is>
          <t>Property Size</t>
        </is>
      </c>
    </row>
    <row r="56">
      <c r="A56" s="4" t="n">
        <v>6</v>
      </c>
      <c r="B56" s="4" t="n">
        <v>12</v>
      </c>
      <c r="C56" s="4" t="inlineStr">
        <is>
          <t>400-499</t>
        </is>
      </c>
      <c r="D56" s="4" t="inlineStr">
        <is>
          <t>Property Size</t>
        </is>
      </c>
    </row>
    <row r="57">
      <c r="A57" s="4" t="n">
        <v>1</v>
      </c>
      <c r="B57" s="4" t="n">
        <v>2</v>
      </c>
      <c r="C57" s="4" t="inlineStr">
        <is>
          <t>500+</t>
        </is>
      </c>
      <c r="D57" s="4" t="inlineStr">
        <is>
          <t>Property Size</t>
        </is>
      </c>
    </row>
    <row r="58">
      <c r="A58" s="9" t="n">
        <v>50</v>
      </c>
      <c r="B58" s="9" t="n">
        <v>100</v>
      </c>
      <c r="D58" s="9" t="inlineStr">
        <is>
          <t>Total Property Size</t>
        </is>
      </c>
    </row>
    <row r="59">
      <c r="A59" s="4" t="n">
        <v>31</v>
      </c>
      <c r="B59" s="4" t="n">
        <v>62</v>
      </c>
      <c r="C59" s="4" t="inlineStr">
        <is>
          <t>AFFORDABLE</t>
        </is>
      </c>
      <c r="D59" s="4" t="inlineStr">
        <is>
          <t>Rent Type</t>
        </is>
      </c>
    </row>
    <row r="60">
      <c r="A60" s="4" t="n">
        <v>19</v>
      </c>
      <c r="B60" s="4" t="n">
        <v>38</v>
      </c>
      <c r="C60" s="4" t="inlineStr">
        <is>
          <t>MARKETRATE</t>
        </is>
      </c>
      <c r="D60" s="4" t="inlineStr">
        <is>
          <t>Rent Type</t>
        </is>
      </c>
    </row>
    <row r="61">
      <c r="A61" s="9" t="n">
        <v>50</v>
      </c>
      <c r="B61" s="9" t="n">
        <v>100</v>
      </c>
      <c r="D61" s="9" t="inlineStr">
        <is>
          <t>Total Rent Type</t>
        </is>
      </c>
    </row>
    <row r="62"/>
  </sheetData>
  <mergeCells count="2">
    <mergeCell ref="A19:D19"/>
    <mergeCell ref="A1:B1"/>
  </mergeCells>
  <pageMargins left="0.75" right="0.75" top="1" bottom="1" header="0.5" footer="0.5"/>
</worksheet>
</file>

<file path=xl/worksheets/sheet121.xml><?xml version="1.0" encoding="utf-8"?>
<worksheet xmlns="http://schemas.openxmlformats.org/spreadsheetml/2006/main">
  <sheetPr>
    <outlinePr summaryBelow="1" summaryRight="1"/>
    <pageSetUpPr/>
  </sheetPr>
  <dimension ref="A1:D61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7723</v>
      </c>
    </row>
    <row r="3">
      <c r="A3" s="6" t="inlineStr">
        <is>
          <t>Sample (Total number of properties)</t>
        </is>
      </c>
      <c r="B3" s="4" t="n">
        <v>44</v>
      </c>
    </row>
    <row r="4">
      <c r="A4" s="6" t="inlineStr">
        <is>
          <t>Average property taxes per unit</t>
        </is>
      </c>
      <c r="B4" s="7" t="n">
        <v>1111</v>
      </c>
    </row>
    <row r="5">
      <c r="A5" s="6" t="inlineStr">
        <is>
          <t>Average payroll expenses per unit</t>
        </is>
      </c>
      <c r="B5" s="7" t="n">
        <v>1300</v>
      </c>
    </row>
    <row r="6">
      <c r="A6" s="6" t="inlineStr">
        <is>
          <t>Average capital expenditures per unit</t>
        </is>
      </c>
      <c r="B6" s="7" t="n">
        <v>230</v>
      </c>
    </row>
    <row r="7">
      <c r="A7" s="6" t="inlineStr">
        <is>
          <t>Average mortgage per unit</t>
        </is>
      </c>
      <c r="B7" s="7" t="n">
        <v>5517</v>
      </c>
    </row>
    <row r="8">
      <c r="A8" s="6" t="inlineStr">
        <is>
          <t>Average total operating expenses per unit</t>
        </is>
      </c>
      <c r="B8" s="7" t="n">
        <v>4025</v>
      </c>
    </row>
    <row r="9">
      <c r="A9" s="6" t="inlineStr">
        <is>
          <t>Average total expenses per unit</t>
        </is>
      </c>
      <c r="B9" s="7" t="n">
        <v>12183</v>
      </c>
    </row>
    <row r="10">
      <c r="A10" s="6" t="inlineStr">
        <is>
          <t>Average total profit per unit</t>
        </is>
      </c>
      <c r="B10" s="7" t="n">
        <v>1379</v>
      </c>
    </row>
    <row r="11">
      <c r="A11" s="6" t="inlineStr">
        <is>
          <t>Property taxes per dollar of rent</t>
        </is>
      </c>
      <c r="B11" s="4" t="inlineStr">
        <is>
          <t>8 cents</t>
        </is>
      </c>
    </row>
    <row r="12">
      <c r="A12" s="6" t="inlineStr">
        <is>
          <t>Payroll expenses per dollar of rent</t>
        </is>
      </c>
      <c r="B12" s="4" t="inlineStr">
        <is>
          <t>10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41 cents</t>
        </is>
      </c>
    </row>
    <row r="15">
      <c r="A15" s="6" t="inlineStr">
        <is>
          <t>Total operating expenses per dollar of rent</t>
        </is>
      </c>
      <c r="B15" s="4" t="inlineStr">
        <is>
          <t>30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5</v>
      </c>
      <c r="B21" s="4" t="n">
        <v>11.36</v>
      </c>
      <c r="C21" s="4" t="inlineStr">
        <is>
          <t>40219</t>
        </is>
      </c>
      <c r="D21" s="4" t="inlineStr">
        <is>
          <t>PROPERTYZIPCODE</t>
        </is>
      </c>
    </row>
    <row r="22">
      <c r="A22" s="4" t="n">
        <v>4</v>
      </c>
      <c r="B22" s="4" t="n">
        <v>9.09</v>
      </c>
      <c r="C22" s="4" t="inlineStr">
        <is>
          <t>40241</t>
        </is>
      </c>
      <c r="D22" s="4" t="inlineStr">
        <is>
          <t>PROPERTYZIPCODE</t>
        </is>
      </c>
    </row>
    <row r="23">
      <c r="A23" s="4" t="n">
        <v>4</v>
      </c>
      <c r="B23" s="4" t="n">
        <v>9.09</v>
      </c>
      <c r="C23" s="4" t="inlineStr">
        <is>
          <t>40218</t>
        </is>
      </c>
      <c r="D23" s="4" t="inlineStr">
        <is>
          <t>PROPERTYZIPCODE</t>
        </is>
      </c>
    </row>
    <row r="24">
      <c r="A24" s="4" t="n">
        <v>4</v>
      </c>
      <c r="B24" s="4" t="n">
        <v>9.09</v>
      </c>
      <c r="C24" s="4" t="inlineStr">
        <is>
          <t>40272</t>
        </is>
      </c>
      <c r="D24" s="4" t="inlineStr">
        <is>
          <t>PROPERTYZIPCODE</t>
        </is>
      </c>
    </row>
    <row r="25">
      <c r="A25" s="4" t="n">
        <v>3</v>
      </c>
      <c r="B25" s="4" t="n">
        <v>6.82</v>
      </c>
      <c r="C25" s="4" t="inlineStr">
        <is>
          <t>40208</t>
        </is>
      </c>
      <c r="D25" s="4" t="inlineStr">
        <is>
          <t>PROPERTYZIPCODE</t>
        </is>
      </c>
    </row>
    <row r="26">
      <c r="A26" s="4" t="n">
        <v>3</v>
      </c>
      <c r="B26" s="4" t="n">
        <v>6.82</v>
      </c>
      <c r="C26" s="4" t="inlineStr">
        <is>
          <t>40214</t>
        </is>
      </c>
      <c r="D26" s="4" t="inlineStr">
        <is>
          <t>PROPERTYZIPCODE</t>
        </is>
      </c>
    </row>
    <row r="27">
      <c r="A27" s="4" t="n">
        <v>3</v>
      </c>
      <c r="B27" s="4" t="n">
        <v>6.82</v>
      </c>
      <c r="C27" s="4" t="inlineStr">
        <is>
          <t>40204</t>
        </is>
      </c>
      <c r="D27" s="4" t="inlineStr">
        <is>
          <t>PROPERTYZIPCODE</t>
        </is>
      </c>
    </row>
    <row r="28">
      <c r="A28" s="4" t="n">
        <v>2</v>
      </c>
      <c r="B28" s="4" t="n">
        <v>4.55</v>
      </c>
      <c r="C28" s="4" t="inlineStr">
        <is>
          <t>40220</t>
        </is>
      </c>
      <c r="D28" s="4" t="inlineStr">
        <is>
          <t>PROPERTYZIPCODE</t>
        </is>
      </c>
    </row>
    <row r="29">
      <c r="A29" s="4" t="n">
        <v>2</v>
      </c>
      <c r="B29" s="4" t="n">
        <v>4.55</v>
      </c>
      <c r="C29" s="4" t="inlineStr">
        <is>
          <t>40216</t>
        </is>
      </c>
      <c r="D29" s="4" t="inlineStr">
        <is>
          <t>PROPERTYZIPCODE</t>
        </is>
      </c>
    </row>
    <row r="30">
      <c r="A30" s="4" t="n">
        <v>2</v>
      </c>
      <c r="B30" s="4" t="n">
        <v>4.55</v>
      </c>
      <c r="C30" s="4" t="inlineStr">
        <is>
          <t>40207</t>
        </is>
      </c>
      <c r="D30" s="4" t="inlineStr">
        <is>
          <t>PROPERTYZIPCODE</t>
        </is>
      </c>
    </row>
    <row r="31">
      <c r="A31" s="4" t="n">
        <v>2</v>
      </c>
      <c r="B31" s="4" t="n">
        <v>4.55</v>
      </c>
      <c r="C31" s="4" t="inlineStr">
        <is>
          <t>40222</t>
        </is>
      </c>
      <c r="D31" s="4" t="inlineStr">
        <is>
          <t>PROPERTYZIPCODE</t>
        </is>
      </c>
    </row>
    <row r="32">
      <c r="A32" s="4" t="n">
        <v>2</v>
      </c>
      <c r="B32" s="4" t="n">
        <v>4.55</v>
      </c>
      <c r="C32" s="4" t="inlineStr">
        <is>
          <t>40223</t>
        </is>
      </c>
      <c r="D32" s="4" t="inlineStr">
        <is>
          <t>PROPERTYZIPCODE</t>
        </is>
      </c>
    </row>
    <row r="33">
      <c r="A33" s="4" t="n">
        <v>1</v>
      </c>
      <c r="B33" s="4" t="n">
        <v>2.27</v>
      </c>
      <c r="C33" s="4" t="inlineStr">
        <is>
          <t>40228</t>
        </is>
      </c>
      <c r="D33" s="4" t="inlineStr">
        <is>
          <t>PROPERTYZIPCODE</t>
        </is>
      </c>
    </row>
    <row r="34">
      <c r="A34" s="4" t="n">
        <v>1</v>
      </c>
      <c r="B34" s="4" t="n">
        <v>2.27</v>
      </c>
      <c r="C34" s="4" t="inlineStr">
        <is>
          <t>40245</t>
        </is>
      </c>
      <c r="D34" s="4" t="inlineStr">
        <is>
          <t>PROPERTYZIPCODE</t>
        </is>
      </c>
    </row>
    <row r="35">
      <c r="A35" s="4" t="n">
        <v>1</v>
      </c>
      <c r="B35" s="4" t="n">
        <v>2.27</v>
      </c>
      <c r="C35" s="4" t="inlineStr">
        <is>
          <t>40229</t>
        </is>
      </c>
      <c r="D35" s="4" t="inlineStr">
        <is>
          <t>PROPERTYZIPCODE</t>
        </is>
      </c>
    </row>
    <row r="36">
      <c r="A36" s="4" t="n">
        <v>1</v>
      </c>
      <c r="B36" s="4" t="n">
        <v>2.27</v>
      </c>
      <c r="C36" s="4" t="inlineStr">
        <is>
          <t>40206</t>
        </is>
      </c>
      <c r="D36" s="4" t="inlineStr">
        <is>
          <t>PROPERTYZIPCODE</t>
        </is>
      </c>
    </row>
    <row r="37">
      <c r="A37" s="4" t="n">
        <v>1</v>
      </c>
      <c r="B37" s="4" t="n">
        <v>2.27</v>
      </c>
      <c r="C37" s="4" t="inlineStr">
        <is>
          <t>40291</t>
        </is>
      </c>
      <c r="D37" s="4" t="inlineStr">
        <is>
          <t>PROPERTYZIPCODE</t>
        </is>
      </c>
    </row>
    <row r="38">
      <c r="A38" s="4" t="n">
        <v>1</v>
      </c>
      <c r="B38" s="4" t="n">
        <v>2.27</v>
      </c>
      <c r="C38" s="4" t="inlineStr">
        <is>
          <t>40258</t>
        </is>
      </c>
      <c r="D38" s="4" t="inlineStr">
        <is>
          <t>PROPERTYZIPCODE</t>
        </is>
      </c>
    </row>
    <row r="39">
      <c r="A39" s="4" t="n">
        <v>1</v>
      </c>
      <c r="B39" s="4" t="n">
        <v>2.27</v>
      </c>
      <c r="C39" s="4" t="inlineStr">
        <is>
          <t>40299</t>
        </is>
      </c>
      <c r="D39" s="4" t="inlineStr">
        <is>
          <t>PROPERTYZIPCODE</t>
        </is>
      </c>
    </row>
    <row r="40">
      <c r="A40" s="4" t="n">
        <v>1</v>
      </c>
      <c r="B40" s="4" t="n">
        <v>2.27</v>
      </c>
      <c r="C40" s="4" t="inlineStr">
        <is>
          <t>40215</t>
        </is>
      </c>
      <c r="D40" s="4" t="inlineStr">
        <is>
          <t>PROPERTYZIPCODE</t>
        </is>
      </c>
    </row>
    <row r="41">
      <c r="A41" s="9" t="n">
        <v>44</v>
      </c>
      <c r="B41" s="9" t="n">
        <v>100</v>
      </c>
      <c r="D41" s="9" t="inlineStr">
        <is>
          <t>Total PROPERTYZIPCODE</t>
        </is>
      </c>
    </row>
    <row r="42">
      <c r="A42" s="4" t="n">
        <v>40</v>
      </c>
      <c r="B42" s="4" t="n">
        <v>90.91</v>
      </c>
      <c r="C42" s="4" t="inlineStr">
        <is>
          <t>GARDEN</t>
        </is>
      </c>
      <c r="D42" s="4" t="inlineStr">
        <is>
          <t>Property Type</t>
        </is>
      </c>
    </row>
    <row r="43">
      <c r="A43" s="4" t="n">
        <v>3</v>
      </c>
      <c r="B43" s="4" t="n">
        <v>6.82</v>
      </c>
      <c r="C43" s="4" t="inlineStr">
        <is>
          <t>MANUF</t>
        </is>
      </c>
      <c r="D43" s="4" t="inlineStr">
        <is>
          <t>Property Type</t>
        </is>
      </c>
    </row>
    <row r="44">
      <c r="A44" s="4" t="n">
        <v>1</v>
      </c>
      <c r="B44" s="4" t="n">
        <v>2.27</v>
      </c>
      <c r="C44" s="4" t="inlineStr">
        <is>
          <t>STUDENT</t>
        </is>
      </c>
      <c r="D44" s="4" t="inlineStr">
        <is>
          <t>Property Type</t>
        </is>
      </c>
    </row>
    <row r="45">
      <c r="A45" s="9" t="n">
        <v>44</v>
      </c>
      <c r="B45" s="9" t="n">
        <v>100</v>
      </c>
      <c r="D45" s="9" t="inlineStr">
        <is>
          <t>Total Property Type</t>
        </is>
      </c>
    </row>
    <row r="46">
      <c r="A46" s="4" t="n">
        <v>6</v>
      </c>
      <c r="B46" s="4" t="n">
        <v>13.64</v>
      </c>
      <c r="C46" s="4" t="inlineStr">
        <is>
          <t>Less than 5 years</t>
        </is>
      </c>
      <c r="D46" s="4" t="inlineStr">
        <is>
          <t>Age of Property</t>
        </is>
      </c>
    </row>
    <row r="47">
      <c r="A47" s="4" t="n">
        <v>15</v>
      </c>
      <c r="B47" s="4" t="n">
        <v>34.09</v>
      </c>
      <c r="C47" s="4" t="inlineStr">
        <is>
          <t>5-9 years</t>
        </is>
      </c>
      <c r="D47" s="4" t="inlineStr">
        <is>
          <t>Age of Property</t>
        </is>
      </c>
    </row>
    <row r="48">
      <c r="A48" s="4" t="n">
        <v>9</v>
      </c>
      <c r="B48" s="4" t="n">
        <v>20.45</v>
      </c>
      <c r="C48" s="4" t="inlineStr">
        <is>
          <t>10-19 years</t>
        </is>
      </c>
      <c r="D48" s="4" t="inlineStr">
        <is>
          <t>Age of Property</t>
        </is>
      </c>
    </row>
    <row r="49">
      <c r="A49" s="4" t="n">
        <v>14</v>
      </c>
      <c r="B49" s="4" t="n">
        <v>31.82</v>
      </c>
      <c r="C49" s="4" t="inlineStr">
        <is>
          <t>20+ years</t>
        </is>
      </c>
      <c r="D49" s="4" t="inlineStr">
        <is>
          <t>Age of Property</t>
        </is>
      </c>
    </row>
    <row r="50">
      <c r="A50" s="9" t="n">
        <v>44</v>
      </c>
      <c r="B50" s="9" t="n">
        <v>100</v>
      </c>
      <c r="D50" s="9" t="inlineStr">
        <is>
          <t>Total Age of Property</t>
        </is>
      </c>
    </row>
    <row r="51">
      <c r="A51" s="4" t="n">
        <v>19</v>
      </c>
      <c r="B51" s="4" t="n">
        <v>43.18</v>
      </c>
      <c r="C51" s="4" t="inlineStr">
        <is>
          <t>Less than 100</t>
        </is>
      </c>
      <c r="D51" s="4" t="inlineStr">
        <is>
          <t>Property Size</t>
        </is>
      </c>
    </row>
    <row r="52">
      <c r="A52" s="4" t="n">
        <v>13</v>
      </c>
      <c r="B52" s="4" t="n">
        <v>29.55</v>
      </c>
      <c r="C52" s="4" t="inlineStr">
        <is>
          <t>100-199</t>
        </is>
      </c>
      <c r="D52" s="4" t="inlineStr">
        <is>
          <t>Property Size</t>
        </is>
      </c>
    </row>
    <row r="53">
      <c r="A53" s="4" t="n">
        <v>4</v>
      </c>
      <c r="B53" s="4" t="n">
        <v>9.09</v>
      </c>
      <c r="C53" s="4" t="inlineStr">
        <is>
          <t>200-299</t>
        </is>
      </c>
      <c r="D53" s="4" t="inlineStr">
        <is>
          <t>Property Size</t>
        </is>
      </c>
    </row>
    <row r="54">
      <c r="A54" s="4" t="n">
        <v>3</v>
      </c>
      <c r="B54" s="4" t="n">
        <v>6.82</v>
      </c>
      <c r="C54" s="4" t="inlineStr">
        <is>
          <t>300-399</t>
        </is>
      </c>
      <c r="D54" s="4" t="inlineStr">
        <is>
          <t>Property Size</t>
        </is>
      </c>
    </row>
    <row r="55">
      <c r="A55" s="4" t="n">
        <v>1</v>
      </c>
      <c r="B55" s="4" t="n">
        <v>2.27</v>
      </c>
      <c r="C55" s="4" t="inlineStr">
        <is>
          <t>400-499</t>
        </is>
      </c>
      <c r="D55" s="4" t="inlineStr">
        <is>
          <t>Property Size</t>
        </is>
      </c>
    </row>
    <row r="56">
      <c r="A56" s="4" t="n">
        <v>4</v>
      </c>
      <c r="B56" s="4" t="n">
        <v>9.09</v>
      </c>
      <c r="C56" s="4" t="inlineStr">
        <is>
          <t>500+</t>
        </is>
      </c>
      <c r="D56" s="4" t="inlineStr">
        <is>
          <t>Property Size</t>
        </is>
      </c>
    </row>
    <row r="57">
      <c r="A57" s="9" t="n">
        <v>44</v>
      </c>
      <c r="B57" s="9" t="n">
        <v>100</v>
      </c>
      <c r="D57" s="9" t="inlineStr">
        <is>
          <t>Total Property Size</t>
        </is>
      </c>
    </row>
    <row r="58">
      <c r="A58" s="4" t="n">
        <v>31</v>
      </c>
      <c r="B58" s="4" t="n">
        <v>70.45</v>
      </c>
      <c r="C58" s="4" t="inlineStr">
        <is>
          <t>AFFORDABLE</t>
        </is>
      </c>
      <c r="D58" s="4" t="inlineStr">
        <is>
          <t>Rent Type</t>
        </is>
      </c>
    </row>
    <row r="59">
      <c r="A59" s="4" t="n">
        <v>13</v>
      </c>
      <c r="B59" s="4" t="n">
        <v>29.55</v>
      </c>
      <c r="C59" s="4" t="inlineStr">
        <is>
          <t>MARKETRATE</t>
        </is>
      </c>
      <c r="D59" s="4" t="inlineStr">
        <is>
          <t>Rent Type</t>
        </is>
      </c>
    </row>
    <row r="60">
      <c r="A60" s="9" t="n">
        <v>44</v>
      </c>
      <c r="B60" s="9" t="n">
        <v>100</v>
      </c>
      <c r="D60" s="9" t="inlineStr">
        <is>
          <t>Total Rent Type</t>
        </is>
      </c>
    </row>
    <row r="61"/>
  </sheetData>
  <mergeCells count="2">
    <mergeCell ref="A19:D19"/>
    <mergeCell ref="A1:B1"/>
  </mergeCells>
  <pageMargins left="0.75" right="0.75" top="1" bottom="1" header="0.5" footer="0.5"/>
</worksheet>
</file>

<file path=xl/worksheets/sheet122.xml><?xml version="1.0" encoding="utf-8"?>
<worksheet xmlns="http://schemas.openxmlformats.org/spreadsheetml/2006/main">
  <sheetPr>
    <outlinePr summaryBelow="1" summaryRight="1"/>
    <pageSetUpPr/>
  </sheetPr>
  <dimension ref="A1:D55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4875</v>
      </c>
    </row>
    <row r="3">
      <c r="A3" s="6" t="inlineStr">
        <is>
          <t>Sample (Total number of properties)</t>
        </is>
      </c>
      <c r="B3" s="4" t="n">
        <v>34</v>
      </c>
    </row>
    <row r="4">
      <c r="A4" s="6" t="inlineStr">
        <is>
          <t>Average property taxes per unit</t>
        </is>
      </c>
      <c r="B4" s="7" t="n">
        <v>884</v>
      </c>
    </row>
    <row r="5">
      <c r="A5" s="6" t="inlineStr">
        <is>
          <t>Average payroll expenses per unit</t>
        </is>
      </c>
      <c r="B5" s="7" t="n">
        <v>1276</v>
      </c>
    </row>
    <row r="6">
      <c r="A6" s="6" t="inlineStr">
        <is>
          <t>Average capital expenditures per unit</t>
        </is>
      </c>
      <c r="B6" s="7" t="n">
        <v>237</v>
      </c>
    </row>
    <row r="7">
      <c r="A7" s="6" t="inlineStr">
        <is>
          <t>Average mortgage per unit</t>
        </is>
      </c>
      <c r="B7" s="7" t="n">
        <v>6120</v>
      </c>
    </row>
    <row r="8">
      <c r="A8" s="6" t="inlineStr">
        <is>
          <t>Average total operating expenses per unit</t>
        </is>
      </c>
      <c r="B8" s="7" t="n">
        <v>3671</v>
      </c>
    </row>
    <row r="9">
      <c r="A9" s="6" t="inlineStr">
        <is>
          <t>Average total expenses per unit</t>
        </is>
      </c>
      <c r="B9" s="7" t="n">
        <v>12189</v>
      </c>
    </row>
    <row r="10">
      <c r="A10" s="6" t="inlineStr">
        <is>
          <t>Average total profit per unit</t>
        </is>
      </c>
      <c r="B10" s="7" t="n">
        <v>1530</v>
      </c>
    </row>
    <row r="11">
      <c r="A11" s="6" t="inlineStr">
        <is>
          <t>Property taxes per dollar of rent</t>
        </is>
      </c>
      <c r="B11" s="4" t="inlineStr">
        <is>
          <t>6 cents</t>
        </is>
      </c>
    </row>
    <row r="12">
      <c r="A12" s="6" t="inlineStr">
        <is>
          <t>Payroll expenses per dollar of rent</t>
        </is>
      </c>
      <c r="B12" s="4" t="inlineStr">
        <is>
          <t>9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45 cents</t>
        </is>
      </c>
    </row>
    <row r="15">
      <c r="A15" s="6" t="inlineStr">
        <is>
          <t>Total operating expenses per dollar of rent</t>
        </is>
      </c>
      <c r="B15" s="4" t="inlineStr">
        <is>
          <t>27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12</v>
      </c>
      <c r="B21" s="4" t="n">
        <v>35.29</v>
      </c>
      <c r="C21" s="4" t="inlineStr">
        <is>
          <t>41042</t>
        </is>
      </c>
      <c r="D21" s="4" t="inlineStr">
        <is>
          <t>PROPERTYZIPCODE</t>
        </is>
      </c>
    </row>
    <row r="22">
      <c r="A22" s="4" t="n">
        <v>3</v>
      </c>
      <c r="B22" s="4" t="n">
        <v>8.82</v>
      </c>
      <c r="C22" s="4" t="inlineStr">
        <is>
          <t>41011</t>
        </is>
      </c>
      <c r="D22" s="4" t="inlineStr">
        <is>
          <t>PROPERTYZIPCODE</t>
        </is>
      </c>
    </row>
    <row r="23">
      <c r="A23" s="4" t="n">
        <v>3</v>
      </c>
      <c r="B23" s="4" t="n">
        <v>8.82</v>
      </c>
      <c r="C23" s="4" t="inlineStr">
        <is>
          <t>41018</t>
        </is>
      </c>
      <c r="D23" s="4" t="inlineStr">
        <is>
          <t>PROPERTYZIPCODE</t>
        </is>
      </c>
    </row>
    <row r="24">
      <c r="A24" s="4" t="n">
        <v>2</v>
      </c>
      <c r="B24" s="4" t="n">
        <v>5.88</v>
      </c>
      <c r="C24" s="4" t="inlineStr">
        <is>
          <t>41076</t>
        </is>
      </c>
      <c r="D24" s="4" t="inlineStr">
        <is>
          <t>PROPERTYZIPCODE</t>
        </is>
      </c>
    </row>
    <row r="25">
      <c r="A25" s="4" t="n">
        <v>2</v>
      </c>
      <c r="B25" s="4" t="n">
        <v>5.88</v>
      </c>
      <c r="C25" s="4" t="inlineStr">
        <is>
          <t>40065</t>
        </is>
      </c>
      <c r="D25" s="4" t="inlineStr">
        <is>
          <t>PROPERTYZIPCODE</t>
        </is>
      </c>
    </row>
    <row r="26">
      <c r="A26" s="4" t="n">
        <v>2</v>
      </c>
      <c r="B26" s="4" t="n">
        <v>5.88</v>
      </c>
      <c r="C26" s="4" t="inlineStr">
        <is>
          <t>41014</t>
        </is>
      </c>
      <c r="D26" s="4" t="inlineStr">
        <is>
          <t>PROPERTYZIPCODE</t>
        </is>
      </c>
    </row>
    <row r="27">
      <c r="A27" s="4" t="n">
        <v>2</v>
      </c>
      <c r="B27" s="4" t="n">
        <v>5.88</v>
      </c>
      <c r="C27" s="4" t="inlineStr">
        <is>
          <t>41051</t>
        </is>
      </c>
      <c r="D27" s="4" t="inlineStr">
        <is>
          <t>PROPERTYZIPCODE</t>
        </is>
      </c>
    </row>
    <row r="28">
      <c r="A28" s="4" t="n">
        <v>1</v>
      </c>
      <c r="B28" s="4" t="n">
        <v>2.94</v>
      </c>
      <c r="C28" s="4" t="inlineStr">
        <is>
          <t>41073</t>
        </is>
      </c>
      <c r="D28" s="4" t="inlineStr">
        <is>
          <t>PROPERTYZIPCODE</t>
        </is>
      </c>
    </row>
    <row r="29">
      <c r="A29" s="4" t="n">
        <v>1</v>
      </c>
      <c r="B29" s="4" t="n">
        <v>2.94</v>
      </c>
      <c r="C29" s="4" t="inlineStr">
        <is>
          <t>41017</t>
        </is>
      </c>
      <c r="D29" s="4" t="inlineStr">
        <is>
          <t>PROPERTYZIPCODE</t>
        </is>
      </c>
    </row>
    <row r="30">
      <c r="A30" s="4" t="n">
        <v>1</v>
      </c>
      <c r="B30" s="4" t="n">
        <v>2.94</v>
      </c>
      <c r="C30" s="4" t="inlineStr">
        <is>
          <t>41056</t>
        </is>
      </c>
      <c r="D30" s="4" t="inlineStr">
        <is>
          <t>PROPERTYZIPCODE</t>
        </is>
      </c>
    </row>
    <row r="31">
      <c r="A31" s="4" t="n">
        <v>1</v>
      </c>
      <c r="B31" s="4" t="n">
        <v>2.94</v>
      </c>
      <c r="C31" s="4" t="inlineStr">
        <is>
          <t>41094</t>
        </is>
      </c>
      <c r="D31" s="4" t="inlineStr">
        <is>
          <t>PROPERTYZIPCODE</t>
        </is>
      </c>
    </row>
    <row r="32">
      <c r="A32" s="4" t="n">
        <v>1</v>
      </c>
      <c r="B32" s="4" t="n">
        <v>2.94</v>
      </c>
      <c r="C32" s="4" t="inlineStr">
        <is>
          <t>41005</t>
        </is>
      </c>
      <c r="D32" s="4" t="inlineStr">
        <is>
          <t>PROPERTYZIPCODE</t>
        </is>
      </c>
    </row>
    <row r="33">
      <c r="A33" s="4" t="n">
        <v>1</v>
      </c>
      <c r="B33" s="4" t="n">
        <v>2.94</v>
      </c>
      <c r="C33" s="4" t="inlineStr">
        <is>
          <t>41048</t>
        </is>
      </c>
      <c r="D33" s="4" t="inlineStr">
        <is>
          <t>PROPERTYZIPCODE</t>
        </is>
      </c>
    </row>
    <row r="34">
      <c r="A34" s="4" t="n">
        <v>1</v>
      </c>
      <c r="B34" s="4" t="n">
        <v>2.94</v>
      </c>
      <c r="C34" s="4" t="inlineStr">
        <is>
          <t>41030</t>
        </is>
      </c>
      <c r="D34" s="4" t="inlineStr">
        <is>
          <t>PROPERTYZIPCODE</t>
        </is>
      </c>
    </row>
    <row r="35">
      <c r="A35" s="4" t="n">
        <v>1</v>
      </c>
      <c r="B35" s="4" t="n">
        <v>2.94</v>
      </c>
      <c r="C35" s="4" t="inlineStr">
        <is>
          <t>41095</t>
        </is>
      </c>
      <c r="D35" s="4" t="inlineStr">
        <is>
          <t>PROPERTYZIPCODE</t>
        </is>
      </c>
    </row>
    <row r="36">
      <c r="A36" s="9" t="n">
        <v>34</v>
      </c>
      <c r="B36" s="9" t="n">
        <v>100</v>
      </c>
      <c r="D36" s="9" t="inlineStr">
        <is>
          <t>Total PROPERTYZIPCODE</t>
        </is>
      </c>
    </row>
    <row r="37">
      <c r="A37" s="4" t="n">
        <v>27</v>
      </c>
      <c r="B37" s="4" t="n">
        <v>79.41</v>
      </c>
      <c r="C37" s="4" t="inlineStr">
        <is>
          <t>GARDEN</t>
        </is>
      </c>
      <c r="D37" s="4" t="inlineStr">
        <is>
          <t>Property Type</t>
        </is>
      </c>
    </row>
    <row r="38">
      <c r="A38" s="4" t="n">
        <v>3</v>
      </c>
      <c r="B38" s="4" t="n">
        <v>8.82</v>
      </c>
      <c r="C38" s="4" t="inlineStr">
        <is>
          <t>SENIOR</t>
        </is>
      </c>
      <c r="D38" s="4" t="inlineStr">
        <is>
          <t>Property Type</t>
        </is>
      </c>
    </row>
    <row r="39">
      <c r="A39" s="4" t="n">
        <v>3</v>
      </c>
      <c r="B39" s="4" t="n">
        <v>8.82</v>
      </c>
      <c r="C39" s="4" t="inlineStr">
        <is>
          <t>MANUF</t>
        </is>
      </c>
      <c r="D39" s="4" t="inlineStr">
        <is>
          <t>Property Type</t>
        </is>
      </c>
    </row>
    <row r="40">
      <c r="A40" s="4" t="n">
        <v>1</v>
      </c>
      <c r="B40" s="4" t="n">
        <v>2.94</v>
      </c>
      <c r="C40" s="4" t="inlineStr">
        <is>
          <t>STUDENT</t>
        </is>
      </c>
      <c r="D40" s="4" t="inlineStr">
        <is>
          <t>Property Type</t>
        </is>
      </c>
    </row>
    <row r="41">
      <c r="A41" s="9" t="n">
        <v>34</v>
      </c>
      <c r="B41" s="9" t="n">
        <v>100</v>
      </c>
      <c r="D41" s="9" t="inlineStr">
        <is>
          <t>Total Property Type</t>
        </is>
      </c>
    </row>
    <row r="42">
      <c r="A42" s="4" t="n">
        <v>3</v>
      </c>
      <c r="B42" s="4" t="n">
        <v>8.82</v>
      </c>
      <c r="C42" s="4" t="inlineStr">
        <is>
          <t>Less than 5 years</t>
        </is>
      </c>
      <c r="D42" s="4" t="inlineStr">
        <is>
          <t>Age of Property</t>
        </is>
      </c>
    </row>
    <row r="43">
      <c r="A43" s="4" t="n">
        <v>8</v>
      </c>
      <c r="B43" s="4" t="n">
        <v>23.53</v>
      </c>
      <c r="C43" s="4" t="inlineStr">
        <is>
          <t>5-9 years</t>
        </is>
      </c>
      <c r="D43" s="4" t="inlineStr">
        <is>
          <t>Age of Property</t>
        </is>
      </c>
    </row>
    <row r="44">
      <c r="A44" s="4" t="n">
        <v>5</v>
      </c>
      <c r="B44" s="4" t="n">
        <v>14.71</v>
      </c>
      <c r="C44" s="4" t="inlineStr">
        <is>
          <t>10-19 years</t>
        </is>
      </c>
      <c r="D44" s="4" t="inlineStr">
        <is>
          <t>Age of Property</t>
        </is>
      </c>
    </row>
    <row r="45">
      <c r="A45" s="4" t="n">
        <v>18</v>
      </c>
      <c r="B45" s="4" t="n">
        <v>52.94</v>
      </c>
      <c r="C45" s="4" t="inlineStr">
        <is>
          <t>20+ years</t>
        </is>
      </c>
      <c r="D45" s="4" t="inlineStr">
        <is>
          <t>Age of Property</t>
        </is>
      </c>
    </row>
    <row r="46">
      <c r="A46" s="9" t="n">
        <v>34</v>
      </c>
      <c r="B46" s="9" t="n">
        <v>100</v>
      </c>
      <c r="D46" s="9" t="inlineStr">
        <is>
          <t>Total Age of Property</t>
        </is>
      </c>
    </row>
    <row r="47">
      <c r="A47" s="4" t="n">
        <v>12</v>
      </c>
      <c r="B47" s="4" t="n">
        <v>35.29</v>
      </c>
      <c r="C47" s="4" t="inlineStr">
        <is>
          <t>Less than 100</t>
        </is>
      </c>
      <c r="D47" s="4" t="inlineStr">
        <is>
          <t>Property Size</t>
        </is>
      </c>
    </row>
    <row r="48">
      <c r="A48" s="4" t="n">
        <v>9</v>
      </c>
      <c r="B48" s="4" t="n">
        <v>26.47</v>
      </c>
      <c r="C48" s="4" t="inlineStr">
        <is>
          <t>100-199</t>
        </is>
      </c>
      <c r="D48" s="4" t="inlineStr">
        <is>
          <t>Property Size</t>
        </is>
      </c>
    </row>
    <row r="49">
      <c r="A49" s="4" t="n">
        <v>11</v>
      </c>
      <c r="B49" s="4" t="n">
        <v>32.35</v>
      </c>
      <c r="C49" s="4" t="inlineStr">
        <is>
          <t>200-299</t>
        </is>
      </c>
      <c r="D49" s="4" t="inlineStr">
        <is>
          <t>Property Size</t>
        </is>
      </c>
    </row>
    <row r="50">
      <c r="A50" s="4" t="n">
        <v>2</v>
      </c>
      <c r="B50" s="4" t="n">
        <v>5.88</v>
      </c>
      <c r="C50" s="4" t="inlineStr">
        <is>
          <t>300-399</t>
        </is>
      </c>
      <c r="D50" s="4" t="inlineStr">
        <is>
          <t>Property Size</t>
        </is>
      </c>
    </row>
    <row r="51">
      <c r="A51" s="9" t="n">
        <v>34</v>
      </c>
      <c r="B51" s="9" t="n">
        <v>100</v>
      </c>
      <c r="D51" s="9" t="inlineStr">
        <is>
          <t>Total Property Size</t>
        </is>
      </c>
    </row>
    <row r="52">
      <c r="A52" s="4" t="n">
        <v>24</v>
      </c>
      <c r="B52" s="4" t="n">
        <v>70.59</v>
      </c>
      <c r="C52" s="4" t="inlineStr">
        <is>
          <t>AFFORDABLE</t>
        </is>
      </c>
      <c r="D52" s="4" t="inlineStr">
        <is>
          <t>Rent Type</t>
        </is>
      </c>
    </row>
    <row r="53">
      <c r="A53" s="4" t="n">
        <v>10</v>
      </c>
      <c r="B53" s="4" t="n">
        <v>29.41</v>
      </c>
      <c r="C53" s="4" t="inlineStr">
        <is>
          <t>MARKETRATE</t>
        </is>
      </c>
      <c r="D53" s="4" t="inlineStr">
        <is>
          <t>Rent Type</t>
        </is>
      </c>
    </row>
    <row r="54">
      <c r="A54" s="9" t="n">
        <v>34</v>
      </c>
      <c r="B54" s="9" t="n">
        <v>100</v>
      </c>
      <c r="D54" s="9" t="inlineStr">
        <is>
          <t>Total Rent Type</t>
        </is>
      </c>
    </row>
    <row r="55"/>
  </sheetData>
  <mergeCells count="2">
    <mergeCell ref="A19:D19"/>
    <mergeCell ref="A1:B1"/>
  </mergeCells>
  <pageMargins left="0.75" right="0.75" top="1" bottom="1" header="0.5" footer="0.5"/>
</worksheet>
</file>

<file path=xl/worksheets/sheet123.xml><?xml version="1.0" encoding="utf-8"?>
<worksheet xmlns="http://schemas.openxmlformats.org/spreadsheetml/2006/main">
  <sheetPr>
    <outlinePr summaryBelow="1" summaryRight="1"/>
    <pageSetUpPr/>
  </sheetPr>
  <dimension ref="A1:D50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5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2797</v>
      </c>
    </row>
    <row r="3">
      <c r="A3" s="6" t="inlineStr">
        <is>
          <t>Sample (Total number of properties)</t>
        </is>
      </c>
      <c r="B3" s="4" t="n">
        <v>33</v>
      </c>
    </row>
    <row r="4">
      <c r="A4" s="6" t="inlineStr">
        <is>
          <t>Average property taxes per unit</t>
        </is>
      </c>
      <c r="B4" s="7" t="n">
        <v>859</v>
      </c>
    </row>
    <row r="5">
      <c r="A5" s="6" t="inlineStr">
        <is>
          <t>Average payroll expenses per unit</t>
        </is>
      </c>
      <c r="B5" s="7" t="n">
        <v>859</v>
      </c>
    </row>
    <row r="6">
      <c r="A6" s="6" t="inlineStr">
        <is>
          <t>Average capital expenditures per unit</t>
        </is>
      </c>
      <c r="B6" s="7" t="n">
        <v>286</v>
      </c>
    </row>
    <row r="7">
      <c r="A7" s="6" t="inlineStr">
        <is>
          <t>Average mortgage per unit</t>
        </is>
      </c>
      <c r="B7" s="7" t="n">
        <v>5416</v>
      </c>
    </row>
    <row r="8">
      <c r="A8" s="6" t="inlineStr">
        <is>
          <t>Average total operating expenses per unit</t>
        </is>
      </c>
      <c r="B8" s="7" t="n">
        <v>4862</v>
      </c>
    </row>
    <row r="9">
      <c r="A9" s="6" t="inlineStr">
        <is>
          <t>Average total expenses per unit</t>
        </is>
      </c>
      <c r="B9" s="7" t="n">
        <v>12283</v>
      </c>
    </row>
    <row r="10">
      <c r="A10" s="6" t="inlineStr">
        <is>
          <t>Average total profit per unit</t>
        </is>
      </c>
      <c r="B10" s="7" t="n">
        <v>1354</v>
      </c>
    </row>
    <row r="11">
      <c r="A11" s="6" t="inlineStr">
        <is>
          <t>Property taxes per dollar of rent</t>
        </is>
      </c>
      <c r="B11" s="4" t="inlineStr">
        <is>
          <t>6 cents</t>
        </is>
      </c>
    </row>
    <row r="12">
      <c r="A12" s="6" t="inlineStr">
        <is>
          <t>Payroll expenses per dollar of rent</t>
        </is>
      </c>
      <c r="B12" s="4" t="inlineStr">
        <is>
          <t>6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40 cents</t>
        </is>
      </c>
    </row>
    <row r="15">
      <c r="A15" s="6" t="inlineStr">
        <is>
          <t>Total operating expenses per dollar of rent</t>
        </is>
      </c>
      <c r="B15" s="4" t="inlineStr">
        <is>
          <t>36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5</v>
      </c>
      <c r="B21" s="4" t="n">
        <v>15.15</v>
      </c>
      <c r="C21" s="4" t="inlineStr">
        <is>
          <t>70005</t>
        </is>
      </c>
      <c r="D21" s="4" t="inlineStr">
        <is>
          <t>PROPERTYZIPCODE</t>
        </is>
      </c>
    </row>
    <row r="22">
      <c r="A22" s="4" t="n">
        <v>4</v>
      </c>
      <c r="B22" s="4" t="n">
        <v>12.12</v>
      </c>
      <c r="C22" s="4" t="inlineStr">
        <is>
          <t>70002</t>
        </is>
      </c>
      <c r="D22" s="4" t="inlineStr">
        <is>
          <t>PROPERTYZIPCODE</t>
        </is>
      </c>
    </row>
    <row r="23">
      <c r="A23" s="4" t="n">
        <v>4</v>
      </c>
      <c r="B23" s="4" t="n">
        <v>12.12</v>
      </c>
      <c r="C23" s="4" t="inlineStr">
        <is>
          <t>70001</t>
        </is>
      </c>
      <c r="D23" s="4" t="inlineStr">
        <is>
          <t>PROPERTYZIPCODE</t>
        </is>
      </c>
    </row>
    <row r="24">
      <c r="A24" s="4" t="n">
        <v>3</v>
      </c>
      <c r="B24" s="4" t="n">
        <v>9.09</v>
      </c>
      <c r="C24" s="4" t="inlineStr">
        <is>
          <t>70458</t>
        </is>
      </c>
      <c r="D24" s="4" t="inlineStr">
        <is>
          <t>PROPERTYZIPCODE</t>
        </is>
      </c>
    </row>
    <row r="25">
      <c r="A25" s="4" t="n">
        <v>3</v>
      </c>
      <c r="B25" s="4" t="n">
        <v>9.09</v>
      </c>
      <c r="C25" s="4" t="inlineStr">
        <is>
          <t>70433</t>
        </is>
      </c>
      <c r="D25" s="4" t="inlineStr">
        <is>
          <t>PROPERTYZIPCODE</t>
        </is>
      </c>
    </row>
    <row r="26">
      <c r="A26" s="4" t="n">
        <v>3</v>
      </c>
      <c r="B26" s="4" t="n">
        <v>9.09</v>
      </c>
      <c r="C26" s="4" t="inlineStr">
        <is>
          <t>70115</t>
        </is>
      </c>
      <c r="D26" s="4" t="inlineStr">
        <is>
          <t>PROPERTYZIPCODE</t>
        </is>
      </c>
    </row>
    <row r="27">
      <c r="A27" s="4" t="n">
        <v>3</v>
      </c>
      <c r="B27" s="4" t="n">
        <v>9.09</v>
      </c>
      <c r="C27" s="4" t="inlineStr">
        <is>
          <t>70121</t>
        </is>
      </c>
      <c r="D27" s="4" t="inlineStr">
        <is>
          <t>PROPERTYZIPCODE</t>
        </is>
      </c>
    </row>
    <row r="28">
      <c r="A28" s="4" t="n">
        <v>2</v>
      </c>
      <c r="B28" s="4" t="n">
        <v>6.06</v>
      </c>
      <c r="C28" s="4" t="inlineStr">
        <is>
          <t>70065</t>
        </is>
      </c>
      <c r="D28" s="4" t="inlineStr">
        <is>
          <t>PROPERTYZIPCODE</t>
        </is>
      </c>
    </row>
    <row r="29">
      <c r="A29" s="4" t="n">
        <v>1</v>
      </c>
      <c r="B29" s="4" t="n">
        <v>3.03</v>
      </c>
      <c r="C29" s="4" t="inlineStr">
        <is>
          <t>70119</t>
        </is>
      </c>
      <c r="D29" s="4" t="inlineStr">
        <is>
          <t>PROPERTYZIPCODE</t>
        </is>
      </c>
    </row>
    <row r="30">
      <c r="A30" s="4" t="n">
        <v>1</v>
      </c>
      <c r="B30" s="4" t="n">
        <v>3.03</v>
      </c>
      <c r="C30" s="4" t="inlineStr">
        <is>
          <t>70003</t>
        </is>
      </c>
      <c r="D30" s="4" t="inlineStr">
        <is>
          <t>PROPERTYZIPCODE</t>
        </is>
      </c>
    </row>
    <row r="31">
      <c r="A31" s="4" t="n">
        <v>1</v>
      </c>
      <c r="B31" s="4" t="n">
        <v>3.03</v>
      </c>
      <c r="C31" s="4" t="inlineStr">
        <is>
          <t>70461</t>
        </is>
      </c>
      <c r="D31" s="4" t="inlineStr">
        <is>
          <t>PROPERTYZIPCODE</t>
        </is>
      </c>
    </row>
    <row r="32">
      <c r="A32" s="4" t="n">
        <v>1</v>
      </c>
      <c r="B32" s="4" t="n">
        <v>3.03</v>
      </c>
      <c r="C32" s="4" t="inlineStr">
        <is>
          <t>70062</t>
        </is>
      </c>
      <c r="D32" s="4" t="inlineStr">
        <is>
          <t>PROPERTYZIPCODE</t>
        </is>
      </c>
    </row>
    <row r="33">
      <c r="A33" s="4" t="n">
        <v>1</v>
      </c>
      <c r="B33" s="4" t="n">
        <v>3.03</v>
      </c>
      <c r="C33" s="4" t="inlineStr">
        <is>
          <t>70401</t>
        </is>
      </c>
      <c r="D33" s="4" t="inlineStr">
        <is>
          <t>PROPERTYZIPCODE</t>
        </is>
      </c>
    </row>
    <row r="34">
      <c r="A34" s="4" t="n">
        <v>1</v>
      </c>
      <c r="B34" s="4" t="n">
        <v>3.03</v>
      </c>
      <c r="C34" s="4" t="inlineStr">
        <is>
          <t>70403</t>
        </is>
      </c>
      <c r="D34" s="4" t="inlineStr">
        <is>
          <t>PROPERTYZIPCODE</t>
        </is>
      </c>
    </row>
    <row r="35">
      <c r="A35" s="9" t="n">
        <v>33</v>
      </c>
      <c r="B35" s="9" t="n">
        <v>100</v>
      </c>
      <c r="D35" s="9" t="inlineStr">
        <is>
          <t>Total PROPERTYZIPCODE</t>
        </is>
      </c>
    </row>
    <row r="36">
      <c r="A36" s="4" t="n">
        <v>32</v>
      </c>
      <c r="B36" s="4" t="n">
        <v>96.97</v>
      </c>
      <c r="C36" s="4" t="inlineStr">
        <is>
          <t>GARDEN</t>
        </is>
      </c>
      <c r="D36" s="4" t="inlineStr">
        <is>
          <t>Property Type</t>
        </is>
      </c>
    </row>
    <row r="37">
      <c r="A37" s="4" t="n">
        <v>1</v>
      </c>
      <c r="B37" s="4" t="n">
        <v>3.03</v>
      </c>
      <c r="C37" s="4" t="inlineStr">
        <is>
          <t>MIDRISE</t>
        </is>
      </c>
      <c r="D37" s="4" t="inlineStr">
        <is>
          <t>Property Type</t>
        </is>
      </c>
    </row>
    <row r="38">
      <c r="A38" s="9" t="n">
        <v>33</v>
      </c>
      <c r="B38" s="9" t="n">
        <v>100</v>
      </c>
      <c r="D38" s="9" t="inlineStr">
        <is>
          <t>Total Property Type</t>
        </is>
      </c>
    </row>
    <row r="39">
      <c r="A39" s="4" t="n">
        <v>7</v>
      </c>
      <c r="B39" s="4" t="n">
        <v>21.21</v>
      </c>
      <c r="C39" s="4" t="inlineStr">
        <is>
          <t>5-9 years</t>
        </is>
      </c>
      <c r="D39" s="4" t="inlineStr">
        <is>
          <t>Age of Property</t>
        </is>
      </c>
    </row>
    <row r="40">
      <c r="A40" s="4" t="n">
        <v>13</v>
      </c>
      <c r="B40" s="4" t="n">
        <v>39.39</v>
      </c>
      <c r="C40" s="4" t="inlineStr">
        <is>
          <t>10-19 years</t>
        </is>
      </c>
      <c r="D40" s="4" t="inlineStr">
        <is>
          <t>Age of Property</t>
        </is>
      </c>
    </row>
    <row r="41">
      <c r="A41" s="4" t="n">
        <v>13</v>
      </c>
      <c r="B41" s="4" t="n">
        <v>39.39</v>
      </c>
      <c r="C41" s="4" t="inlineStr">
        <is>
          <t>20+ years</t>
        </is>
      </c>
      <c r="D41" s="4" t="inlineStr">
        <is>
          <t>Age of Property</t>
        </is>
      </c>
    </row>
    <row r="42">
      <c r="A42" s="9" t="n">
        <v>33</v>
      </c>
      <c r="B42" s="9" t="n">
        <v>100</v>
      </c>
      <c r="D42" s="9" t="inlineStr">
        <is>
          <t>Total Age of Property</t>
        </is>
      </c>
    </row>
    <row r="43">
      <c r="A43" s="4" t="n">
        <v>23</v>
      </c>
      <c r="B43" s="4" t="n">
        <v>69.7</v>
      </c>
      <c r="C43" s="4" t="inlineStr">
        <is>
          <t>Less than 100</t>
        </is>
      </c>
      <c r="D43" s="4" t="inlineStr">
        <is>
          <t>Property Size</t>
        </is>
      </c>
    </row>
    <row r="44">
      <c r="A44" s="4" t="n">
        <v>5</v>
      </c>
      <c r="B44" s="4" t="n">
        <v>15.15</v>
      </c>
      <c r="C44" s="4" t="inlineStr">
        <is>
          <t>100-199</t>
        </is>
      </c>
      <c r="D44" s="4" t="inlineStr">
        <is>
          <t>Property Size</t>
        </is>
      </c>
    </row>
    <row r="45">
      <c r="A45" s="4" t="n">
        <v>5</v>
      </c>
      <c r="B45" s="4" t="n">
        <v>15.15</v>
      </c>
      <c r="C45" s="4" t="inlineStr">
        <is>
          <t>200-299</t>
        </is>
      </c>
      <c r="D45" s="4" t="inlineStr">
        <is>
          <t>Property Size</t>
        </is>
      </c>
    </row>
    <row r="46">
      <c r="A46" s="9" t="n">
        <v>33</v>
      </c>
      <c r="B46" s="9" t="n">
        <v>100</v>
      </c>
      <c r="D46" s="9" t="inlineStr">
        <is>
          <t>Total Property Size</t>
        </is>
      </c>
    </row>
    <row r="47">
      <c r="A47" s="4" t="n">
        <v>24</v>
      </c>
      <c r="B47" s="4" t="n">
        <v>72.73</v>
      </c>
      <c r="C47" s="4" t="inlineStr">
        <is>
          <t>AFFORDABLE</t>
        </is>
      </c>
      <c r="D47" s="4" t="inlineStr">
        <is>
          <t>Rent Type</t>
        </is>
      </c>
    </row>
    <row r="48">
      <c r="A48" s="4" t="n">
        <v>9</v>
      </c>
      <c r="B48" s="4" t="n">
        <v>27.27</v>
      </c>
      <c r="C48" s="4" t="inlineStr">
        <is>
          <t>MARKETRATE</t>
        </is>
      </c>
      <c r="D48" s="4" t="inlineStr">
        <is>
          <t>Rent Type</t>
        </is>
      </c>
    </row>
    <row r="49">
      <c r="A49" s="9" t="n">
        <v>33</v>
      </c>
      <c r="B49" s="9" t="n">
        <v>100</v>
      </c>
      <c r="D49" s="9" t="inlineStr">
        <is>
          <t>Total Rent Type</t>
        </is>
      </c>
    </row>
    <row r="50"/>
  </sheetData>
  <mergeCells count="2">
    <mergeCell ref="A19:D19"/>
    <mergeCell ref="A1:B1"/>
  </mergeCells>
  <pageMargins left="0.75" right="0.75" top="1" bottom="1" header="0.5" footer="0.5"/>
</worksheet>
</file>

<file path=xl/worksheets/sheet124.xml><?xml version="1.0" encoding="utf-8"?>
<worksheet xmlns="http://schemas.openxmlformats.org/spreadsheetml/2006/main">
  <sheetPr>
    <outlinePr summaryBelow="1" summaryRight="1"/>
    <pageSetUpPr/>
  </sheetPr>
  <dimension ref="A1:D55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3027</v>
      </c>
    </row>
    <row r="3">
      <c r="A3" s="6" t="inlineStr">
        <is>
          <t>Sample (Total number of properties)</t>
        </is>
      </c>
      <c r="B3" s="4" t="n">
        <v>24</v>
      </c>
    </row>
    <row r="4">
      <c r="A4" s="6" t="inlineStr">
        <is>
          <t>Average property taxes per unit</t>
        </is>
      </c>
      <c r="B4" s="7" t="n">
        <v>960</v>
      </c>
    </row>
    <row r="5">
      <c r="A5" s="6" t="inlineStr">
        <is>
          <t>Average payroll expenses per unit</t>
        </is>
      </c>
      <c r="B5" s="7" t="n">
        <v>896</v>
      </c>
    </row>
    <row r="6">
      <c r="A6" s="6" t="inlineStr">
        <is>
          <t>Average capital expenditures per unit</t>
        </is>
      </c>
      <c r="B6" s="7" t="n">
        <v>270</v>
      </c>
    </row>
    <row r="7">
      <c r="A7" s="6" t="inlineStr">
        <is>
          <t>Average mortgage per unit</t>
        </is>
      </c>
      <c r="B7" s="7" t="n">
        <v>5666</v>
      </c>
    </row>
    <row r="8">
      <c r="A8" s="6" t="inlineStr">
        <is>
          <t>Average total operating expenses per unit</t>
        </is>
      </c>
      <c r="B8" s="7" t="n">
        <v>5204</v>
      </c>
    </row>
    <row r="9">
      <c r="A9" s="6" t="inlineStr">
        <is>
          <t>Average total expenses per unit</t>
        </is>
      </c>
      <c r="B9" s="7" t="n">
        <v>12996</v>
      </c>
    </row>
    <row r="10">
      <c r="A10" s="6" t="inlineStr">
        <is>
          <t>Average total profit per unit</t>
        </is>
      </c>
      <c r="B10" s="7" t="n">
        <v>1417</v>
      </c>
    </row>
    <row r="11">
      <c r="A11" s="6" t="inlineStr">
        <is>
          <t>Property taxes per dollar of rent</t>
        </is>
      </c>
      <c r="B11" s="4" t="inlineStr">
        <is>
          <t>7 cents</t>
        </is>
      </c>
    </row>
    <row r="12">
      <c r="A12" s="6" t="inlineStr">
        <is>
          <t>Payroll expenses per dollar of rent</t>
        </is>
      </c>
      <c r="B12" s="4" t="inlineStr">
        <is>
          <t>6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39 cents</t>
        </is>
      </c>
    </row>
    <row r="15">
      <c r="A15" s="6" t="inlineStr">
        <is>
          <t>Total operating expenses per dollar of rent</t>
        </is>
      </c>
      <c r="B15" s="4" t="inlineStr">
        <is>
          <t>36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4</v>
      </c>
      <c r="B21" s="4" t="n">
        <v>16.67</v>
      </c>
      <c r="C21" s="4" t="inlineStr">
        <is>
          <t>70119</t>
        </is>
      </c>
      <c r="D21" s="4" t="inlineStr">
        <is>
          <t>PROPERTYZIPCODE</t>
        </is>
      </c>
    </row>
    <row r="22">
      <c r="A22" s="4" t="n">
        <v>3</v>
      </c>
      <c r="B22" s="4" t="n">
        <v>12.5</v>
      </c>
      <c r="C22" s="4" t="inlineStr">
        <is>
          <t>70056</t>
        </is>
      </c>
      <c r="D22" s="4" t="inlineStr">
        <is>
          <t>PROPERTYZIPCODE</t>
        </is>
      </c>
    </row>
    <row r="23">
      <c r="A23" s="4" t="n">
        <v>2</v>
      </c>
      <c r="B23" s="4" t="n">
        <v>8.33</v>
      </c>
      <c r="C23" s="4" t="inlineStr">
        <is>
          <t>70737</t>
        </is>
      </c>
      <c r="D23" s="4" t="inlineStr">
        <is>
          <t>PROPERTYZIPCODE</t>
        </is>
      </c>
    </row>
    <row r="24">
      <c r="A24" s="4" t="n">
        <v>2</v>
      </c>
      <c r="B24" s="4" t="n">
        <v>8.33</v>
      </c>
      <c r="C24" s="4" t="inlineStr">
        <is>
          <t>70127</t>
        </is>
      </c>
      <c r="D24" s="4" t="inlineStr">
        <is>
          <t>PROPERTYZIPCODE</t>
        </is>
      </c>
    </row>
    <row r="25">
      <c r="A25" s="4" t="n">
        <v>2</v>
      </c>
      <c r="B25" s="4" t="n">
        <v>8.33</v>
      </c>
      <c r="C25" s="4" t="inlineStr">
        <is>
          <t>70053</t>
        </is>
      </c>
      <c r="D25" s="4" t="inlineStr">
        <is>
          <t>PROPERTYZIPCODE</t>
        </is>
      </c>
    </row>
    <row r="26">
      <c r="A26" s="4" t="n">
        <v>2</v>
      </c>
      <c r="B26" s="4" t="n">
        <v>8.33</v>
      </c>
      <c r="C26" s="4" t="inlineStr">
        <is>
          <t>70130</t>
        </is>
      </c>
      <c r="D26" s="4" t="inlineStr">
        <is>
          <t>PROPERTYZIPCODE</t>
        </is>
      </c>
    </row>
    <row r="27">
      <c r="A27" s="4" t="n">
        <v>2</v>
      </c>
      <c r="B27" s="4" t="n">
        <v>8.33</v>
      </c>
      <c r="C27" s="4" t="inlineStr">
        <is>
          <t>70113</t>
        </is>
      </c>
      <c r="D27" s="4" t="inlineStr">
        <is>
          <t>PROPERTYZIPCODE</t>
        </is>
      </c>
    </row>
    <row r="28">
      <c r="A28" s="4" t="n">
        <v>1</v>
      </c>
      <c r="B28" s="4" t="n">
        <v>4.17</v>
      </c>
      <c r="C28" s="4" t="inlineStr">
        <is>
          <t>70072</t>
        </is>
      </c>
      <c r="D28" s="4" t="inlineStr">
        <is>
          <t>PROPERTYZIPCODE</t>
        </is>
      </c>
    </row>
    <row r="29">
      <c r="A29" s="4" t="n">
        <v>1</v>
      </c>
      <c r="B29" s="4" t="n">
        <v>4.17</v>
      </c>
      <c r="C29" s="4" t="inlineStr">
        <is>
          <t>70114</t>
        </is>
      </c>
      <c r="D29" s="4" t="inlineStr">
        <is>
          <t>PROPERTYZIPCODE</t>
        </is>
      </c>
    </row>
    <row r="30">
      <c r="A30" s="4" t="n">
        <v>1</v>
      </c>
      <c r="B30" s="4" t="n">
        <v>4.17</v>
      </c>
      <c r="C30" s="4" t="inlineStr">
        <is>
          <t>70122</t>
        </is>
      </c>
      <c r="D30" s="4" t="inlineStr">
        <is>
          <t>PROPERTYZIPCODE</t>
        </is>
      </c>
    </row>
    <row r="31">
      <c r="A31" s="4" t="n">
        <v>1</v>
      </c>
      <c r="B31" s="4" t="n">
        <v>4.17</v>
      </c>
      <c r="C31" s="4" t="inlineStr">
        <is>
          <t>70062</t>
        </is>
      </c>
      <c r="D31" s="4" t="inlineStr">
        <is>
          <t>PROPERTYZIPCODE</t>
        </is>
      </c>
    </row>
    <row r="32">
      <c r="A32" s="4" t="n">
        <v>1</v>
      </c>
      <c r="B32" s="4" t="n">
        <v>4.17</v>
      </c>
      <c r="C32" s="4" t="inlineStr">
        <is>
          <t>70126</t>
        </is>
      </c>
      <c r="D32" s="4" t="inlineStr">
        <is>
          <t>PROPERTYZIPCODE</t>
        </is>
      </c>
    </row>
    <row r="33">
      <c r="A33" s="4" t="n">
        <v>1</v>
      </c>
      <c r="B33" s="4" t="n">
        <v>4.17</v>
      </c>
      <c r="C33" s="4" t="inlineStr">
        <is>
          <t>70131</t>
        </is>
      </c>
      <c r="D33" s="4" t="inlineStr">
        <is>
          <t>PROPERTYZIPCODE</t>
        </is>
      </c>
    </row>
    <row r="34">
      <c r="A34" s="4" t="n">
        <v>1</v>
      </c>
      <c r="B34" s="4" t="n">
        <v>4.17</v>
      </c>
      <c r="C34" s="4" t="inlineStr">
        <is>
          <t>70734</t>
        </is>
      </c>
      <c r="D34" s="4" t="inlineStr">
        <is>
          <t>PROPERTYZIPCODE</t>
        </is>
      </c>
    </row>
    <row r="35">
      <c r="A35" s="9" t="n">
        <v>24</v>
      </c>
      <c r="B35" s="9" t="n">
        <v>100</v>
      </c>
      <c r="D35" s="9" t="inlineStr">
        <is>
          <t>Total PROPERTYZIPCODE</t>
        </is>
      </c>
    </row>
    <row r="36">
      <c r="A36" s="4" t="n">
        <v>20</v>
      </c>
      <c r="B36" s="4" t="n">
        <v>83.33</v>
      </c>
      <c r="C36" s="4" t="inlineStr">
        <is>
          <t>GARDEN</t>
        </is>
      </c>
      <c r="D36" s="4" t="inlineStr">
        <is>
          <t>Property Type</t>
        </is>
      </c>
    </row>
    <row r="37">
      <c r="A37" s="4" t="n">
        <v>2</v>
      </c>
      <c r="B37" s="4" t="n">
        <v>8.33</v>
      </c>
      <c r="C37" s="4" t="inlineStr">
        <is>
          <t>MIDRISE</t>
        </is>
      </c>
      <c r="D37" s="4" t="inlineStr">
        <is>
          <t>Property Type</t>
        </is>
      </c>
    </row>
    <row r="38">
      <c r="A38" s="4" t="n">
        <v>1</v>
      </c>
      <c r="B38" s="4" t="n">
        <v>4.17</v>
      </c>
      <c r="C38" s="4" t="inlineStr">
        <is>
          <t>MANUF</t>
        </is>
      </c>
      <c r="D38" s="4" t="inlineStr">
        <is>
          <t>Property Type</t>
        </is>
      </c>
    </row>
    <row r="39">
      <c r="A39" s="4" t="n">
        <v>1</v>
      </c>
      <c r="B39" s="4" t="n">
        <v>4.17</v>
      </c>
      <c r="C39" s="4" t="inlineStr">
        <is>
          <t>SENIOR</t>
        </is>
      </c>
      <c r="D39" s="4" t="inlineStr">
        <is>
          <t>Property Type</t>
        </is>
      </c>
    </row>
    <row r="40">
      <c r="A40" s="9" t="n">
        <v>24</v>
      </c>
      <c r="B40" s="9" t="n">
        <v>100</v>
      </c>
      <c r="D40" s="9" t="inlineStr">
        <is>
          <t>Total Property Type</t>
        </is>
      </c>
    </row>
    <row r="41">
      <c r="A41" s="4" t="n">
        <v>5</v>
      </c>
      <c r="B41" s="4" t="n">
        <v>20.83</v>
      </c>
      <c r="C41" s="4" t="inlineStr">
        <is>
          <t>Less than 5 years</t>
        </is>
      </c>
      <c r="D41" s="4" t="inlineStr">
        <is>
          <t>Age of Property</t>
        </is>
      </c>
    </row>
    <row r="42">
      <c r="A42" s="4" t="n">
        <v>7</v>
      </c>
      <c r="B42" s="4" t="n">
        <v>29.17</v>
      </c>
      <c r="C42" s="4" t="inlineStr">
        <is>
          <t>5-9 years</t>
        </is>
      </c>
      <c r="D42" s="4" t="inlineStr">
        <is>
          <t>Age of Property</t>
        </is>
      </c>
    </row>
    <row r="43">
      <c r="A43" s="4" t="n">
        <v>5</v>
      </c>
      <c r="B43" s="4" t="n">
        <v>20.83</v>
      </c>
      <c r="C43" s="4" t="inlineStr">
        <is>
          <t>10-19 years</t>
        </is>
      </c>
      <c r="D43" s="4" t="inlineStr">
        <is>
          <t>Age of Property</t>
        </is>
      </c>
    </row>
    <row r="44">
      <c r="A44" s="4" t="n">
        <v>7</v>
      </c>
      <c r="B44" s="4" t="n">
        <v>29.17</v>
      </c>
      <c r="C44" s="4" t="inlineStr">
        <is>
          <t>20+ years</t>
        </is>
      </c>
      <c r="D44" s="4" t="inlineStr">
        <is>
          <t>Age of Property</t>
        </is>
      </c>
    </row>
    <row r="45">
      <c r="A45" s="9" t="n">
        <v>24</v>
      </c>
      <c r="B45" s="9" t="n">
        <v>100</v>
      </c>
      <c r="D45" s="9" t="inlineStr">
        <is>
          <t>Total Age of Property</t>
        </is>
      </c>
    </row>
    <row r="46">
      <c r="A46" s="4" t="n">
        <v>13</v>
      </c>
      <c r="B46" s="4" t="n">
        <v>54.17</v>
      </c>
      <c r="C46" s="4" t="inlineStr">
        <is>
          <t>Less than 100</t>
        </is>
      </c>
      <c r="D46" s="4" t="inlineStr">
        <is>
          <t>Property Size</t>
        </is>
      </c>
    </row>
    <row r="47">
      <c r="A47" s="4" t="n">
        <v>5</v>
      </c>
      <c r="B47" s="4" t="n">
        <v>20.83</v>
      </c>
      <c r="C47" s="4" t="inlineStr">
        <is>
          <t>100-199</t>
        </is>
      </c>
      <c r="D47" s="4" t="inlineStr">
        <is>
          <t>Property Size</t>
        </is>
      </c>
    </row>
    <row r="48">
      <c r="A48" s="4" t="n">
        <v>4</v>
      </c>
      <c r="B48" s="4" t="n">
        <v>16.67</v>
      </c>
      <c r="C48" s="4" t="inlineStr">
        <is>
          <t>200-299</t>
        </is>
      </c>
      <c r="D48" s="4" t="inlineStr">
        <is>
          <t>Property Size</t>
        </is>
      </c>
    </row>
    <row r="49">
      <c r="A49" s="4" t="n">
        <v>1</v>
      </c>
      <c r="B49" s="4" t="n">
        <v>4.17</v>
      </c>
      <c r="C49" s="4" t="inlineStr">
        <is>
          <t>400-499</t>
        </is>
      </c>
      <c r="D49" s="4" t="inlineStr">
        <is>
          <t>Property Size</t>
        </is>
      </c>
    </row>
    <row r="50">
      <c r="A50" s="4" t="n">
        <v>1</v>
      </c>
      <c r="B50" s="4" t="n">
        <v>4.17</v>
      </c>
      <c r="C50" s="4" t="inlineStr">
        <is>
          <t>500+</t>
        </is>
      </c>
      <c r="D50" s="4" t="inlineStr">
        <is>
          <t>Property Size</t>
        </is>
      </c>
    </row>
    <row r="51">
      <c r="A51" s="9" t="n">
        <v>24</v>
      </c>
      <c r="B51" s="9" t="n">
        <v>100</v>
      </c>
      <c r="D51" s="9" t="inlineStr">
        <is>
          <t>Total Property Size</t>
        </is>
      </c>
    </row>
    <row r="52">
      <c r="A52" s="4" t="n">
        <v>13</v>
      </c>
      <c r="B52" s="4" t="n">
        <v>54.17</v>
      </c>
      <c r="C52" s="4" t="inlineStr">
        <is>
          <t>AFFORDABLE</t>
        </is>
      </c>
      <c r="D52" s="4" t="inlineStr">
        <is>
          <t>Rent Type</t>
        </is>
      </c>
    </row>
    <row r="53">
      <c r="A53" s="4" t="n">
        <v>11</v>
      </c>
      <c r="B53" s="4" t="n">
        <v>45.83</v>
      </c>
      <c r="C53" s="4" t="inlineStr">
        <is>
          <t>MARKETRATE</t>
        </is>
      </c>
      <c r="D53" s="4" t="inlineStr">
        <is>
          <t>Rent Type</t>
        </is>
      </c>
    </row>
    <row r="54">
      <c r="A54" s="9" t="n">
        <v>24</v>
      </c>
      <c r="B54" s="9" t="n">
        <v>100</v>
      </c>
      <c r="D54" s="9" t="inlineStr">
        <is>
          <t>Total Rent Type</t>
        </is>
      </c>
    </row>
    <row r="55"/>
  </sheetData>
  <mergeCells count="2">
    <mergeCell ref="A19:D19"/>
    <mergeCell ref="A1:B1"/>
  </mergeCells>
  <pageMargins left="0.75" right="0.75" top="1" bottom="1" header="0.5" footer="0.5"/>
</worksheet>
</file>

<file path=xl/worksheets/sheet125.xml><?xml version="1.0" encoding="utf-8"?>
<worksheet xmlns="http://schemas.openxmlformats.org/spreadsheetml/2006/main">
  <sheetPr>
    <outlinePr summaryBelow="1" summaryRight="1"/>
    <pageSetUpPr/>
  </sheetPr>
  <dimension ref="A1:D58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2756</v>
      </c>
    </row>
    <row r="3">
      <c r="A3" s="6" t="inlineStr">
        <is>
          <t>Sample (Total number of properties)</t>
        </is>
      </c>
      <c r="B3" s="4" t="n">
        <v>20</v>
      </c>
    </row>
    <row r="4">
      <c r="A4" s="6" t="inlineStr">
        <is>
          <t>Average property taxes per unit</t>
        </is>
      </c>
      <c r="B4" s="7" t="n">
        <v>524</v>
      </c>
    </row>
    <row r="5">
      <c r="A5" s="6" t="inlineStr">
        <is>
          <t>Average payroll expenses per unit</t>
        </is>
      </c>
      <c r="B5" s="7" t="n">
        <v>1065</v>
      </c>
    </row>
    <row r="6">
      <c r="A6" s="6" t="inlineStr">
        <is>
          <t>Average capital expenditures per unit</t>
        </is>
      </c>
      <c r="B6" s="7" t="n">
        <v>262</v>
      </c>
    </row>
    <row r="7">
      <c r="A7" s="6" t="inlineStr">
        <is>
          <t>Average mortgage per unit</t>
        </is>
      </c>
      <c r="B7" s="7" t="n">
        <v>4312</v>
      </c>
    </row>
    <row r="8">
      <c r="A8" s="6" t="inlineStr">
        <is>
          <t>Average total operating expenses per unit</t>
        </is>
      </c>
      <c r="B8" s="7" t="n">
        <v>4324</v>
      </c>
    </row>
    <row r="9">
      <c r="A9" s="6" t="inlineStr">
        <is>
          <t>Average total expenses per unit</t>
        </is>
      </c>
      <c r="B9" s="7" t="n">
        <v>10486</v>
      </c>
    </row>
    <row r="10">
      <c r="A10" s="6" t="inlineStr">
        <is>
          <t>Average total profit per unit</t>
        </is>
      </c>
      <c r="B10" s="7" t="n">
        <v>1078</v>
      </c>
    </row>
    <row r="11">
      <c r="A11" s="6" t="inlineStr">
        <is>
          <t>Property taxes per dollar of rent</t>
        </is>
      </c>
      <c r="B11" s="4" t="inlineStr">
        <is>
          <t>5 cents</t>
        </is>
      </c>
    </row>
    <row r="12">
      <c r="A12" s="6" t="inlineStr">
        <is>
          <t>Payroll expenses per dollar of rent</t>
        </is>
      </c>
      <c r="B12" s="4" t="inlineStr">
        <is>
          <t>9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37 cents</t>
        </is>
      </c>
    </row>
    <row r="15">
      <c r="A15" s="6" t="inlineStr">
        <is>
          <t>Total operating expenses per dollar of rent</t>
        </is>
      </c>
      <c r="B15" s="4" t="inlineStr">
        <is>
          <t>37 cents</t>
        </is>
      </c>
    </row>
    <row r="16">
      <c r="A16" s="6" t="inlineStr">
        <is>
          <t>Total expenses per dollar of rent</t>
        </is>
      </c>
      <c r="B16" s="4" t="inlineStr">
        <is>
          <t>91 cents</t>
        </is>
      </c>
    </row>
    <row r="17">
      <c r="A17" s="6" t="inlineStr">
        <is>
          <t>Total profit per dollar of rent</t>
        </is>
      </c>
      <c r="B17" s="4" t="inlineStr">
        <is>
          <t>9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3</v>
      </c>
      <c r="B21" s="4" t="n">
        <v>15</v>
      </c>
      <c r="C21" s="4" t="inlineStr">
        <is>
          <t>70806</t>
        </is>
      </c>
      <c r="D21" s="4" t="inlineStr">
        <is>
          <t>PROPERTYZIPCODE</t>
        </is>
      </c>
    </row>
    <row r="22">
      <c r="A22" s="4" t="n">
        <v>1</v>
      </c>
      <c r="B22" s="4" t="n">
        <v>5</v>
      </c>
      <c r="C22" s="4" t="inlineStr">
        <is>
          <t>71457</t>
        </is>
      </c>
      <c r="D22" s="4" t="inlineStr">
        <is>
          <t>PROPERTYZIPCODE</t>
        </is>
      </c>
    </row>
    <row r="23">
      <c r="A23" s="4" t="n">
        <v>1</v>
      </c>
      <c r="B23" s="4" t="n">
        <v>5</v>
      </c>
      <c r="C23" s="4" t="inlineStr">
        <is>
          <t>70791</t>
        </is>
      </c>
      <c r="D23" s="4" t="inlineStr">
        <is>
          <t>PROPERTYZIPCODE</t>
        </is>
      </c>
    </row>
    <row r="24">
      <c r="A24" s="4" t="n">
        <v>1</v>
      </c>
      <c r="B24" s="4" t="n">
        <v>5</v>
      </c>
      <c r="C24" s="4" t="inlineStr">
        <is>
          <t>71118</t>
        </is>
      </c>
      <c r="D24" s="4" t="inlineStr">
        <is>
          <t>PROPERTYZIPCODE</t>
        </is>
      </c>
    </row>
    <row r="25">
      <c r="A25" s="4" t="n">
        <v>1</v>
      </c>
      <c r="B25" s="4" t="n">
        <v>5</v>
      </c>
      <c r="C25" s="4" t="inlineStr">
        <is>
          <t>70811</t>
        </is>
      </c>
      <c r="D25" s="4" t="inlineStr">
        <is>
          <t>PROPERTYZIPCODE</t>
        </is>
      </c>
    </row>
    <row r="26">
      <c r="A26" s="4" t="n">
        <v>1</v>
      </c>
      <c r="B26" s="4" t="n">
        <v>5</v>
      </c>
      <c r="C26" s="4" t="inlineStr">
        <is>
          <t>70816</t>
        </is>
      </c>
      <c r="D26" s="4" t="inlineStr">
        <is>
          <t>PROPERTYZIPCODE</t>
        </is>
      </c>
    </row>
    <row r="27">
      <c r="A27" s="4" t="n">
        <v>1</v>
      </c>
      <c r="B27" s="4" t="n">
        <v>5</v>
      </c>
      <c r="C27" s="4" t="inlineStr">
        <is>
          <t>71303</t>
        </is>
      </c>
      <c r="D27" s="4" t="inlineStr">
        <is>
          <t>PROPERTYZIPCODE</t>
        </is>
      </c>
    </row>
    <row r="28">
      <c r="A28" s="4" t="n">
        <v>1</v>
      </c>
      <c r="B28" s="4" t="n">
        <v>5</v>
      </c>
      <c r="C28" s="4" t="inlineStr">
        <is>
          <t>71052</t>
        </is>
      </c>
      <c r="D28" s="4" t="inlineStr">
        <is>
          <t>PROPERTYZIPCODE</t>
        </is>
      </c>
    </row>
    <row r="29">
      <c r="A29" s="4" t="n">
        <v>1</v>
      </c>
      <c r="B29" s="4" t="n">
        <v>5</v>
      </c>
      <c r="C29" s="4" t="inlineStr">
        <is>
          <t>70820</t>
        </is>
      </c>
      <c r="D29" s="4" t="inlineStr">
        <is>
          <t>PROPERTYZIPCODE</t>
        </is>
      </c>
    </row>
    <row r="30">
      <c r="A30" s="4" t="n">
        <v>1</v>
      </c>
      <c r="B30" s="4" t="n">
        <v>5</v>
      </c>
      <c r="C30" s="4" t="inlineStr">
        <is>
          <t>71302</t>
        </is>
      </c>
      <c r="D30" s="4" t="inlineStr">
        <is>
          <t>PROPERTYZIPCODE</t>
        </is>
      </c>
    </row>
    <row r="31">
      <c r="A31" s="4" t="n">
        <v>1</v>
      </c>
      <c r="B31" s="4" t="n">
        <v>5</v>
      </c>
      <c r="C31" s="4" t="inlineStr">
        <is>
          <t>70817</t>
        </is>
      </c>
      <c r="D31" s="4" t="inlineStr">
        <is>
          <t>PROPERTYZIPCODE</t>
        </is>
      </c>
    </row>
    <row r="32">
      <c r="A32" s="4" t="n">
        <v>1</v>
      </c>
      <c r="B32" s="4" t="n">
        <v>5</v>
      </c>
      <c r="C32" s="4" t="inlineStr">
        <is>
          <t>71129</t>
        </is>
      </c>
      <c r="D32" s="4" t="inlineStr">
        <is>
          <t>PROPERTYZIPCODE</t>
        </is>
      </c>
    </row>
    <row r="33">
      <c r="A33" s="4" t="n">
        <v>1</v>
      </c>
      <c r="B33" s="4" t="n">
        <v>5</v>
      </c>
      <c r="C33" s="4" t="inlineStr">
        <is>
          <t>70805</t>
        </is>
      </c>
      <c r="D33" s="4" t="inlineStr">
        <is>
          <t>PROPERTYZIPCODE</t>
        </is>
      </c>
    </row>
    <row r="34">
      <c r="A34" s="4" t="n">
        <v>1</v>
      </c>
      <c r="B34" s="4" t="n">
        <v>5</v>
      </c>
      <c r="C34" s="4" t="inlineStr">
        <is>
          <t>70583</t>
        </is>
      </c>
      <c r="D34" s="4" t="inlineStr">
        <is>
          <t>PROPERTYZIPCODE</t>
        </is>
      </c>
    </row>
    <row r="35">
      <c r="A35" s="4" t="n">
        <v>1</v>
      </c>
      <c r="B35" s="4" t="n">
        <v>5</v>
      </c>
      <c r="C35" s="4" t="inlineStr">
        <is>
          <t>71101</t>
        </is>
      </c>
      <c r="D35" s="4" t="inlineStr">
        <is>
          <t>PROPERTYZIPCODE</t>
        </is>
      </c>
    </row>
    <row r="36">
      <c r="A36" s="4" t="n">
        <v>1</v>
      </c>
      <c r="B36" s="4" t="n">
        <v>5</v>
      </c>
      <c r="C36" s="4" t="inlineStr">
        <is>
          <t>71106</t>
        </is>
      </c>
      <c r="D36" s="4" t="inlineStr">
        <is>
          <t>PROPERTYZIPCODE</t>
        </is>
      </c>
    </row>
    <row r="37">
      <c r="A37" s="4" t="n">
        <v>1</v>
      </c>
      <c r="B37" s="4" t="n">
        <v>5</v>
      </c>
      <c r="C37" s="4" t="inlineStr">
        <is>
          <t>71107</t>
        </is>
      </c>
      <c r="D37" s="4" t="inlineStr">
        <is>
          <t>PROPERTYZIPCODE</t>
        </is>
      </c>
    </row>
    <row r="38">
      <c r="A38" s="4" t="n">
        <v>1</v>
      </c>
      <c r="B38" s="4" t="n">
        <v>5</v>
      </c>
      <c r="C38" s="4" t="inlineStr">
        <is>
          <t>70808</t>
        </is>
      </c>
      <c r="D38" s="4" t="inlineStr">
        <is>
          <t>PROPERTYZIPCODE</t>
        </is>
      </c>
    </row>
    <row r="39">
      <c r="A39" s="9" t="n">
        <v>20</v>
      </c>
      <c r="B39" s="9" t="n">
        <v>100</v>
      </c>
      <c r="D39" s="9" t="inlineStr">
        <is>
          <t>Total PROPERTYZIPCODE</t>
        </is>
      </c>
    </row>
    <row r="40">
      <c r="A40" s="4" t="n">
        <v>15</v>
      </c>
      <c r="B40" s="4" t="n">
        <v>75</v>
      </c>
      <c r="C40" s="4" t="inlineStr">
        <is>
          <t>GARDEN</t>
        </is>
      </c>
      <c r="D40" s="4" t="inlineStr">
        <is>
          <t>Property Type</t>
        </is>
      </c>
    </row>
    <row r="41">
      <c r="A41" s="4" t="n">
        <v>3</v>
      </c>
      <c r="B41" s="4" t="n">
        <v>15</v>
      </c>
      <c r="C41" s="4" t="inlineStr">
        <is>
          <t>SENIOR</t>
        </is>
      </c>
      <c r="D41" s="4" t="inlineStr">
        <is>
          <t>Property Type</t>
        </is>
      </c>
    </row>
    <row r="42">
      <c r="A42" s="4" t="n">
        <v>1</v>
      </c>
      <c r="B42" s="4" t="n">
        <v>5</v>
      </c>
      <c r="C42" s="4" t="inlineStr">
        <is>
          <t>MANUF</t>
        </is>
      </c>
      <c r="D42" s="4" t="inlineStr">
        <is>
          <t>Property Type</t>
        </is>
      </c>
    </row>
    <row r="43">
      <c r="A43" s="4" t="n">
        <v>1</v>
      </c>
      <c r="B43" s="4" t="n">
        <v>5</v>
      </c>
      <c r="C43" s="4" t="inlineStr">
        <is>
          <t>MIDRISE</t>
        </is>
      </c>
      <c r="D43" s="4" t="inlineStr">
        <is>
          <t>Property Type</t>
        </is>
      </c>
    </row>
    <row r="44">
      <c r="A44" s="9" t="n">
        <v>20</v>
      </c>
      <c r="B44" s="9" t="n">
        <v>100</v>
      </c>
      <c r="D44" s="9" t="inlineStr">
        <is>
          <t>Total Property Type</t>
        </is>
      </c>
    </row>
    <row r="45">
      <c r="A45" s="4" t="n">
        <v>4</v>
      </c>
      <c r="B45" s="4" t="n">
        <v>20</v>
      </c>
      <c r="C45" s="4" t="inlineStr">
        <is>
          <t>Less than 5 years</t>
        </is>
      </c>
      <c r="D45" s="4" t="inlineStr">
        <is>
          <t>Age of Property</t>
        </is>
      </c>
    </row>
    <row r="46">
      <c r="A46" s="4" t="n">
        <v>2</v>
      </c>
      <c r="B46" s="4" t="n">
        <v>10</v>
      </c>
      <c r="C46" s="4" t="inlineStr">
        <is>
          <t>5-9 years</t>
        </is>
      </c>
      <c r="D46" s="4" t="inlineStr">
        <is>
          <t>Age of Property</t>
        </is>
      </c>
    </row>
    <row r="47">
      <c r="A47" s="4" t="n">
        <v>4</v>
      </c>
      <c r="B47" s="4" t="n">
        <v>20</v>
      </c>
      <c r="C47" s="4" t="inlineStr">
        <is>
          <t>10-19 years</t>
        </is>
      </c>
      <c r="D47" s="4" t="inlineStr">
        <is>
          <t>Age of Property</t>
        </is>
      </c>
    </row>
    <row r="48">
      <c r="A48" s="4" t="n">
        <v>10</v>
      </c>
      <c r="B48" s="4" t="n">
        <v>50</v>
      </c>
      <c r="C48" s="4" t="inlineStr">
        <is>
          <t>20+ years</t>
        </is>
      </c>
      <c r="D48" s="4" t="inlineStr">
        <is>
          <t>Age of Property</t>
        </is>
      </c>
    </row>
    <row r="49">
      <c r="A49" s="9" t="n">
        <v>20</v>
      </c>
      <c r="B49" s="9" t="n">
        <v>100</v>
      </c>
      <c r="D49" s="9" t="inlineStr">
        <is>
          <t>Total Age of Property</t>
        </is>
      </c>
    </row>
    <row r="50">
      <c r="A50" s="4" t="n">
        <v>9</v>
      </c>
      <c r="B50" s="4" t="n">
        <v>45</v>
      </c>
      <c r="C50" s="4" t="inlineStr">
        <is>
          <t>Less than 100</t>
        </is>
      </c>
      <c r="D50" s="4" t="inlineStr">
        <is>
          <t>Property Size</t>
        </is>
      </c>
    </row>
    <row r="51">
      <c r="A51" s="4" t="n">
        <v>5</v>
      </c>
      <c r="B51" s="4" t="n">
        <v>25</v>
      </c>
      <c r="C51" s="4" t="inlineStr">
        <is>
          <t>100-199</t>
        </is>
      </c>
      <c r="D51" s="4" t="inlineStr">
        <is>
          <t>Property Size</t>
        </is>
      </c>
    </row>
    <row r="52">
      <c r="A52" s="4" t="n">
        <v>4</v>
      </c>
      <c r="B52" s="4" t="n">
        <v>20</v>
      </c>
      <c r="C52" s="4" t="inlineStr">
        <is>
          <t>200-299</t>
        </is>
      </c>
      <c r="D52" s="4" t="inlineStr">
        <is>
          <t>Property Size</t>
        </is>
      </c>
    </row>
    <row r="53">
      <c r="A53" s="4" t="n">
        <v>2</v>
      </c>
      <c r="B53" s="4" t="n">
        <v>10</v>
      </c>
      <c r="C53" s="4" t="inlineStr">
        <is>
          <t>300-399</t>
        </is>
      </c>
      <c r="D53" s="4" t="inlineStr">
        <is>
          <t>Property Size</t>
        </is>
      </c>
    </row>
    <row r="54">
      <c r="A54" s="9" t="n">
        <v>20</v>
      </c>
      <c r="B54" s="9" t="n">
        <v>100</v>
      </c>
      <c r="D54" s="9" t="inlineStr">
        <is>
          <t>Total Property Size</t>
        </is>
      </c>
    </row>
    <row r="55">
      <c r="A55" s="4" t="n">
        <v>13</v>
      </c>
      <c r="B55" s="4" t="n">
        <v>65</v>
      </c>
      <c r="C55" s="4" t="inlineStr">
        <is>
          <t>AFFORDABLE</t>
        </is>
      </c>
      <c r="D55" s="4" t="inlineStr">
        <is>
          <t>Rent Type</t>
        </is>
      </c>
    </row>
    <row r="56">
      <c r="A56" s="4" t="n">
        <v>7</v>
      </c>
      <c r="B56" s="4" t="n">
        <v>35</v>
      </c>
      <c r="C56" s="4" t="inlineStr">
        <is>
          <t>MARKETRATE</t>
        </is>
      </c>
      <c r="D56" s="4" t="inlineStr">
        <is>
          <t>Rent Type</t>
        </is>
      </c>
    </row>
    <row r="57">
      <c r="A57" s="9" t="n">
        <v>20</v>
      </c>
      <c r="B57" s="9" t="n">
        <v>100</v>
      </c>
      <c r="D57" s="9" t="inlineStr">
        <is>
          <t>Total Rent Type</t>
        </is>
      </c>
    </row>
    <row r="58"/>
  </sheetData>
  <mergeCells count="2">
    <mergeCell ref="A19:D19"/>
    <mergeCell ref="A1:B1"/>
  </mergeCells>
  <pageMargins left="0.75" right="0.75" top="1" bottom="1" header="0.5" footer="0.5"/>
</worksheet>
</file>

<file path=xl/worksheets/sheet126.xml><?xml version="1.0" encoding="utf-8"?>
<worksheet xmlns="http://schemas.openxmlformats.org/spreadsheetml/2006/main">
  <sheetPr>
    <outlinePr summaryBelow="1" summaryRight="1"/>
    <pageSetUpPr/>
  </sheetPr>
  <dimension ref="A1:D56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3595</v>
      </c>
    </row>
    <row r="3">
      <c r="A3" s="6" t="inlineStr">
        <is>
          <t>Sample (Total number of properties)</t>
        </is>
      </c>
      <c r="B3" s="4" t="n">
        <v>34</v>
      </c>
    </row>
    <row r="4">
      <c r="A4" s="6" t="inlineStr">
        <is>
          <t>Average property taxes per unit</t>
        </is>
      </c>
      <c r="B4" s="7" t="n">
        <v>1824</v>
      </c>
    </row>
    <row r="5">
      <c r="A5" s="6" t="inlineStr">
        <is>
          <t>Average payroll expenses per unit</t>
        </is>
      </c>
      <c r="B5" s="7" t="n">
        <v>1138</v>
      </c>
    </row>
    <row r="6">
      <c r="A6" s="6" t="inlineStr">
        <is>
          <t>Average capital expenditures per unit</t>
        </is>
      </c>
      <c r="B6" s="7" t="n">
        <v>258</v>
      </c>
    </row>
    <row r="7">
      <c r="A7" s="6" t="inlineStr">
        <is>
          <t>Average mortgage per unit</t>
        </is>
      </c>
      <c r="B7" s="7" t="n">
        <v>9420</v>
      </c>
    </row>
    <row r="8">
      <c r="A8" s="6" t="inlineStr">
        <is>
          <t>Average total operating expenses per unit</t>
        </is>
      </c>
      <c r="B8" s="7" t="n">
        <v>5990</v>
      </c>
    </row>
    <row r="9">
      <c r="A9" s="6" t="inlineStr">
        <is>
          <t>Average total expenses per unit</t>
        </is>
      </c>
      <c r="B9" s="7" t="n">
        <v>18629</v>
      </c>
    </row>
    <row r="10">
      <c r="A10" s="6" t="inlineStr">
        <is>
          <t>Average total profit per unit</t>
        </is>
      </c>
      <c r="B10" s="7" t="n">
        <v>2355</v>
      </c>
    </row>
    <row r="11">
      <c r="A11" s="6" t="inlineStr">
        <is>
          <t>Property taxes per dollar of rent</t>
        </is>
      </c>
      <c r="B11" s="4" t="inlineStr">
        <is>
          <t>9 cents</t>
        </is>
      </c>
    </row>
    <row r="12">
      <c r="A12" s="6" t="inlineStr">
        <is>
          <t>Payroll expenses per dollar of rent</t>
        </is>
      </c>
      <c r="B12" s="4" t="inlineStr">
        <is>
          <t>5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45 cents</t>
        </is>
      </c>
    </row>
    <row r="15">
      <c r="A15" s="6" t="inlineStr">
        <is>
          <t>Total operating expenses per dollar of rent</t>
        </is>
      </c>
      <c r="B15" s="4" t="inlineStr">
        <is>
          <t>29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5</v>
      </c>
      <c r="B21" s="4" t="n">
        <v>14.71</v>
      </c>
      <c r="C21" s="4" t="inlineStr">
        <is>
          <t>1852</t>
        </is>
      </c>
      <c r="D21" s="4" t="inlineStr">
        <is>
          <t>PROPERTYZIPCODE</t>
        </is>
      </c>
    </row>
    <row r="22">
      <c r="A22" s="4" t="n">
        <v>5</v>
      </c>
      <c r="B22" s="4" t="n">
        <v>14.71</v>
      </c>
      <c r="C22" s="4" t="inlineStr">
        <is>
          <t>1830</t>
        </is>
      </c>
      <c r="D22" s="4" t="inlineStr">
        <is>
          <t>PROPERTYZIPCODE</t>
        </is>
      </c>
    </row>
    <row r="23">
      <c r="A23" s="4" t="n">
        <v>3</v>
      </c>
      <c r="B23" s="4" t="n">
        <v>8.82</v>
      </c>
      <c r="C23" s="4" t="inlineStr">
        <is>
          <t>1851</t>
        </is>
      </c>
      <c r="D23" s="4" t="inlineStr">
        <is>
          <t>PROPERTYZIPCODE</t>
        </is>
      </c>
    </row>
    <row r="24">
      <c r="A24" s="4" t="n">
        <v>3</v>
      </c>
      <c r="B24" s="4" t="n">
        <v>8.82</v>
      </c>
      <c r="C24" s="4" t="inlineStr">
        <is>
          <t>1752</t>
        </is>
      </c>
      <c r="D24" s="4" t="inlineStr">
        <is>
          <t>PROPERTYZIPCODE</t>
        </is>
      </c>
    </row>
    <row r="25">
      <c r="A25" s="4" t="n">
        <v>3</v>
      </c>
      <c r="B25" s="4" t="n">
        <v>8.82</v>
      </c>
      <c r="C25" s="4" t="inlineStr">
        <is>
          <t>1749</t>
        </is>
      </c>
      <c r="D25" s="4" t="inlineStr">
        <is>
          <t>PROPERTYZIPCODE</t>
        </is>
      </c>
    </row>
    <row r="26">
      <c r="A26" s="4" t="n">
        <v>2</v>
      </c>
      <c r="B26" s="4" t="n">
        <v>5.88</v>
      </c>
      <c r="C26" s="4" t="inlineStr">
        <is>
          <t>1850</t>
        </is>
      </c>
      <c r="D26" s="4" t="inlineStr">
        <is>
          <t>PROPERTYZIPCODE</t>
        </is>
      </c>
    </row>
    <row r="27">
      <c r="A27" s="4" t="n">
        <v>2</v>
      </c>
      <c r="B27" s="4" t="n">
        <v>5.88</v>
      </c>
      <c r="C27" s="4" t="inlineStr">
        <is>
          <t>1843</t>
        </is>
      </c>
      <c r="D27" s="4" t="inlineStr">
        <is>
          <t>PROPERTYZIPCODE</t>
        </is>
      </c>
    </row>
    <row r="28">
      <c r="A28" s="4" t="n">
        <v>2</v>
      </c>
      <c r="B28" s="4" t="n">
        <v>5.88</v>
      </c>
      <c r="C28" s="4" t="inlineStr">
        <is>
          <t>1440</t>
        </is>
      </c>
      <c r="D28" s="4" t="inlineStr">
        <is>
          <t>PROPERTYZIPCODE</t>
        </is>
      </c>
    </row>
    <row r="29">
      <c r="A29" s="4" t="n">
        <v>1</v>
      </c>
      <c r="B29" s="4" t="n">
        <v>2.94</v>
      </c>
      <c r="C29" s="4" t="inlineStr">
        <is>
          <t>1862</t>
        </is>
      </c>
      <c r="D29" s="4" t="inlineStr">
        <is>
          <t>PROPERTYZIPCODE</t>
        </is>
      </c>
    </row>
    <row r="30">
      <c r="A30" s="4" t="n">
        <v>1</v>
      </c>
      <c r="B30" s="4" t="n">
        <v>2.94</v>
      </c>
      <c r="C30" s="4" t="inlineStr">
        <is>
          <t>1835</t>
        </is>
      </c>
      <c r="D30" s="4" t="inlineStr">
        <is>
          <t>PROPERTYZIPCODE</t>
        </is>
      </c>
    </row>
    <row r="31">
      <c r="A31" s="4" t="n">
        <v>1</v>
      </c>
      <c r="B31" s="4" t="n">
        <v>2.94</v>
      </c>
      <c r="C31" s="4" t="inlineStr">
        <is>
          <t>1832</t>
        </is>
      </c>
      <c r="D31" s="4" t="inlineStr">
        <is>
          <t>PROPERTYZIPCODE</t>
        </is>
      </c>
    </row>
    <row r="32">
      <c r="A32" s="4" t="n">
        <v>1</v>
      </c>
      <c r="B32" s="4" t="n">
        <v>2.94</v>
      </c>
      <c r="C32" s="4" t="inlineStr">
        <is>
          <t>1821</t>
        </is>
      </c>
      <c r="D32" s="4" t="inlineStr">
        <is>
          <t>PROPERTYZIPCODE</t>
        </is>
      </c>
    </row>
    <row r="33">
      <c r="A33" s="4" t="n">
        <v>1</v>
      </c>
      <c r="B33" s="4" t="n">
        <v>2.94</v>
      </c>
      <c r="C33" s="4" t="inlineStr">
        <is>
          <t>1863</t>
        </is>
      </c>
      <c r="D33" s="4" t="inlineStr">
        <is>
          <t>PROPERTYZIPCODE</t>
        </is>
      </c>
    </row>
    <row r="34">
      <c r="A34" s="4" t="n">
        <v>1</v>
      </c>
      <c r="B34" s="4" t="n">
        <v>2.94</v>
      </c>
      <c r="C34" s="4" t="inlineStr">
        <is>
          <t>17520</t>
        </is>
      </c>
      <c r="D34" s="4" t="inlineStr">
        <is>
          <t>PROPERTYZIPCODE</t>
        </is>
      </c>
    </row>
    <row r="35">
      <c r="A35" s="4" t="n">
        <v>1</v>
      </c>
      <c r="B35" s="4" t="n">
        <v>2.94</v>
      </c>
      <c r="C35" s="4" t="inlineStr">
        <is>
          <t>1854</t>
        </is>
      </c>
      <c r="D35" s="4" t="inlineStr">
        <is>
          <t>PROPERTYZIPCODE</t>
        </is>
      </c>
    </row>
    <row r="36">
      <c r="A36" s="4" t="n">
        <v>1</v>
      </c>
      <c r="B36" s="4" t="n">
        <v>2.94</v>
      </c>
      <c r="C36" s="4" t="inlineStr">
        <is>
          <t>1841</t>
        </is>
      </c>
      <c r="D36" s="4" t="inlineStr">
        <is>
          <t>PROPERTYZIPCODE</t>
        </is>
      </c>
    </row>
    <row r="37">
      <c r="A37" s="4" t="n">
        <v>1</v>
      </c>
      <c r="B37" s="4" t="n">
        <v>2.94</v>
      </c>
      <c r="C37" s="4" t="inlineStr">
        <is>
          <t>1510</t>
        </is>
      </c>
      <c r="D37" s="4" t="inlineStr">
        <is>
          <t>PROPERTYZIPCODE</t>
        </is>
      </c>
    </row>
    <row r="38">
      <c r="A38" s="9" t="n">
        <v>34</v>
      </c>
      <c r="B38" s="9" t="n">
        <v>100</v>
      </c>
      <c r="D38" s="9" t="inlineStr">
        <is>
          <t>Total PROPERTYZIPCODE</t>
        </is>
      </c>
    </row>
    <row r="39">
      <c r="A39" s="4" t="n">
        <v>29</v>
      </c>
      <c r="B39" s="4" t="n">
        <v>85.29000000000001</v>
      </c>
      <c r="C39" s="4" t="inlineStr">
        <is>
          <t>GARDEN</t>
        </is>
      </c>
      <c r="D39" s="4" t="inlineStr">
        <is>
          <t>Property Type</t>
        </is>
      </c>
    </row>
    <row r="40">
      <c r="A40" s="4" t="n">
        <v>5</v>
      </c>
      <c r="B40" s="4" t="n">
        <v>14.71</v>
      </c>
      <c r="C40" s="4" t="inlineStr">
        <is>
          <t>MIDRISE</t>
        </is>
      </c>
      <c r="D40" s="4" t="inlineStr">
        <is>
          <t>Property Type</t>
        </is>
      </c>
    </row>
    <row r="41">
      <c r="A41" s="9" t="n">
        <v>34</v>
      </c>
      <c r="B41" s="9" t="n">
        <v>100</v>
      </c>
      <c r="D41" s="9" t="inlineStr">
        <is>
          <t>Total Property Type</t>
        </is>
      </c>
    </row>
    <row r="42">
      <c r="A42" s="4" t="n">
        <v>5</v>
      </c>
      <c r="B42" s="4" t="n">
        <v>14.71</v>
      </c>
      <c r="C42" s="4" t="inlineStr">
        <is>
          <t>Less than 5 years</t>
        </is>
      </c>
      <c r="D42" s="4" t="inlineStr">
        <is>
          <t>Age of Property</t>
        </is>
      </c>
    </row>
    <row r="43">
      <c r="A43" s="4" t="n">
        <v>9</v>
      </c>
      <c r="B43" s="4" t="n">
        <v>26.47</v>
      </c>
      <c r="C43" s="4" t="inlineStr">
        <is>
          <t>5-9 years</t>
        </is>
      </c>
      <c r="D43" s="4" t="inlineStr">
        <is>
          <t>Age of Property</t>
        </is>
      </c>
    </row>
    <row r="44">
      <c r="A44" s="4" t="n">
        <v>6</v>
      </c>
      <c r="B44" s="4" t="n">
        <v>17.65</v>
      </c>
      <c r="C44" s="4" t="inlineStr">
        <is>
          <t>10-19 years</t>
        </is>
      </c>
      <c r="D44" s="4" t="inlineStr">
        <is>
          <t>Age of Property</t>
        </is>
      </c>
    </row>
    <row r="45">
      <c r="A45" s="4" t="n">
        <v>14</v>
      </c>
      <c r="B45" s="4" t="n">
        <v>41.18</v>
      </c>
      <c r="C45" s="4" t="inlineStr">
        <is>
          <t>20+ years</t>
        </is>
      </c>
      <c r="D45" s="4" t="inlineStr">
        <is>
          <t>Age of Property</t>
        </is>
      </c>
    </row>
    <row r="46">
      <c r="A46" s="9" t="n">
        <v>34</v>
      </c>
      <c r="B46" s="9" t="n">
        <v>100</v>
      </c>
      <c r="D46" s="9" t="inlineStr">
        <is>
          <t>Total Age of Property</t>
        </is>
      </c>
    </row>
    <row r="47">
      <c r="A47" s="4" t="n">
        <v>22</v>
      </c>
      <c r="B47" s="4" t="n">
        <v>64.70999999999999</v>
      </c>
      <c r="C47" s="4" t="inlineStr">
        <is>
          <t>Less than 100</t>
        </is>
      </c>
      <c r="D47" s="4" t="inlineStr">
        <is>
          <t>Property Size</t>
        </is>
      </c>
    </row>
    <row r="48">
      <c r="A48" s="4" t="n">
        <v>5</v>
      </c>
      <c r="B48" s="4" t="n">
        <v>14.71</v>
      </c>
      <c r="C48" s="4" t="inlineStr">
        <is>
          <t>100-199</t>
        </is>
      </c>
      <c r="D48" s="4" t="inlineStr">
        <is>
          <t>Property Size</t>
        </is>
      </c>
    </row>
    <row r="49">
      <c r="A49" s="4" t="n">
        <v>5</v>
      </c>
      <c r="B49" s="4" t="n">
        <v>14.71</v>
      </c>
      <c r="C49" s="4" t="inlineStr">
        <is>
          <t>200-299</t>
        </is>
      </c>
      <c r="D49" s="4" t="inlineStr">
        <is>
          <t>Property Size</t>
        </is>
      </c>
    </row>
    <row r="50">
      <c r="A50" s="4" t="n">
        <v>1</v>
      </c>
      <c r="B50" s="4" t="n">
        <v>2.94</v>
      </c>
      <c r="C50" s="4" t="inlineStr">
        <is>
          <t>300-399</t>
        </is>
      </c>
      <c r="D50" s="4" t="inlineStr">
        <is>
          <t>Property Size</t>
        </is>
      </c>
    </row>
    <row r="51">
      <c r="A51" s="4" t="n">
        <v>1</v>
      </c>
      <c r="B51" s="4" t="n">
        <v>2.94</v>
      </c>
      <c r="C51" s="4" t="inlineStr">
        <is>
          <t>400-499</t>
        </is>
      </c>
      <c r="D51" s="4" t="inlineStr">
        <is>
          <t>Property Size</t>
        </is>
      </c>
    </row>
    <row r="52">
      <c r="A52" s="9" t="n">
        <v>34</v>
      </c>
      <c r="B52" s="9" t="n">
        <v>100</v>
      </c>
      <c r="D52" s="9" t="inlineStr">
        <is>
          <t>Total Property Size</t>
        </is>
      </c>
    </row>
    <row r="53">
      <c r="A53" s="4" t="n">
        <v>21</v>
      </c>
      <c r="B53" s="4" t="n">
        <v>61.76</v>
      </c>
      <c r="C53" s="4" t="inlineStr">
        <is>
          <t>AFFORDABLE</t>
        </is>
      </c>
      <c r="D53" s="4" t="inlineStr">
        <is>
          <t>Rent Type</t>
        </is>
      </c>
    </row>
    <row r="54">
      <c r="A54" s="4" t="n">
        <v>13</v>
      </c>
      <c r="B54" s="4" t="n">
        <v>38.24</v>
      </c>
      <c r="C54" s="4" t="inlineStr">
        <is>
          <t>MARKETRATE</t>
        </is>
      </c>
      <c r="D54" s="4" t="inlineStr">
        <is>
          <t>Rent Type</t>
        </is>
      </c>
    </row>
    <row r="55">
      <c r="A55" s="9" t="n">
        <v>34</v>
      </c>
      <c r="B55" s="9" t="n">
        <v>100</v>
      </c>
      <c r="D55" s="9" t="inlineStr">
        <is>
          <t>Total Rent Type</t>
        </is>
      </c>
    </row>
    <row r="56"/>
  </sheetData>
  <mergeCells count="2">
    <mergeCell ref="A19:D19"/>
    <mergeCell ref="A1:B1"/>
  </mergeCells>
  <pageMargins left="0.75" right="0.75" top="1" bottom="1" header="0.5" footer="0.5"/>
</worksheet>
</file>

<file path=xl/worksheets/sheet127.xml><?xml version="1.0" encoding="utf-8"?>
<worksheet xmlns="http://schemas.openxmlformats.org/spreadsheetml/2006/main">
  <sheetPr>
    <outlinePr summaryBelow="1" summaryRight="1"/>
    <pageSetUpPr/>
  </sheetPr>
  <dimension ref="A1:D55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2966</v>
      </c>
    </row>
    <row r="3">
      <c r="A3" s="6" t="inlineStr">
        <is>
          <t>Sample (Total number of properties)</t>
        </is>
      </c>
      <c r="B3" s="4" t="n">
        <v>27</v>
      </c>
    </row>
    <row r="4">
      <c r="A4" s="6" t="inlineStr">
        <is>
          <t>Average property taxes per unit</t>
        </is>
      </c>
      <c r="B4" s="7" t="n">
        <v>2920</v>
      </c>
    </row>
    <row r="5">
      <c r="A5" s="6" t="inlineStr">
        <is>
          <t>Average payroll expenses per unit</t>
        </is>
      </c>
      <c r="B5" s="7" t="n">
        <v>1326</v>
      </c>
    </row>
    <row r="6">
      <c r="A6" s="6" t="inlineStr">
        <is>
          <t>Average capital expenditures per unit</t>
        </is>
      </c>
      <c r="B6" s="7" t="n">
        <v>261</v>
      </c>
    </row>
    <row r="7">
      <c r="A7" s="6" t="inlineStr">
        <is>
          <t>Average mortgage per unit</t>
        </is>
      </c>
      <c r="B7" s="7" t="n">
        <v>12926</v>
      </c>
    </row>
    <row r="8">
      <c r="A8" s="6" t="inlineStr">
        <is>
          <t>Average total operating expenses per unit</t>
        </is>
      </c>
      <c r="B8" s="7" t="n">
        <v>6890</v>
      </c>
    </row>
    <row r="9">
      <c r="A9" s="6" t="inlineStr">
        <is>
          <t>Average total expenses per unit</t>
        </is>
      </c>
      <c r="B9" s="7" t="n">
        <v>24323</v>
      </c>
    </row>
    <row r="10">
      <c r="A10" s="6" t="inlineStr">
        <is>
          <t>Average total profit per unit</t>
        </is>
      </c>
      <c r="B10" s="7" t="n">
        <v>3231</v>
      </c>
    </row>
    <row r="11">
      <c r="A11" s="6" t="inlineStr">
        <is>
          <t>Property taxes per dollar of rent</t>
        </is>
      </c>
      <c r="B11" s="4" t="inlineStr">
        <is>
          <t>11 cents</t>
        </is>
      </c>
    </row>
    <row r="12">
      <c r="A12" s="6" t="inlineStr">
        <is>
          <t>Payroll expenses per dollar of rent</t>
        </is>
      </c>
      <c r="B12" s="4" t="inlineStr">
        <is>
          <t>5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47 cents</t>
        </is>
      </c>
    </row>
    <row r="15">
      <c r="A15" s="6" t="inlineStr">
        <is>
          <t>Total operating expenses per dollar of rent</t>
        </is>
      </c>
      <c r="B15" s="4" t="inlineStr">
        <is>
          <t>25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12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9</v>
      </c>
      <c r="B21" s="4" t="n">
        <v>33.33</v>
      </c>
      <c r="C21" s="4" t="inlineStr">
        <is>
          <t>2446</t>
        </is>
      </c>
      <c r="D21" s="4" t="inlineStr">
        <is>
          <t>PROPERTYZIPCODE</t>
        </is>
      </c>
    </row>
    <row r="22">
      <c r="A22" s="4" t="n">
        <v>5</v>
      </c>
      <c r="B22" s="4" t="n">
        <v>18.52</v>
      </c>
      <c r="C22" s="4" t="inlineStr">
        <is>
          <t>2720</t>
        </is>
      </c>
      <c r="D22" s="4" t="inlineStr">
        <is>
          <t>PROPERTYZIPCODE</t>
        </is>
      </c>
    </row>
    <row r="23">
      <c r="A23" s="4" t="n">
        <v>2</v>
      </c>
      <c r="B23" s="4" t="n">
        <v>7.41</v>
      </c>
      <c r="C23" s="4" t="inlineStr">
        <is>
          <t>2048</t>
        </is>
      </c>
      <c r="D23" s="4" t="inlineStr">
        <is>
          <t>PROPERTYZIPCODE</t>
        </is>
      </c>
    </row>
    <row r="24">
      <c r="A24" s="4" t="n">
        <v>2</v>
      </c>
      <c r="B24" s="4" t="n">
        <v>7.41</v>
      </c>
      <c r="C24" s="4" t="inlineStr">
        <is>
          <t>2703</t>
        </is>
      </c>
      <c r="D24" s="4" t="inlineStr">
        <is>
          <t>PROPERTYZIPCODE</t>
        </is>
      </c>
    </row>
    <row r="25">
      <c r="A25" s="4" t="n">
        <v>1</v>
      </c>
      <c r="B25" s="4" t="n">
        <v>3.7</v>
      </c>
      <c r="C25" s="4" t="inlineStr">
        <is>
          <t>2093</t>
        </is>
      </c>
      <c r="D25" s="4" t="inlineStr">
        <is>
          <t>PROPERTYZIPCODE</t>
        </is>
      </c>
    </row>
    <row r="26">
      <c r="A26" s="4" t="n">
        <v>1</v>
      </c>
      <c r="B26" s="4" t="n">
        <v>3.7</v>
      </c>
      <c r="C26" s="4" t="inlineStr">
        <is>
          <t>2458</t>
        </is>
      </c>
      <c r="D26" s="4" t="inlineStr">
        <is>
          <t>PROPERTYZIPCODE</t>
        </is>
      </c>
    </row>
    <row r="27">
      <c r="A27" s="4" t="n">
        <v>1</v>
      </c>
      <c r="B27" s="4" t="n">
        <v>3.7</v>
      </c>
      <c r="C27" s="4" t="inlineStr">
        <is>
          <t>1757</t>
        </is>
      </c>
      <c r="D27" s="4" t="inlineStr">
        <is>
          <t>PROPERTYZIPCODE</t>
        </is>
      </c>
    </row>
    <row r="28">
      <c r="A28" s="4" t="n">
        <v>1</v>
      </c>
      <c r="B28" s="4" t="n">
        <v>3.7</v>
      </c>
      <c r="C28" s="4" t="inlineStr">
        <is>
          <t>2445</t>
        </is>
      </c>
      <c r="D28" s="4" t="inlineStr">
        <is>
          <t>PROPERTYZIPCODE</t>
        </is>
      </c>
    </row>
    <row r="29">
      <c r="A29" s="4" t="n">
        <v>1</v>
      </c>
      <c r="B29" s="4" t="n">
        <v>3.7</v>
      </c>
      <c r="C29" s="4" t="inlineStr">
        <is>
          <t>2762</t>
        </is>
      </c>
      <c r="D29" s="4" t="inlineStr">
        <is>
          <t>PROPERTYZIPCODE</t>
        </is>
      </c>
    </row>
    <row r="30">
      <c r="A30" s="4" t="n">
        <v>1</v>
      </c>
      <c r="B30" s="4" t="n">
        <v>3.7</v>
      </c>
      <c r="C30" s="4" t="inlineStr">
        <is>
          <t>2038</t>
        </is>
      </c>
      <c r="D30" s="4" t="inlineStr">
        <is>
          <t>PROPERTYZIPCODE</t>
        </is>
      </c>
    </row>
    <row r="31">
      <c r="A31" s="4" t="n">
        <v>1</v>
      </c>
      <c r="B31" s="4" t="n">
        <v>3.7</v>
      </c>
      <c r="C31" s="4" t="inlineStr">
        <is>
          <t>1747</t>
        </is>
      </c>
      <c r="D31" s="4" t="inlineStr">
        <is>
          <t>PROPERTYZIPCODE</t>
        </is>
      </c>
    </row>
    <row r="32">
      <c r="A32" s="4" t="n">
        <v>1</v>
      </c>
      <c r="B32" s="4" t="n">
        <v>3.7</v>
      </c>
      <c r="C32" s="4" t="inlineStr">
        <is>
          <t>2780</t>
        </is>
      </c>
      <c r="D32" s="4" t="inlineStr">
        <is>
          <t>PROPERTYZIPCODE</t>
        </is>
      </c>
    </row>
    <row r="33">
      <c r="A33" s="4" t="n">
        <v>1</v>
      </c>
      <c r="B33" s="4" t="n">
        <v>3.7</v>
      </c>
      <c r="C33" s="4" t="inlineStr">
        <is>
          <t>2721</t>
        </is>
      </c>
      <c r="D33" s="4" t="inlineStr">
        <is>
          <t>PROPERTYZIPCODE</t>
        </is>
      </c>
    </row>
    <row r="34">
      <c r="A34" s="9" t="n">
        <v>27</v>
      </c>
      <c r="B34" s="9" t="n">
        <v>100</v>
      </c>
      <c r="D34" s="9" t="inlineStr">
        <is>
          <t>Total PROPERTYZIPCODE</t>
        </is>
      </c>
    </row>
    <row r="35">
      <c r="A35" s="4" t="n">
        <v>20</v>
      </c>
      <c r="B35" s="4" t="n">
        <v>74.06999999999999</v>
      </c>
      <c r="C35" s="4" t="inlineStr">
        <is>
          <t>GARDEN</t>
        </is>
      </c>
      <c r="D35" s="4" t="inlineStr">
        <is>
          <t>Property Type</t>
        </is>
      </c>
    </row>
    <row r="36">
      <c r="A36" s="4" t="n">
        <v>3</v>
      </c>
      <c r="B36" s="4" t="n">
        <v>11.11</v>
      </c>
      <c r="C36" s="4" t="inlineStr">
        <is>
          <t>MIDRISE</t>
        </is>
      </c>
      <c r="D36" s="4" t="inlineStr">
        <is>
          <t>Property Type</t>
        </is>
      </c>
    </row>
    <row r="37">
      <c r="A37" s="4" t="n">
        <v>2</v>
      </c>
      <c r="B37" s="4" t="n">
        <v>7.41</v>
      </c>
      <c r="C37" s="4" t="inlineStr">
        <is>
          <t>HIRISE</t>
        </is>
      </c>
      <c r="D37" s="4" t="inlineStr">
        <is>
          <t>Property Type</t>
        </is>
      </c>
    </row>
    <row r="38">
      <c r="A38" s="4" t="n">
        <v>1</v>
      </c>
      <c r="B38" s="4" t="n">
        <v>3.7</v>
      </c>
      <c r="C38" s="4" t="inlineStr">
        <is>
          <t>STUDENT</t>
        </is>
      </c>
      <c r="D38" s="4" t="inlineStr">
        <is>
          <t>Property Type</t>
        </is>
      </c>
    </row>
    <row r="39">
      <c r="A39" s="4" t="n">
        <v>1</v>
      </c>
      <c r="B39" s="4" t="n">
        <v>3.7</v>
      </c>
      <c r="C39" s="4" t="inlineStr">
        <is>
          <t>MANUF</t>
        </is>
      </c>
      <c r="D39" s="4" t="inlineStr">
        <is>
          <t>Property Type</t>
        </is>
      </c>
    </row>
    <row r="40">
      <c r="A40" s="9" t="n">
        <v>27</v>
      </c>
      <c r="B40" s="9" t="n">
        <v>100</v>
      </c>
      <c r="D40" s="9" t="inlineStr">
        <is>
          <t>Total Property Type</t>
        </is>
      </c>
    </row>
    <row r="41">
      <c r="A41" s="4" t="n">
        <v>3</v>
      </c>
      <c r="B41" s="4" t="n">
        <v>11.11</v>
      </c>
      <c r="C41" s="4" t="inlineStr">
        <is>
          <t>Less than 5 years</t>
        </is>
      </c>
      <c r="D41" s="4" t="inlineStr">
        <is>
          <t>Age of Property</t>
        </is>
      </c>
    </row>
    <row r="42">
      <c r="A42" s="4" t="n">
        <v>8</v>
      </c>
      <c r="B42" s="4" t="n">
        <v>29.63</v>
      </c>
      <c r="C42" s="4" t="inlineStr">
        <is>
          <t>5-9 years</t>
        </is>
      </c>
      <c r="D42" s="4" t="inlineStr">
        <is>
          <t>Age of Property</t>
        </is>
      </c>
    </row>
    <row r="43">
      <c r="A43" s="4" t="n">
        <v>4</v>
      </c>
      <c r="B43" s="4" t="n">
        <v>14.81</v>
      </c>
      <c r="C43" s="4" t="inlineStr">
        <is>
          <t>10-19 years</t>
        </is>
      </c>
      <c r="D43" s="4" t="inlineStr">
        <is>
          <t>Age of Property</t>
        </is>
      </c>
    </row>
    <row r="44">
      <c r="A44" s="4" t="n">
        <v>12</v>
      </c>
      <c r="B44" s="4" t="n">
        <v>44.44</v>
      </c>
      <c r="C44" s="4" t="inlineStr">
        <is>
          <t>20+ years</t>
        </is>
      </c>
      <c r="D44" s="4" t="inlineStr">
        <is>
          <t>Age of Property</t>
        </is>
      </c>
    </row>
    <row r="45">
      <c r="A45" s="9" t="n">
        <v>27</v>
      </c>
      <c r="B45" s="9" t="n">
        <v>100</v>
      </c>
      <c r="D45" s="9" t="inlineStr">
        <is>
          <t>Total Age of Property</t>
        </is>
      </c>
    </row>
    <row r="46">
      <c r="A46" s="4" t="n">
        <v>17</v>
      </c>
      <c r="B46" s="4" t="n">
        <v>62.96</v>
      </c>
      <c r="C46" s="4" t="inlineStr">
        <is>
          <t>Less than 100</t>
        </is>
      </c>
      <c r="D46" s="4" t="inlineStr">
        <is>
          <t>Property Size</t>
        </is>
      </c>
    </row>
    <row r="47">
      <c r="A47" s="4" t="n">
        <v>4</v>
      </c>
      <c r="B47" s="4" t="n">
        <v>14.81</v>
      </c>
      <c r="C47" s="4" t="inlineStr">
        <is>
          <t>100-199</t>
        </is>
      </c>
      <c r="D47" s="4" t="inlineStr">
        <is>
          <t>Property Size</t>
        </is>
      </c>
    </row>
    <row r="48">
      <c r="A48" s="4" t="n">
        <v>3</v>
      </c>
      <c r="B48" s="4" t="n">
        <v>11.11</v>
      </c>
      <c r="C48" s="4" t="inlineStr">
        <is>
          <t>200-299</t>
        </is>
      </c>
      <c r="D48" s="4" t="inlineStr">
        <is>
          <t>Property Size</t>
        </is>
      </c>
    </row>
    <row r="49">
      <c r="A49" s="4" t="n">
        <v>2</v>
      </c>
      <c r="B49" s="4" t="n">
        <v>7.41</v>
      </c>
      <c r="C49" s="4" t="inlineStr">
        <is>
          <t>300-399</t>
        </is>
      </c>
      <c r="D49" s="4" t="inlineStr">
        <is>
          <t>Property Size</t>
        </is>
      </c>
    </row>
    <row r="50">
      <c r="A50" s="4" t="n">
        <v>1</v>
      </c>
      <c r="B50" s="4" t="n">
        <v>3.7</v>
      </c>
      <c r="C50" s="4" t="inlineStr">
        <is>
          <t>400-499</t>
        </is>
      </c>
      <c r="D50" s="4" t="inlineStr">
        <is>
          <t>Property Size</t>
        </is>
      </c>
    </row>
    <row r="51">
      <c r="A51" s="9" t="n">
        <v>27</v>
      </c>
      <c r="B51" s="9" t="n">
        <v>100</v>
      </c>
      <c r="D51" s="9" t="inlineStr">
        <is>
          <t>Total Property Size</t>
        </is>
      </c>
    </row>
    <row r="52">
      <c r="A52" s="4" t="n">
        <v>21</v>
      </c>
      <c r="B52" s="4" t="n">
        <v>77.78</v>
      </c>
      <c r="C52" s="4" t="inlineStr">
        <is>
          <t>MARKETRATE</t>
        </is>
      </c>
      <c r="D52" s="4" t="inlineStr">
        <is>
          <t>Rent Type</t>
        </is>
      </c>
    </row>
    <row r="53">
      <c r="A53" s="4" t="n">
        <v>6</v>
      </c>
      <c r="B53" s="4" t="n">
        <v>22.22</v>
      </c>
      <c r="C53" s="4" t="inlineStr">
        <is>
          <t>AFFORDABLE</t>
        </is>
      </c>
      <c r="D53" s="4" t="inlineStr">
        <is>
          <t>Rent Type</t>
        </is>
      </c>
    </row>
    <row r="54">
      <c r="A54" s="9" t="n">
        <v>27</v>
      </c>
      <c r="B54" s="9" t="n">
        <v>100</v>
      </c>
      <c r="D54" s="9" t="inlineStr">
        <is>
          <t>Total Rent Type</t>
        </is>
      </c>
    </row>
    <row r="55"/>
  </sheetData>
  <mergeCells count="2">
    <mergeCell ref="A19:D19"/>
    <mergeCell ref="A1:B1"/>
  </mergeCells>
  <pageMargins left="0.75" right="0.75" top="1" bottom="1" header="0.5" footer="0.5"/>
</worksheet>
</file>

<file path=xl/worksheets/sheet128.xml><?xml version="1.0" encoding="utf-8"?>
<worksheet xmlns="http://schemas.openxmlformats.org/spreadsheetml/2006/main">
  <sheetPr>
    <outlinePr summaryBelow="1" summaryRight="1"/>
    <pageSetUpPr/>
  </sheetPr>
  <dimension ref="A1:D50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1699</v>
      </c>
    </row>
    <row r="3">
      <c r="A3" s="6" t="inlineStr">
        <is>
          <t>Sample (Total number of properties)</t>
        </is>
      </c>
      <c r="B3" s="4" t="n">
        <v>28</v>
      </c>
    </row>
    <row r="4">
      <c r="A4" s="6" t="inlineStr">
        <is>
          <t>Average property taxes per unit</t>
        </is>
      </c>
      <c r="B4" s="7" t="n">
        <v>2321</v>
      </c>
    </row>
    <row r="5">
      <c r="A5" s="6" t="inlineStr">
        <is>
          <t>Average payroll expenses per unit</t>
        </is>
      </c>
      <c r="B5" s="7" t="n">
        <v>536</v>
      </c>
    </row>
    <row r="6">
      <c r="A6" s="6" t="inlineStr">
        <is>
          <t>Average capital expenditures per unit</t>
        </is>
      </c>
      <c r="B6" s="7" t="n">
        <v>259</v>
      </c>
    </row>
    <row r="7">
      <c r="A7" s="6" t="inlineStr">
        <is>
          <t>Average mortgage per unit</t>
        </is>
      </c>
      <c r="B7" s="7" t="n">
        <v>10861</v>
      </c>
    </row>
    <row r="8">
      <c r="A8" s="6" t="inlineStr">
        <is>
          <t>Average total operating expenses per unit</t>
        </is>
      </c>
      <c r="B8" s="7" t="n">
        <v>6776</v>
      </c>
    </row>
    <row r="9">
      <c r="A9" s="6" t="inlineStr">
        <is>
          <t>Average total expenses per unit</t>
        </is>
      </c>
      <c r="B9" s="7" t="n">
        <v>20752</v>
      </c>
    </row>
    <row r="10">
      <c r="A10" s="6" t="inlineStr">
        <is>
          <t>Average total profit per unit</t>
        </is>
      </c>
      <c r="B10" s="7" t="n">
        <v>2687</v>
      </c>
    </row>
    <row r="11">
      <c r="A11" s="6" t="inlineStr">
        <is>
          <t>Property taxes per dollar of rent</t>
        </is>
      </c>
      <c r="B11" s="4" t="inlineStr">
        <is>
          <t>10 cents</t>
        </is>
      </c>
    </row>
    <row r="12">
      <c r="A12" s="6" t="inlineStr">
        <is>
          <t>Payroll expenses per dollar of rent</t>
        </is>
      </c>
      <c r="B12" s="4" t="inlineStr">
        <is>
          <t>2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46 cents</t>
        </is>
      </c>
    </row>
    <row r="15">
      <c r="A15" s="6" t="inlineStr">
        <is>
          <t>Total operating expenses per dollar of rent</t>
        </is>
      </c>
      <c r="B15" s="4" t="inlineStr">
        <is>
          <t>29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12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6</v>
      </c>
      <c r="B21" s="4" t="n">
        <v>21.43</v>
      </c>
      <c r="C21" s="4" t="inlineStr">
        <is>
          <t>2148</t>
        </is>
      </c>
      <c r="D21" s="4" t="inlineStr">
        <is>
          <t>PROPERTYZIPCODE</t>
        </is>
      </c>
    </row>
    <row r="22">
      <c r="A22" s="4" t="n">
        <v>5</v>
      </c>
      <c r="B22" s="4" t="n">
        <v>17.86</v>
      </c>
      <c r="C22" s="4" t="inlineStr">
        <is>
          <t>1702</t>
        </is>
      </c>
      <c r="D22" s="4" t="inlineStr">
        <is>
          <t>PROPERTYZIPCODE</t>
        </is>
      </c>
    </row>
    <row r="23">
      <c r="A23" s="4" t="n">
        <v>3</v>
      </c>
      <c r="B23" s="4" t="n">
        <v>10.71</v>
      </c>
      <c r="C23" s="4" t="inlineStr">
        <is>
          <t>2151</t>
        </is>
      </c>
      <c r="D23" s="4" t="inlineStr">
        <is>
          <t>PROPERTYZIPCODE</t>
        </is>
      </c>
    </row>
    <row r="24">
      <c r="A24" s="4" t="n">
        <v>3</v>
      </c>
      <c r="B24" s="4" t="n">
        <v>10.71</v>
      </c>
      <c r="C24" s="4" t="inlineStr">
        <is>
          <t>2176</t>
        </is>
      </c>
      <c r="D24" s="4" t="inlineStr">
        <is>
          <t>PROPERTYZIPCODE</t>
        </is>
      </c>
    </row>
    <row r="25">
      <c r="A25" s="4" t="n">
        <v>2</v>
      </c>
      <c r="B25" s="4" t="n">
        <v>7.14</v>
      </c>
      <c r="C25" s="4" t="inlineStr">
        <is>
          <t>2453</t>
        </is>
      </c>
      <c r="D25" s="4" t="inlineStr">
        <is>
          <t>PROPERTYZIPCODE</t>
        </is>
      </c>
    </row>
    <row r="26">
      <c r="A26" s="4" t="n">
        <v>2</v>
      </c>
      <c r="B26" s="4" t="n">
        <v>7.14</v>
      </c>
      <c r="C26" s="4" t="inlineStr">
        <is>
          <t>2452</t>
        </is>
      </c>
      <c r="D26" s="4" t="inlineStr">
        <is>
          <t>PROPERTYZIPCODE</t>
        </is>
      </c>
    </row>
    <row r="27">
      <c r="A27" s="4" t="n">
        <v>2</v>
      </c>
      <c r="B27" s="4" t="n">
        <v>7.14</v>
      </c>
      <c r="C27" s="4" t="inlineStr">
        <is>
          <t>1801</t>
        </is>
      </c>
      <c r="D27" s="4" t="inlineStr">
        <is>
          <t>PROPERTYZIPCODE</t>
        </is>
      </c>
    </row>
    <row r="28">
      <c r="A28" s="4" t="n">
        <v>1</v>
      </c>
      <c r="B28" s="4" t="n">
        <v>3.57</v>
      </c>
      <c r="C28" s="4" t="inlineStr">
        <is>
          <t>2139</t>
        </is>
      </c>
      <c r="D28" s="4" t="inlineStr">
        <is>
          <t>PROPERTYZIPCODE</t>
        </is>
      </c>
    </row>
    <row r="29">
      <c r="A29" s="4" t="n">
        <v>1</v>
      </c>
      <c r="B29" s="4" t="n">
        <v>3.57</v>
      </c>
      <c r="C29" s="4" t="inlineStr">
        <is>
          <t>1701</t>
        </is>
      </c>
      <c r="D29" s="4" t="inlineStr">
        <is>
          <t>PROPERTYZIPCODE</t>
        </is>
      </c>
    </row>
    <row r="30">
      <c r="A30" s="4" t="n">
        <v>1</v>
      </c>
      <c r="B30" s="4" t="n">
        <v>3.57</v>
      </c>
      <c r="C30" s="4" t="inlineStr">
        <is>
          <t>2138</t>
        </is>
      </c>
      <c r="D30" s="4" t="inlineStr">
        <is>
          <t>PROPERTYZIPCODE</t>
        </is>
      </c>
    </row>
    <row r="31">
      <c r="A31" s="4" t="n">
        <v>1</v>
      </c>
      <c r="B31" s="4" t="n">
        <v>3.57</v>
      </c>
      <c r="C31" s="4" t="inlineStr">
        <is>
          <t>2152</t>
        </is>
      </c>
      <c r="D31" s="4" t="inlineStr">
        <is>
          <t>PROPERTYZIPCODE</t>
        </is>
      </c>
    </row>
    <row r="32">
      <c r="A32" s="4" t="n">
        <v>1</v>
      </c>
      <c r="B32" s="4" t="n">
        <v>3.57</v>
      </c>
      <c r="C32" s="4" t="inlineStr">
        <is>
          <t>2155</t>
        </is>
      </c>
      <c r="D32" s="4" t="inlineStr">
        <is>
          <t>PROPERTYZIPCODE</t>
        </is>
      </c>
    </row>
    <row r="33">
      <c r="A33" s="9" t="n">
        <v>28</v>
      </c>
      <c r="B33" s="9" t="n">
        <v>100</v>
      </c>
      <c r="D33" s="9" t="inlineStr">
        <is>
          <t>Total PROPERTYZIPCODE</t>
        </is>
      </c>
    </row>
    <row r="34">
      <c r="A34" s="4" t="n">
        <v>23</v>
      </c>
      <c r="B34" s="4" t="n">
        <v>82.14</v>
      </c>
      <c r="C34" s="4" t="inlineStr">
        <is>
          <t>GARDEN</t>
        </is>
      </c>
      <c r="D34" s="4" t="inlineStr">
        <is>
          <t>Property Type</t>
        </is>
      </c>
    </row>
    <row r="35">
      <c r="A35" s="4" t="n">
        <v>5</v>
      </c>
      <c r="B35" s="4" t="n">
        <v>17.86</v>
      </c>
      <c r="C35" s="4" t="inlineStr">
        <is>
          <t>MIDRISE</t>
        </is>
      </c>
      <c r="D35" s="4" t="inlineStr">
        <is>
          <t>Property Type</t>
        </is>
      </c>
    </row>
    <row r="36">
      <c r="A36" s="9" t="n">
        <v>28</v>
      </c>
      <c r="B36" s="9" t="n">
        <v>100</v>
      </c>
      <c r="D36" s="9" t="inlineStr">
        <is>
          <t>Total Property Type</t>
        </is>
      </c>
    </row>
    <row r="37">
      <c r="A37" s="4" t="n">
        <v>1</v>
      </c>
      <c r="B37" s="4" t="n">
        <v>3.57</v>
      </c>
      <c r="C37" s="4" t="inlineStr">
        <is>
          <t>Less than 5 years</t>
        </is>
      </c>
      <c r="D37" s="4" t="inlineStr">
        <is>
          <t>Age of Property</t>
        </is>
      </c>
    </row>
    <row r="38">
      <c r="A38" s="4" t="n">
        <v>11</v>
      </c>
      <c r="B38" s="4" t="n">
        <v>39.29</v>
      </c>
      <c r="C38" s="4" t="inlineStr">
        <is>
          <t>5-9 years</t>
        </is>
      </c>
      <c r="D38" s="4" t="inlineStr">
        <is>
          <t>Age of Property</t>
        </is>
      </c>
    </row>
    <row r="39">
      <c r="A39" s="4" t="n">
        <v>2</v>
      </c>
      <c r="B39" s="4" t="n">
        <v>7.14</v>
      </c>
      <c r="C39" s="4" t="inlineStr">
        <is>
          <t>10-19 years</t>
        </is>
      </c>
      <c r="D39" s="4" t="inlineStr">
        <is>
          <t>Age of Property</t>
        </is>
      </c>
    </row>
    <row r="40">
      <c r="A40" s="4" t="n">
        <v>14</v>
      </c>
      <c r="B40" s="4" t="n">
        <v>50</v>
      </c>
      <c r="C40" s="4" t="inlineStr">
        <is>
          <t>20+ years</t>
        </is>
      </c>
      <c r="D40" s="4" t="inlineStr">
        <is>
          <t>Age of Property</t>
        </is>
      </c>
    </row>
    <row r="41">
      <c r="A41" s="9" t="n">
        <v>28</v>
      </c>
      <c r="B41" s="9" t="n">
        <v>100</v>
      </c>
      <c r="D41" s="9" t="inlineStr">
        <is>
          <t>Total Age of Property</t>
        </is>
      </c>
    </row>
    <row r="42">
      <c r="A42" s="4" t="n">
        <v>24</v>
      </c>
      <c r="B42" s="4" t="n">
        <v>85.70999999999999</v>
      </c>
      <c r="C42" s="4" t="inlineStr">
        <is>
          <t>Less than 100</t>
        </is>
      </c>
      <c r="D42" s="4" t="inlineStr">
        <is>
          <t>Property Size</t>
        </is>
      </c>
    </row>
    <row r="43">
      <c r="A43" s="4" t="n">
        <v>1</v>
      </c>
      <c r="B43" s="4" t="n">
        <v>3.57</v>
      </c>
      <c r="C43" s="4" t="inlineStr">
        <is>
          <t>100-199</t>
        </is>
      </c>
      <c r="D43" s="4" t="inlineStr">
        <is>
          <t>Property Size</t>
        </is>
      </c>
    </row>
    <row r="44">
      <c r="A44" s="4" t="n">
        <v>2</v>
      </c>
      <c r="B44" s="4" t="n">
        <v>7.14</v>
      </c>
      <c r="C44" s="4" t="inlineStr">
        <is>
          <t>200-299</t>
        </is>
      </c>
      <c r="D44" s="4" t="inlineStr">
        <is>
          <t>Property Size</t>
        </is>
      </c>
    </row>
    <row r="45">
      <c r="A45" s="4" t="n">
        <v>1</v>
      </c>
      <c r="B45" s="4" t="n">
        <v>3.57</v>
      </c>
      <c r="C45" s="4" t="inlineStr">
        <is>
          <t>300-399</t>
        </is>
      </c>
      <c r="D45" s="4" t="inlineStr">
        <is>
          <t>Property Size</t>
        </is>
      </c>
    </row>
    <row r="46">
      <c r="A46" s="9" t="n">
        <v>28</v>
      </c>
      <c r="B46" s="9" t="n">
        <v>100</v>
      </c>
      <c r="D46" s="9" t="inlineStr">
        <is>
          <t>Total Property Size</t>
        </is>
      </c>
    </row>
    <row r="47">
      <c r="A47" s="4" t="n">
        <v>15</v>
      </c>
      <c r="B47" s="4" t="n">
        <v>53.57</v>
      </c>
      <c r="C47" s="4" t="inlineStr">
        <is>
          <t>MARKETRATE</t>
        </is>
      </c>
      <c r="D47" s="4" t="inlineStr">
        <is>
          <t>Rent Type</t>
        </is>
      </c>
    </row>
    <row r="48">
      <c r="A48" s="4" t="n">
        <v>13</v>
      </c>
      <c r="B48" s="4" t="n">
        <v>46.43</v>
      </c>
      <c r="C48" s="4" t="inlineStr">
        <is>
          <t>AFFORDABLE</t>
        </is>
      </c>
      <c r="D48" s="4" t="inlineStr">
        <is>
          <t>Rent Type</t>
        </is>
      </c>
    </row>
    <row r="49">
      <c r="A49" s="9" t="n">
        <v>28</v>
      </c>
      <c r="B49" s="9" t="n">
        <v>100</v>
      </c>
      <c r="D49" s="9" t="inlineStr">
        <is>
          <t>Total Rent Type</t>
        </is>
      </c>
    </row>
    <row r="50"/>
  </sheetData>
  <mergeCells count="2">
    <mergeCell ref="A19:D19"/>
    <mergeCell ref="A1:B1"/>
  </mergeCells>
  <pageMargins left="0.75" right="0.75" top="1" bottom="1" header="0.5" footer="0.5"/>
</worksheet>
</file>

<file path=xl/worksheets/sheet129.xml><?xml version="1.0" encoding="utf-8"?>
<worksheet xmlns="http://schemas.openxmlformats.org/spreadsheetml/2006/main">
  <sheetPr>
    <outlinePr summaryBelow="1" summaryRight="1"/>
    <pageSetUpPr/>
  </sheetPr>
  <dimension ref="A1:D50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1646</v>
      </c>
    </row>
    <row r="3">
      <c r="A3" s="6" t="inlineStr">
        <is>
          <t>Sample (Total number of properties)</t>
        </is>
      </c>
      <c r="B3" s="4" t="n">
        <v>20</v>
      </c>
    </row>
    <row r="4">
      <c r="A4" s="6" t="inlineStr">
        <is>
          <t>Average property taxes per unit</t>
        </is>
      </c>
      <c r="B4" s="7" t="n">
        <v>2372</v>
      </c>
    </row>
    <row r="5">
      <c r="A5" s="6" t="inlineStr">
        <is>
          <t>Average payroll expenses per unit</t>
        </is>
      </c>
      <c r="B5" s="7" t="n">
        <v>873</v>
      </c>
    </row>
    <row r="6">
      <c r="A6" s="6" t="inlineStr">
        <is>
          <t>Average capital expenditures per unit</t>
        </is>
      </c>
      <c r="B6" s="7" t="n">
        <v>241</v>
      </c>
    </row>
    <row r="7">
      <c r="A7" s="6" t="inlineStr">
        <is>
          <t>Average mortgage per unit</t>
        </is>
      </c>
      <c r="B7" s="7" t="n">
        <v>12077</v>
      </c>
    </row>
    <row r="8">
      <c r="A8" s="6" t="inlineStr">
        <is>
          <t>Average total operating expenses per unit</t>
        </is>
      </c>
      <c r="B8" s="7" t="n">
        <v>5958</v>
      </c>
    </row>
    <row r="9">
      <c r="A9" s="6" t="inlineStr">
        <is>
          <t>Average total expenses per unit</t>
        </is>
      </c>
      <c r="B9" s="7" t="n">
        <v>21520</v>
      </c>
    </row>
    <row r="10">
      <c r="A10" s="6" t="inlineStr">
        <is>
          <t>Average total profit per unit</t>
        </is>
      </c>
      <c r="B10" s="7" t="n">
        <v>3019</v>
      </c>
    </row>
    <row r="11">
      <c r="A11" s="6" t="inlineStr">
        <is>
          <t>Property taxes per dollar of rent</t>
        </is>
      </c>
      <c r="B11" s="4" t="inlineStr">
        <is>
          <t>10 cents</t>
        </is>
      </c>
    </row>
    <row r="12">
      <c r="A12" s="6" t="inlineStr">
        <is>
          <t>Payroll expenses per dollar of rent</t>
        </is>
      </c>
      <c r="B12" s="4" t="inlineStr">
        <is>
          <t>4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49 cents</t>
        </is>
      </c>
    </row>
    <row r="15">
      <c r="A15" s="6" t="inlineStr">
        <is>
          <t>Total operating expenses per dollar of rent</t>
        </is>
      </c>
      <c r="B15" s="4" t="inlineStr">
        <is>
          <t>24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12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8</v>
      </c>
      <c r="B21" s="4" t="n">
        <v>40</v>
      </c>
      <c r="C21" s="4" t="inlineStr">
        <is>
          <t>1902</t>
        </is>
      </c>
      <c r="D21" s="4" t="inlineStr">
        <is>
          <t>PROPERTYZIPCODE</t>
        </is>
      </c>
    </row>
    <row r="22">
      <c r="A22" s="4" t="n">
        <v>2</v>
      </c>
      <c r="B22" s="4" t="n">
        <v>10</v>
      </c>
      <c r="C22" s="4" t="inlineStr">
        <is>
          <t>1970</t>
        </is>
      </c>
      <c r="D22" s="4" t="inlineStr">
        <is>
          <t>PROPERTYZIPCODE</t>
        </is>
      </c>
    </row>
    <row r="23">
      <c r="A23" s="4" t="n">
        <v>1</v>
      </c>
      <c r="B23" s="4" t="n">
        <v>5</v>
      </c>
      <c r="C23" s="4" t="inlineStr">
        <is>
          <t>1845</t>
        </is>
      </c>
      <c r="D23" s="4" t="inlineStr">
        <is>
          <t>PROPERTYZIPCODE</t>
        </is>
      </c>
    </row>
    <row r="24">
      <c r="A24" s="4" t="n">
        <v>1</v>
      </c>
      <c r="B24" s="4" t="n">
        <v>5</v>
      </c>
      <c r="C24" s="4" t="inlineStr">
        <is>
          <t>1960</t>
        </is>
      </c>
      <c r="D24" s="4" t="inlineStr">
        <is>
          <t>PROPERTYZIPCODE</t>
        </is>
      </c>
    </row>
    <row r="25">
      <c r="A25" s="4" t="n">
        <v>1</v>
      </c>
      <c r="B25" s="4" t="n">
        <v>5</v>
      </c>
      <c r="C25" s="4" t="inlineStr">
        <is>
          <t>1907</t>
        </is>
      </c>
      <c r="D25" s="4" t="inlineStr">
        <is>
          <t>PROPERTYZIPCODE</t>
        </is>
      </c>
    </row>
    <row r="26">
      <c r="A26" s="4" t="n">
        <v>1</v>
      </c>
      <c r="B26" s="4" t="n">
        <v>5</v>
      </c>
      <c r="C26" s="4" t="inlineStr">
        <is>
          <t>1880</t>
        </is>
      </c>
      <c r="D26" s="4" t="inlineStr">
        <is>
          <t>PROPERTYZIPCODE</t>
        </is>
      </c>
    </row>
    <row r="27">
      <c r="A27" s="4" t="n">
        <v>1</v>
      </c>
      <c r="B27" s="4" t="n">
        <v>5</v>
      </c>
      <c r="C27" s="4" t="inlineStr">
        <is>
          <t>1876</t>
        </is>
      </c>
      <c r="D27" s="4" t="inlineStr">
        <is>
          <t>PROPERTYZIPCODE</t>
        </is>
      </c>
    </row>
    <row r="28">
      <c r="A28" s="4" t="n">
        <v>1</v>
      </c>
      <c r="B28" s="4" t="n">
        <v>5</v>
      </c>
      <c r="C28" s="4" t="inlineStr">
        <is>
          <t>1719</t>
        </is>
      </c>
      <c r="D28" s="4" t="inlineStr">
        <is>
          <t>PROPERTYZIPCODE</t>
        </is>
      </c>
    </row>
    <row r="29">
      <c r="A29" s="4" t="n">
        <v>1</v>
      </c>
      <c r="B29" s="4" t="n">
        <v>5</v>
      </c>
      <c r="C29" s="4" t="inlineStr">
        <is>
          <t>1905</t>
        </is>
      </c>
      <c r="D29" s="4" t="inlineStr">
        <is>
          <t>PROPERTYZIPCODE</t>
        </is>
      </c>
    </row>
    <row r="30">
      <c r="A30" s="4" t="n">
        <v>1</v>
      </c>
      <c r="B30" s="4" t="n">
        <v>5</v>
      </c>
      <c r="C30" s="4" t="inlineStr">
        <is>
          <t>1810</t>
        </is>
      </c>
      <c r="D30" s="4" t="inlineStr">
        <is>
          <t>PROPERTYZIPCODE</t>
        </is>
      </c>
    </row>
    <row r="31">
      <c r="A31" s="4" t="n">
        <v>1</v>
      </c>
      <c r="B31" s="4" t="n">
        <v>5</v>
      </c>
      <c r="C31" s="4" t="inlineStr">
        <is>
          <t>1867</t>
        </is>
      </c>
      <c r="D31" s="4" t="inlineStr">
        <is>
          <t>PROPERTYZIPCODE</t>
        </is>
      </c>
    </row>
    <row r="32">
      <c r="A32" s="4" t="n">
        <v>1</v>
      </c>
      <c r="B32" s="4" t="n">
        <v>5</v>
      </c>
      <c r="C32" s="4" t="inlineStr">
        <is>
          <t>1913</t>
        </is>
      </c>
      <c r="D32" s="4" t="inlineStr">
        <is>
          <t>PROPERTYZIPCODE</t>
        </is>
      </c>
    </row>
    <row r="33">
      <c r="A33" s="9" t="n">
        <v>20</v>
      </c>
      <c r="B33" s="9" t="n">
        <v>100</v>
      </c>
      <c r="D33" s="9" t="inlineStr">
        <is>
          <t>Total PROPERTYZIPCODE</t>
        </is>
      </c>
    </row>
    <row r="34">
      <c r="A34" s="4" t="n">
        <v>16</v>
      </c>
      <c r="B34" s="4" t="n">
        <v>80</v>
      </c>
      <c r="C34" s="4" t="inlineStr">
        <is>
          <t>GARDEN</t>
        </is>
      </c>
      <c r="D34" s="4" t="inlineStr">
        <is>
          <t>Property Type</t>
        </is>
      </c>
    </row>
    <row r="35">
      <c r="A35" s="4" t="n">
        <v>3</v>
      </c>
      <c r="B35" s="4" t="n">
        <v>15</v>
      </c>
      <c r="C35" s="4" t="inlineStr">
        <is>
          <t>MIDRISE</t>
        </is>
      </c>
      <c r="D35" s="4" t="inlineStr">
        <is>
          <t>Property Type</t>
        </is>
      </c>
    </row>
    <row r="36">
      <c r="A36" s="4" t="n">
        <v>1</v>
      </c>
      <c r="B36" s="4" t="n">
        <v>5</v>
      </c>
      <c r="C36" s="4" t="inlineStr">
        <is>
          <t>SENIOR</t>
        </is>
      </c>
      <c r="D36" s="4" t="inlineStr">
        <is>
          <t>Property Type</t>
        </is>
      </c>
    </row>
    <row r="37">
      <c r="A37" s="9" t="n">
        <v>20</v>
      </c>
      <c r="B37" s="9" t="n">
        <v>100</v>
      </c>
      <c r="D37" s="9" t="inlineStr">
        <is>
          <t>Total Property Type</t>
        </is>
      </c>
    </row>
    <row r="38">
      <c r="A38" s="4" t="n">
        <v>1</v>
      </c>
      <c r="B38" s="4" t="n">
        <v>5</v>
      </c>
      <c r="C38" s="4" t="inlineStr">
        <is>
          <t>Less than 5 years</t>
        </is>
      </c>
      <c r="D38" s="4" t="inlineStr">
        <is>
          <t>Age of Property</t>
        </is>
      </c>
    </row>
    <row r="39">
      <c r="A39" s="4" t="n">
        <v>9</v>
      </c>
      <c r="B39" s="4" t="n">
        <v>45</v>
      </c>
      <c r="C39" s="4" t="inlineStr">
        <is>
          <t>5-9 years</t>
        </is>
      </c>
      <c r="D39" s="4" t="inlineStr">
        <is>
          <t>Age of Property</t>
        </is>
      </c>
    </row>
    <row r="40">
      <c r="A40" s="4" t="n">
        <v>4</v>
      </c>
      <c r="B40" s="4" t="n">
        <v>20</v>
      </c>
      <c r="C40" s="4" t="inlineStr">
        <is>
          <t>10-19 years</t>
        </is>
      </c>
      <c r="D40" s="4" t="inlineStr">
        <is>
          <t>Age of Property</t>
        </is>
      </c>
    </row>
    <row r="41">
      <c r="A41" s="4" t="n">
        <v>6</v>
      </c>
      <c r="B41" s="4" t="n">
        <v>30</v>
      </c>
      <c r="C41" s="4" t="inlineStr">
        <is>
          <t>20+ years</t>
        </is>
      </c>
      <c r="D41" s="4" t="inlineStr">
        <is>
          <t>Age of Property</t>
        </is>
      </c>
    </row>
    <row r="42">
      <c r="A42" s="9" t="n">
        <v>20</v>
      </c>
      <c r="B42" s="9" t="n">
        <v>100</v>
      </c>
      <c r="D42" s="9" t="inlineStr">
        <is>
          <t>Total Age of Property</t>
        </is>
      </c>
    </row>
    <row r="43">
      <c r="A43" s="4" t="n">
        <v>13</v>
      </c>
      <c r="B43" s="4" t="n">
        <v>65</v>
      </c>
      <c r="C43" s="4" t="inlineStr">
        <is>
          <t>Less than 100</t>
        </is>
      </c>
      <c r="D43" s="4" t="inlineStr">
        <is>
          <t>Property Size</t>
        </is>
      </c>
    </row>
    <row r="44">
      <c r="A44" s="4" t="n">
        <v>4</v>
      </c>
      <c r="B44" s="4" t="n">
        <v>20</v>
      </c>
      <c r="C44" s="4" t="inlineStr">
        <is>
          <t>100-199</t>
        </is>
      </c>
      <c r="D44" s="4" t="inlineStr">
        <is>
          <t>Property Size</t>
        </is>
      </c>
    </row>
    <row r="45">
      <c r="A45" s="4" t="n">
        <v>3</v>
      </c>
      <c r="B45" s="4" t="n">
        <v>15</v>
      </c>
      <c r="C45" s="4" t="inlineStr">
        <is>
          <t>200-299</t>
        </is>
      </c>
      <c r="D45" s="4" t="inlineStr">
        <is>
          <t>Property Size</t>
        </is>
      </c>
    </row>
    <row r="46">
      <c r="A46" s="9" t="n">
        <v>20</v>
      </c>
      <c r="B46" s="9" t="n">
        <v>100</v>
      </c>
      <c r="D46" s="9" t="inlineStr">
        <is>
          <t>Total Property Size</t>
        </is>
      </c>
    </row>
    <row r="47">
      <c r="A47" s="4" t="n">
        <v>11</v>
      </c>
      <c r="B47" s="4" t="n">
        <v>55</v>
      </c>
      <c r="C47" s="4" t="inlineStr">
        <is>
          <t>AFFORDABLE</t>
        </is>
      </c>
      <c r="D47" s="4" t="inlineStr">
        <is>
          <t>Rent Type</t>
        </is>
      </c>
    </row>
    <row r="48">
      <c r="A48" s="4" t="n">
        <v>9</v>
      </c>
      <c r="B48" s="4" t="n">
        <v>45</v>
      </c>
      <c r="C48" s="4" t="inlineStr">
        <is>
          <t>MARKETRATE</t>
        </is>
      </c>
      <c r="D48" s="4" t="inlineStr">
        <is>
          <t>Rent Type</t>
        </is>
      </c>
    </row>
    <row r="49">
      <c r="A49" s="9" t="n">
        <v>20</v>
      </c>
      <c r="B49" s="9" t="n">
        <v>100</v>
      </c>
      <c r="D49" s="9" t="inlineStr">
        <is>
          <t>Total Rent Type</t>
        </is>
      </c>
    </row>
    <row r="50"/>
  </sheetData>
  <mergeCells count="2">
    <mergeCell ref="A19:D19"/>
    <mergeCell ref="A1:B1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D51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3715</v>
      </c>
    </row>
    <row r="3">
      <c r="A3" s="6" t="inlineStr">
        <is>
          <t>Sample (Total number of properties)</t>
        </is>
      </c>
      <c r="B3" s="4" t="n">
        <v>24</v>
      </c>
    </row>
    <row r="4">
      <c r="A4" s="6" t="inlineStr">
        <is>
          <t>Average property taxes per unit</t>
        </is>
      </c>
      <c r="B4" s="7" t="n">
        <v>753</v>
      </c>
    </row>
    <row r="5">
      <c r="A5" s="6" t="inlineStr">
        <is>
          <t>Average payroll expenses per unit</t>
        </is>
      </c>
      <c r="B5" s="7" t="n">
        <v>1462</v>
      </c>
    </row>
    <row r="6">
      <c r="A6" s="6" t="inlineStr">
        <is>
          <t>Average capital expenditures per unit</t>
        </is>
      </c>
      <c r="B6" s="7" t="n">
        <v>300</v>
      </c>
    </row>
    <row r="7">
      <c r="A7" s="6" t="inlineStr">
        <is>
          <t>Average mortgage per unit</t>
        </is>
      </c>
      <c r="B7" s="7" t="n">
        <v>9015</v>
      </c>
    </row>
    <row r="8">
      <c r="A8" s="6" t="inlineStr">
        <is>
          <t>Average total operating expenses per unit</t>
        </is>
      </c>
      <c r="B8" s="7" t="n">
        <v>4692</v>
      </c>
    </row>
    <row r="9">
      <c r="A9" s="6" t="inlineStr">
        <is>
          <t>Average total expenses per unit</t>
        </is>
      </c>
      <c r="B9" s="7" t="n">
        <v>16223</v>
      </c>
    </row>
    <row r="10">
      <c r="A10" s="6" t="inlineStr">
        <is>
          <t>Average total profit per unit</t>
        </is>
      </c>
      <c r="B10" s="7" t="n">
        <v>2254</v>
      </c>
    </row>
    <row r="11">
      <c r="A11" s="6" t="inlineStr">
        <is>
          <t>Property taxes per dollar of rent</t>
        </is>
      </c>
      <c r="B11" s="4" t="inlineStr">
        <is>
          <t>4 cents</t>
        </is>
      </c>
    </row>
    <row r="12">
      <c r="A12" s="6" t="inlineStr">
        <is>
          <t>Payroll expenses per dollar of rent</t>
        </is>
      </c>
      <c r="B12" s="4" t="inlineStr">
        <is>
          <t>8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49 cents</t>
        </is>
      </c>
    </row>
    <row r="15">
      <c r="A15" s="6" t="inlineStr">
        <is>
          <t>Total operating expenses per dollar of rent</t>
        </is>
      </c>
      <c r="B15" s="4" t="inlineStr">
        <is>
          <t>25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12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5</v>
      </c>
      <c r="B21" s="4" t="n">
        <v>20.83</v>
      </c>
      <c r="C21" s="4" t="inlineStr">
        <is>
          <t>85303</t>
        </is>
      </c>
      <c r="D21" s="4" t="inlineStr">
        <is>
          <t>PROPERTYZIPCODE</t>
        </is>
      </c>
    </row>
    <row r="22">
      <c r="A22" s="4" t="n">
        <v>3</v>
      </c>
      <c r="B22" s="4" t="n">
        <v>12.5</v>
      </c>
      <c r="C22" s="4" t="inlineStr">
        <is>
          <t>85395</t>
        </is>
      </c>
      <c r="D22" s="4" t="inlineStr">
        <is>
          <t>PROPERTYZIPCODE</t>
        </is>
      </c>
    </row>
    <row r="23">
      <c r="A23" s="4" t="n">
        <v>2</v>
      </c>
      <c r="B23" s="4" t="n">
        <v>8.33</v>
      </c>
      <c r="C23" s="4" t="inlineStr">
        <is>
          <t>86442</t>
        </is>
      </c>
      <c r="D23" s="4" t="inlineStr">
        <is>
          <t>PROPERTYZIPCODE</t>
        </is>
      </c>
    </row>
    <row r="24">
      <c r="A24" s="4" t="n">
        <v>2</v>
      </c>
      <c r="B24" s="4" t="n">
        <v>8.33</v>
      </c>
      <c r="C24" s="4" t="inlineStr">
        <is>
          <t>86429</t>
        </is>
      </c>
      <c r="D24" s="4" t="inlineStr">
        <is>
          <t>PROPERTYZIPCODE</t>
        </is>
      </c>
    </row>
    <row r="25">
      <c r="A25" s="4" t="n">
        <v>2</v>
      </c>
      <c r="B25" s="4" t="n">
        <v>8.33</v>
      </c>
      <c r="C25" s="4" t="inlineStr">
        <is>
          <t>85378</t>
        </is>
      </c>
      <c r="D25" s="4" t="inlineStr">
        <is>
          <t>PROPERTYZIPCODE</t>
        </is>
      </c>
    </row>
    <row r="26">
      <c r="A26" s="4" t="n">
        <v>2</v>
      </c>
      <c r="B26" s="4" t="n">
        <v>8.33</v>
      </c>
      <c r="C26" s="4" t="inlineStr">
        <is>
          <t>85364</t>
        </is>
      </c>
      <c r="D26" s="4" t="inlineStr">
        <is>
          <t>PROPERTYZIPCODE</t>
        </is>
      </c>
    </row>
    <row r="27">
      <c r="A27" s="4" t="n">
        <v>2</v>
      </c>
      <c r="B27" s="4" t="n">
        <v>8.33</v>
      </c>
      <c r="C27" s="4" t="inlineStr">
        <is>
          <t>85338</t>
        </is>
      </c>
      <c r="D27" s="4" t="inlineStr">
        <is>
          <t>PROPERTYZIPCODE</t>
        </is>
      </c>
    </row>
    <row r="28">
      <c r="A28" s="4" t="n">
        <v>1</v>
      </c>
      <c r="B28" s="4" t="n">
        <v>4.17</v>
      </c>
      <c r="C28" s="4" t="inlineStr">
        <is>
          <t>85305</t>
        </is>
      </c>
      <c r="D28" s="4" t="inlineStr">
        <is>
          <t>PROPERTYZIPCODE</t>
        </is>
      </c>
    </row>
    <row r="29">
      <c r="A29" s="4" t="n">
        <v>1</v>
      </c>
      <c r="B29" s="4" t="n">
        <v>4.17</v>
      </c>
      <c r="C29" s="4" t="inlineStr">
        <is>
          <t>85345</t>
        </is>
      </c>
      <c r="D29" s="4" t="inlineStr">
        <is>
          <t>PROPERTYZIPCODE</t>
        </is>
      </c>
    </row>
    <row r="30">
      <c r="A30" s="4" t="n">
        <v>1</v>
      </c>
      <c r="B30" s="4" t="n">
        <v>4.17</v>
      </c>
      <c r="C30" s="4" t="inlineStr">
        <is>
          <t>85307</t>
        </is>
      </c>
      <c r="D30" s="4" t="inlineStr">
        <is>
          <t>PROPERTYZIPCODE</t>
        </is>
      </c>
    </row>
    <row r="31">
      <c r="A31" s="4" t="n">
        <v>1</v>
      </c>
      <c r="B31" s="4" t="n">
        <v>4.17</v>
      </c>
      <c r="C31" s="4" t="inlineStr">
        <is>
          <t>85326</t>
        </is>
      </c>
      <c r="D31" s="4" t="inlineStr">
        <is>
          <t>PROPERTYZIPCODE</t>
        </is>
      </c>
    </row>
    <row r="32">
      <c r="A32" s="4" t="n">
        <v>1</v>
      </c>
      <c r="B32" s="4" t="n">
        <v>4.17</v>
      </c>
      <c r="C32" s="4" t="inlineStr">
        <is>
          <t>85374</t>
        </is>
      </c>
      <c r="D32" s="4" t="inlineStr">
        <is>
          <t>PROPERTYZIPCODE</t>
        </is>
      </c>
    </row>
    <row r="33">
      <c r="A33" s="4" t="n">
        <v>1</v>
      </c>
      <c r="B33" s="4" t="n">
        <v>4.17</v>
      </c>
      <c r="C33" s="4" t="inlineStr">
        <is>
          <t>85365</t>
        </is>
      </c>
      <c r="D33" s="4" t="inlineStr">
        <is>
          <t>PROPERTYZIPCODE</t>
        </is>
      </c>
    </row>
    <row r="34">
      <c r="A34" s="9" t="n">
        <v>24</v>
      </c>
      <c r="B34" s="9" t="n">
        <v>100</v>
      </c>
      <c r="D34" s="9" t="inlineStr">
        <is>
          <t>Total PROPERTYZIPCODE</t>
        </is>
      </c>
    </row>
    <row r="35">
      <c r="A35" s="4" t="n">
        <v>23</v>
      </c>
      <c r="B35" s="4" t="n">
        <v>95.83</v>
      </c>
      <c r="C35" s="4" t="inlineStr">
        <is>
          <t>GARDEN</t>
        </is>
      </c>
      <c r="D35" s="4" t="inlineStr">
        <is>
          <t>Property Type</t>
        </is>
      </c>
    </row>
    <row r="36">
      <c r="A36" s="4" t="n">
        <v>1</v>
      </c>
      <c r="B36" s="4" t="n">
        <v>4.17</v>
      </c>
      <c r="C36" s="4" t="inlineStr">
        <is>
          <t>MANUF</t>
        </is>
      </c>
      <c r="D36" s="4" t="inlineStr">
        <is>
          <t>Property Type</t>
        </is>
      </c>
    </row>
    <row r="37">
      <c r="A37" s="9" t="n">
        <v>24</v>
      </c>
      <c r="B37" s="9" t="n">
        <v>100</v>
      </c>
      <c r="D37" s="9" t="inlineStr">
        <is>
          <t>Total Property Type</t>
        </is>
      </c>
    </row>
    <row r="38">
      <c r="A38" s="4" t="n">
        <v>4</v>
      </c>
      <c r="B38" s="4" t="n">
        <v>16.67</v>
      </c>
      <c r="C38" s="4" t="inlineStr">
        <is>
          <t>Less than 5 years</t>
        </is>
      </c>
      <c r="D38" s="4" t="inlineStr">
        <is>
          <t>Age of Property</t>
        </is>
      </c>
    </row>
    <row r="39">
      <c r="A39" s="4" t="n">
        <v>7</v>
      </c>
      <c r="B39" s="4" t="n">
        <v>29.17</v>
      </c>
      <c r="C39" s="4" t="inlineStr">
        <is>
          <t>5-9 years</t>
        </is>
      </c>
      <c r="D39" s="4" t="inlineStr">
        <is>
          <t>Age of Property</t>
        </is>
      </c>
    </row>
    <row r="40">
      <c r="A40" s="4" t="n">
        <v>4</v>
      </c>
      <c r="B40" s="4" t="n">
        <v>16.67</v>
      </c>
      <c r="C40" s="4" t="inlineStr">
        <is>
          <t>10-19 years</t>
        </is>
      </c>
      <c r="D40" s="4" t="inlineStr">
        <is>
          <t>Age of Property</t>
        </is>
      </c>
    </row>
    <row r="41">
      <c r="A41" s="4" t="n">
        <v>9</v>
      </c>
      <c r="B41" s="4" t="n">
        <v>37.5</v>
      </c>
      <c r="C41" s="4" t="inlineStr">
        <is>
          <t>20+ years</t>
        </is>
      </c>
      <c r="D41" s="4" t="inlineStr">
        <is>
          <t>Age of Property</t>
        </is>
      </c>
    </row>
    <row r="42">
      <c r="A42" s="9" t="n">
        <v>24</v>
      </c>
      <c r="B42" s="9" t="n">
        <v>100</v>
      </c>
      <c r="D42" s="9" t="inlineStr">
        <is>
          <t>Total Age of Property</t>
        </is>
      </c>
    </row>
    <row r="43">
      <c r="A43" s="4" t="n">
        <v>6</v>
      </c>
      <c r="B43" s="4" t="n">
        <v>25</v>
      </c>
      <c r="C43" s="4" t="inlineStr">
        <is>
          <t>Less than 100</t>
        </is>
      </c>
      <c r="D43" s="4" t="inlineStr">
        <is>
          <t>Property Size</t>
        </is>
      </c>
    </row>
    <row r="44">
      <c r="A44" s="4" t="n">
        <v>10</v>
      </c>
      <c r="B44" s="4" t="n">
        <v>41.67</v>
      </c>
      <c r="C44" s="4" t="inlineStr">
        <is>
          <t>100-199</t>
        </is>
      </c>
      <c r="D44" s="4" t="inlineStr">
        <is>
          <t>Property Size</t>
        </is>
      </c>
    </row>
    <row r="45">
      <c r="A45" s="4" t="n">
        <v>7</v>
      </c>
      <c r="B45" s="4" t="n">
        <v>29.17</v>
      </c>
      <c r="C45" s="4" t="inlineStr">
        <is>
          <t>200-299</t>
        </is>
      </c>
      <c r="D45" s="4" t="inlineStr">
        <is>
          <t>Property Size</t>
        </is>
      </c>
    </row>
    <row r="46">
      <c r="A46" s="4" t="n">
        <v>1</v>
      </c>
      <c r="B46" s="4" t="n">
        <v>4.17</v>
      </c>
      <c r="C46" s="4" t="inlineStr">
        <is>
          <t>300-399</t>
        </is>
      </c>
      <c r="D46" s="4" t="inlineStr">
        <is>
          <t>Property Size</t>
        </is>
      </c>
    </row>
    <row r="47">
      <c r="A47" s="9" t="n">
        <v>24</v>
      </c>
      <c r="B47" s="9" t="n">
        <v>100</v>
      </c>
      <c r="D47" s="9" t="inlineStr">
        <is>
          <t>Total Property Size</t>
        </is>
      </c>
    </row>
    <row r="48">
      <c r="A48" s="4" t="n">
        <v>16</v>
      </c>
      <c r="B48" s="4" t="n">
        <v>66.67</v>
      </c>
      <c r="C48" s="4" t="inlineStr">
        <is>
          <t>MARKETRATE</t>
        </is>
      </c>
      <c r="D48" s="4" t="inlineStr">
        <is>
          <t>Rent Type</t>
        </is>
      </c>
    </row>
    <row r="49">
      <c r="A49" s="4" t="n">
        <v>8</v>
      </c>
      <c r="B49" s="4" t="n">
        <v>33.33</v>
      </c>
      <c r="C49" s="4" t="inlineStr">
        <is>
          <t>AFFORDABLE</t>
        </is>
      </c>
      <c r="D49" s="4" t="inlineStr">
        <is>
          <t>Rent Type</t>
        </is>
      </c>
    </row>
    <row r="50">
      <c r="A50" s="9" t="n">
        <v>24</v>
      </c>
      <c r="B50" s="9" t="n">
        <v>100</v>
      </c>
      <c r="D50" s="9" t="inlineStr">
        <is>
          <t>Total Rent Type</t>
        </is>
      </c>
    </row>
    <row r="51"/>
  </sheetData>
  <mergeCells count="2">
    <mergeCell ref="A19:D19"/>
    <mergeCell ref="A1:B1"/>
  </mergeCells>
  <pageMargins left="0.75" right="0.75" top="1" bottom="1" header="0.5" footer="0.5"/>
</worksheet>
</file>

<file path=xl/worksheets/sheet130.xml><?xml version="1.0" encoding="utf-8"?>
<worksheet xmlns="http://schemas.openxmlformats.org/spreadsheetml/2006/main">
  <sheetPr>
    <outlinePr summaryBelow="1" summaryRight="1"/>
    <pageSetUpPr/>
  </sheetPr>
  <dimension ref="A1:D60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3157</v>
      </c>
    </row>
    <row r="3">
      <c r="A3" s="6" t="inlineStr">
        <is>
          <t>Sample (Total number of properties)</t>
        </is>
      </c>
      <c r="B3" s="4" t="n">
        <v>43</v>
      </c>
    </row>
    <row r="4">
      <c r="A4" s="6" t="inlineStr">
        <is>
          <t>Average property taxes per unit</t>
        </is>
      </c>
      <c r="B4" s="7" t="n">
        <v>2486</v>
      </c>
    </row>
    <row r="5">
      <c r="A5" s="6" t="inlineStr">
        <is>
          <t>Average payroll expenses per unit</t>
        </is>
      </c>
      <c r="B5" s="7" t="n">
        <v>781</v>
      </c>
    </row>
    <row r="6">
      <c r="A6" s="6" t="inlineStr">
        <is>
          <t>Average capital expenditures per unit</t>
        </is>
      </c>
      <c r="B6" s="7" t="n">
        <v>271</v>
      </c>
    </row>
    <row r="7">
      <c r="A7" s="6" t="inlineStr">
        <is>
          <t>Average mortgage per unit</t>
        </is>
      </c>
      <c r="B7" s="7" t="n">
        <v>14909</v>
      </c>
    </row>
    <row r="8">
      <c r="A8" s="6" t="inlineStr">
        <is>
          <t>Average total operating expenses per unit</t>
        </is>
      </c>
      <c r="B8" s="7" t="n">
        <v>7304</v>
      </c>
    </row>
    <row r="9">
      <c r="A9" s="6" t="inlineStr">
        <is>
          <t>Average total expenses per unit</t>
        </is>
      </c>
      <c r="B9" s="7" t="n">
        <v>25751</v>
      </c>
    </row>
    <row r="10">
      <c r="A10" s="6" t="inlineStr">
        <is>
          <t>Average total profit per unit</t>
        </is>
      </c>
      <c r="B10" s="7" t="n">
        <v>3887</v>
      </c>
    </row>
    <row r="11">
      <c r="A11" s="6" t="inlineStr">
        <is>
          <t>Property taxes per dollar of rent</t>
        </is>
      </c>
      <c r="B11" s="4" t="inlineStr">
        <is>
          <t>8 cents</t>
        </is>
      </c>
    </row>
    <row r="12">
      <c r="A12" s="6" t="inlineStr">
        <is>
          <t>Payroll expenses per dollar of rent</t>
        </is>
      </c>
      <c r="B12" s="4" t="inlineStr">
        <is>
          <t>3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50 cents</t>
        </is>
      </c>
    </row>
    <row r="15">
      <c r="A15" s="6" t="inlineStr">
        <is>
          <t>Total operating expenses per dollar of rent</t>
        </is>
      </c>
      <c r="B15" s="4" t="inlineStr">
        <is>
          <t>25 cents</t>
        </is>
      </c>
    </row>
    <row r="16">
      <c r="A16" s="6" t="inlineStr">
        <is>
          <t>Total expenses per dollar of rent</t>
        </is>
      </c>
      <c r="B16" s="4" t="inlineStr">
        <is>
          <t>87 cents</t>
        </is>
      </c>
    </row>
    <row r="17">
      <c r="A17" s="6" t="inlineStr">
        <is>
          <t>Total profit per dollar of rent</t>
        </is>
      </c>
      <c r="B17" s="4" t="inlineStr">
        <is>
          <t>13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5</v>
      </c>
      <c r="B21" s="4" t="n">
        <v>11.63</v>
      </c>
      <c r="C21" s="4" t="inlineStr">
        <is>
          <t>2139</t>
        </is>
      </c>
      <c r="D21" s="4" t="inlineStr">
        <is>
          <t>PROPERTYZIPCODE</t>
        </is>
      </c>
    </row>
    <row r="22">
      <c r="A22" s="4" t="n">
        <v>4</v>
      </c>
      <c r="B22" s="4" t="n">
        <v>9.300000000000001</v>
      </c>
      <c r="C22" s="4" t="inlineStr">
        <is>
          <t>2124</t>
        </is>
      </c>
      <c r="D22" s="4" t="inlineStr">
        <is>
          <t>PROPERTYZIPCODE</t>
        </is>
      </c>
    </row>
    <row r="23">
      <c r="A23" s="4" t="n">
        <v>3</v>
      </c>
      <c r="B23" s="4" t="n">
        <v>6.98</v>
      </c>
      <c r="C23" s="4" t="inlineStr">
        <is>
          <t>2143</t>
        </is>
      </c>
      <c r="D23" s="4" t="inlineStr">
        <is>
          <t>PROPERTYZIPCODE</t>
        </is>
      </c>
    </row>
    <row r="24">
      <c r="A24" s="4" t="n">
        <v>3</v>
      </c>
      <c r="B24" s="4" t="n">
        <v>6.98</v>
      </c>
      <c r="C24" s="4" t="inlineStr">
        <is>
          <t>2150</t>
        </is>
      </c>
      <c r="D24" s="4" t="inlineStr">
        <is>
          <t>PROPERTYZIPCODE</t>
        </is>
      </c>
    </row>
    <row r="25">
      <c r="A25" s="4" t="n">
        <v>3</v>
      </c>
      <c r="B25" s="4" t="n">
        <v>6.98</v>
      </c>
      <c r="C25" s="4" t="inlineStr">
        <is>
          <t>2134</t>
        </is>
      </c>
      <c r="D25" s="4" t="inlineStr">
        <is>
          <t>PROPERTYZIPCODE</t>
        </is>
      </c>
    </row>
    <row r="26">
      <c r="A26" s="4" t="n">
        <v>3</v>
      </c>
      <c r="B26" s="4" t="n">
        <v>6.98</v>
      </c>
      <c r="C26" s="4" t="inlineStr">
        <is>
          <t>2119</t>
        </is>
      </c>
      <c r="D26" s="4" t="inlineStr">
        <is>
          <t>PROPERTYZIPCODE</t>
        </is>
      </c>
    </row>
    <row r="27">
      <c r="A27" s="4" t="n">
        <v>3</v>
      </c>
      <c r="B27" s="4" t="n">
        <v>6.98</v>
      </c>
      <c r="C27" s="4" t="inlineStr">
        <is>
          <t>2135</t>
        </is>
      </c>
      <c r="D27" s="4" t="inlineStr">
        <is>
          <t>PROPERTYZIPCODE</t>
        </is>
      </c>
    </row>
    <row r="28">
      <c r="A28" s="4" t="n">
        <v>2</v>
      </c>
      <c r="B28" s="4" t="n">
        <v>4.65</v>
      </c>
      <c r="C28" s="4" t="inlineStr">
        <is>
          <t>2149</t>
        </is>
      </c>
      <c r="D28" s="4" t="inlineStr">
        <is>
          <t>PROPERTYZIPCODE</t>
        </is>
      </c>
    </row>
    <row r="29">
      <c r="A29" s="4" t="n">
        <v>2</v>
      </c>
      <c r="B29" s="4" t="n">
        <v>4.65</v>
      </c>
      <c r="C29" s="4" t="inlineStr">
        <is>
          <t>2120</t>
        </is>
      </c>
      <c r="D29" s="4" t="inlineStr">
        <is>
          <t>PROPERTYZIPCODE</t>
        </is>
      </c>
    </row>
    <row r="30">
      <c r="A30" s="4" t="n">
        <v>2</v>
      </c>
      <c r="B30" s="4" t="n">
        <v>4.65</v>
      </c>
      <c r="C30" s="4" t="inlineStr">
        <is>
          <t>2128</t>
        </is>
      </c>
      <c r="D30" s="4" t="inlineStr">
        <is>
          <t>PROPERTYZIPCODE</t>
        </is>
      </c>
    </row>
    <row r="31">
      <c r="A31" s="4" t="n">
        <v>2</v>
      </c>
      <c r="B31" s="4" t="n">
        <v>4.65</v>
      </c>
      <c r="C31" s="4" t="inlineStr">
        <is>
          <t>2141</t>
        </is>
      </c>
      <c r="D31" s="4" t="inlineStr">
        <is>
          <t>PROPERTYZIPCODE</t>
        </is>
      </c>
    </row>
    <row r="32">
      <c r="A32" s="4" t="n">
        <v>2</v>
      </c>
      <c r="B32" s="4" t="n">
        <v>4.65</v>
      </c>
      <c r="C32" s="4" t="inlineStr">
        <is>
          <t>2126</t>
        </is>
      </c>
      <c r="D32" s="4" t="inlineStr">
        <is>
          <t>PROPERTYZIPCODE</t>
        </is>
      </c>
    </row>
    <row r="33">
      <c r="A33" s="4" t="n">
        <v>2</v>
      </c>
      <c r="B33" s="4" t="n">
        <v>4.65</v>
      </c>
      <c r="C33" s="4" t="inlineStr">
        <is>
          <t>2215</t>
        </is>
      </c>
      <c r="D33" s="4" t="inlineStr">
        <is>
          <t>PROPERTYZIPCODE</t>
        </is>
      </c>
    </row>
    <row r="34">
      <c r="A34" s="4" t="n">
        <v>2</v>
      </c>
      <c r="B34" s="4" t="n">
        <v>4.65</v>
      </c>
      <c r="C34" s="4" t="inlineStr">
        <is>
          <t>2368</t>
        </is>
      </c>
      <c r="D34" s="4" t="inlineStr">
        <is>
          <t>PROPERTYZIPCODE</t>
        </is>
      </c>
    </row>
    <row r="35">
      <c r="A35" s="4" t="n">
        <v>1</v>
      </c>
      <c r="B35" s="4" t="n">
        <v>2.33</v>
      </c>
      <c r="C35" s="4" t="inlineStr">
        <is>
          <t>35601</t>
        </is>
      </c>
      <c r="D35" s="4" t="inlineStr">
        <is>
          <t>PROPERTYZIPCODE</t>
        </is>
      </c>
    </row>
    <row r="36">
      <c r="A36" s="4" t="n">
        <v>1</v>
      </c>
      <c r="B36" s="4" t="n">
        <v>2.33</v>
      </c>
      <c r="C36" s="4" t="inlineStr">
        <is>
          <t>2118</t>
        </is>
      </c>
      <c r="D36" s="4" t="inlineStr">
        <is>
          <t>PROPERTYZIPCODE</t>
        </is>
      </c>
    </row>
    <row r="37">
      <c r="A37" s="4" t="n">
        <v>1</v>
      </c>
      <c r="B37" s="4" t="n">
        <v>2.33</v>
      </c>
      <c r="C37" s="4" t="inlineStr">
        <is>
          <t>2111</t>
        </is>
      </c>
      <c r="D37" s="4" t="inlineStr">
        <is>
          <t>PROPERTYZIPCODE</t>
        </is>
      </c>
    </row>
    <row r="38">
      <c r="A38" s="4" t="n">
        <v>1</v>
      </c>
      <c r="B38" s="4" t="n">
        <v>2.33</v>
      </c>
      <c r="C38" s="4" t="inlineStr">
        <is>
          <t>2136</t>
        </is>
      </c>
      <c r="D38" s="4" t="inlineStr">
        <is>
          <t>PROPERTYZIPCODE</t>
        </is>
      </c>
    </row>
    <row r="39">
      <c r="A39" s="4" t="n">
        <v>1</v>
      </c>
      <c r="B39" s="4" t="n">
        <v>2.33</v>
      </c>
      <c r="C39" s="4" t="inlineStr">
        <is>
          <t>2122</t>
        </is>
      </c>
      <c r="D39" s="4" t="inlineStr">
        <is>
          <t>PROPERTYZIPCODE</t>
        </is>
      </c>
    </row>
    <row r="40">
      <c r="A40" s="9" t="n">
        <v>43</v>
      </c>
      <c r="B40" s="9" t="n">
        <v>100</v>
      </c>
      <c r="D40" s="9" t="inlineStr">
        <is>
          <t>Total PROPERTYZIPCODE</t>
        </is>
      </c>
    </row>
    <row r="41">
      <c r="A41" s="4" t="n">
        <v>30</v>
      </c>
      <c r="B41" s="4" t="n">
        <v>69.77</v>
      </c>
      <c r="C41" s="4" t="inlineStr">
        <is>
          <t>GARDEN</t>
        </is>
      </c>
      <c r="D41" s="4" t="inlineStr">
        <is>
          <t>Property Type</t>
        </is>
      </c>
    </row>
    <row r="42">
      <c r="A42" s="4" t="n">
        <v>9</v>
      </c>
      <c r="B42" s="4" t="n">
        <v>20.93</v>
      </c>
      <c r="C42" s="4" t="inlineStr">
        <is>
          <t>MIDRISE</t>
        </is>
      </c>
      <c r="D42" s="4" t="inlineStr">
        <is>
          <t>Property Type</t>
        </is>
      </c>
    </row>
    <row r="43">
      <c r="A43" s="4" t="n">
        <v>2</v>
      </c>
      <c r="B43" s="4" t="n">
        <v>4.65</v>
      </c>
      <c r="C43" s="4" t="inlineStr">
        <is>
          <t>HIRISE</t>
        </is>
      </c>
      <c r="D43" s="4" t="inlineStr">
        <is>
          <t>Property Type</t>
        </is>
      </c>
    </row>
    <row r="44">
      <c r="A44" s="4" t="n">
        <v>2</v>
      </c>
      <c r="B44" s="4" t="n">
        <v>4.65</v>
      </c>
      <c r="C44" s="4" t="inlineStr">
        <is>
          <t>STUDENT</t>
        </is>
      </c>
      <c r="D44" s="4" t="inlineStr">
        <is>
          <t>Property Type</t>
        </is>
      </c>
    </row>
    <row r="45">
      <c r="A45" s="9" t="n">
        <v>43</v>
      </c>
      <c r="B45" s="9" t="n">
        <v>100</v>
      </c>
      <c r="D45" s="9" t="inlineStr">
        <is>
          <t>Total Property Type</t>
        </is>
      </c>
    </row>
    <row r="46">
      <c r="A46" s="4" t="n">
        <v>1</v>
      </c>
      <c r="B46" s="4" t="n">
        <v>2.33</v>
      </c>
      <c r="C46" s="4" t="inlineStr">
        <is>
          <t>Less than 5 years</t>
        </is>
      </c>
      <c r="D46" s="4" t="inlineStr">
        <is>
          <t>Age of Property</t>
        </is>
      </c>
    </row>
    <row r="47">
      <c r="A47" s="4" t="n">
        <v>12</v>
      </c>
      <c r="B47" s="4" t="n">
        <v>27.91</v>
      </c>
      <c r="C47" s="4" t="inlineStr">
        <is>
          <t>5-9 years</t>
        </is>
      </c>
      <c r="D47" s="4" t="inlineStr">
        <is>
          <t>Age of Property</t>
        </is>
      </c>
    </row>
    <row r="48">
      <c r="A48" s="4" t="n">
        <v>10</v>
      </c>
      <c r="B48" s="4" t="n">
        <v>23.26</v>
      </c>
      <c r="C48" s="4" t="inlineStr">
        <is>
          <t>10-19 years</t>
        </is>
      </c>
      <c r="D48" s="4" t="inlineStr">
        <is>
          <t>Age of Property</t>
        </is>
      </c>
    </row>
    <row r="49">
      <c r="A49" s="4" t="n">
        <v>20</v>
      </c>
      <c r="B49" s="4" t="n">
        <v>46.51</v>
      </c>
      <c r="C49" s="4" t="inlineStr">
        <is>
          <t>20+ years</t>
        </is>
      </c>
      <c r="D49" s="4" t="inlineStr">
        <is>
          <t>Age of Property</t>
        </is>
      </c>
    </row>
    <row r="50">
      <c r="A50" s="9" t="n">
        <v>43</v>
      </c>
      <c r="B50" s="9" t="n">
        <v>100</v>
      </c>
      <c r="D50" s="9" t="inlineStr">
        <is>
          <t>Total Age of Property</t>
        </is>
      </c>
    </row>
    <row r="51">
      <c r="A51" s="4" t="n">
        <v>32</v>
      </c>
      <c r="B51" s="4" t="n">
        <v>74.42</v>
      </c>
      <c r="C51" s="4" t="inlineStr">
        <is>
          <t>Less than 100</t>
        </is>
      </c>
      <c r="D51" s="4" t="inlineStr">
        <is>
          <t>Property Size</t>
        </is>
      </c>
    </row>
    <row r="52">
      <c r="A52" s="4" t="n">
        <v>5</v>
      </c>
      <c r="B52" s="4" t="n">
        <v>11.63</v>
      </c>
      <c r="C52" s="4" t="inlineStr">
        <is>
          <t>100-199</t>
        </is>
      </c>
      <c r="D52" s="4" t="inlineStr">
        <is>
          <t>Property Size</t>
        </is>
      </c>
    </row>
    <row r="53">
      <c r="A53" s="4" t="n">
        <v>3</v>
      </c>
      <c r="B53" s="4" t="n">
        <v>6.98</v>
      </c>
      <c r="C53" s="4" t="inlineStr">
        <is>
          <t>200-299</t>
        </is>
      </c>
      <c r="D53" s="4" t="inlineStr">
        <is>
          <t>Property Size</t>
        </is>
      </c>
    </row>
    <row r="54">
      <c r="A54" s="4" t="n">
        <v>2</v>
      </c>
      <c r="B54" s="4" t="n">
        <v>4.65</v>
      </c>
      <c r="C54" s="4" t="inlineStr">
        <is>
          <t>300-399</t>
        </is>
      </c>
      <c r="D54" s="4" t="inlineStr">
        <is>
          <t>Property Size</t>
        </is>
      </c>
    </row>
    <row r="55">
      <c r="A55" s="4" t="n">
        <v>1</v>
      </c>
      <c r="B55" s="4" t="n">
        <v>2.33</v>
      </c>
      <c r="C55" s="4" t="inlineStr">
        <is>
          <t>400-499</t>
        </is>
      </c>
      <c r="D55" s="4" t="inlineStr">
        <is>
          <t>Property Size</t>
        </is>
      </c>
    </row>
    <row r="56">
      <c r="A56" s="9" t="n">
        <v>43</v>
      </c>
      <c r="B56" s="9" t="n">
        <v>100</v>
      </c>
      <c r="D56" s="9" t="inlineStr">
        <is>
          <t>Total Property Size</t>
        </is>
      </c>
    </row>
    <row r="57">
      <c r="A57" s="4" t="n">
        <v>29</v>
      </c>
      <c r="B57" s="4" t="n">
        <v>67.44</v>
      </c>
      <c r="C57" s="4" t="inlineStr">
        <is>
          <t>MARKETRATE</t>
        </is>
      </c>
      <c r="D57" s="4" t="inlineStr">
        <is>
          <t>Rent Type</t>
        </is>
      </c>
    </row>
    <row r="58">
      <c r="A58" s="4" t="n">
        <v>14</v>
      </c>
      <c r="B58" s="4" t="n">
        <v>32.56</v>
      </c>
      <c r="C58" s="4" t="inlineStr">
        <is>
          <t>AFFORDABLE</t>
        </is>
      </c>
      <c r="D58" s="4" t="inlineStr">
        <is>
          <t>Rent Type</t>
        </is>
      </c>
    </row>
    <row r="59">
      <c r="A59" s="9" t="n">
        <v>43</v>
      </c>
      <c r="B59" s="9" t="n">
        <v>100</v>
      </c>
      <c r="D59" s="9" t="inlineStr">
        <is>
          <t>Total Rent Type</t>
        </is>
      </c>
    </row>
    <row r="60"/>
  </sheetData>
  <mergeCells count="2">
    <mergeCell ref="A19:D19"/>
    <mergeCell ref="A1:B1"/>
  </mergeCells>
  <pageMargins left="0.75" right="0.75" top="1" bottom="1" header="0.5" footer="0.5"/>
</worksheet>
</file>

<file path=xl/worksheets/sheet131.xml><?xml version="1.0" encoding="utf-8"?>
<worksheet xmlns="http://schemas.openxmlformats.org/spreadsheetml/2006/main">
  <sheetPr>
    <outlinePr summaryBelow="1" summaryRight="1"/>
    <pageSetUpPr/>
  </sheetPr>
  <dimension ref="A1:D50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1900</v>
      </c>
    </row>
    <row r="3">
      <c r="A3" s="6" t="inlineStr">
        <is>
          <t>Sample (Total number of properties)</t>
        </is>
      </c>
      <c r="B3" s="4" t="n">
        <v>26</v>
      </c>
    </row>
    <row r="4">
      <c r="A4" s="6" t="inlineStr">
        <is>
          <t>Average property taxes per unit</t>
        </is>
      </c>
      <c r="B4" s="7" t="n">
        <v>2344</v>
      </c>
    </row>
    <row r="5">
      <c r="A5" s="6" t="inlineStr">
        <is>
          <t>Average payroll expenses per unit</t>
        </is>
      </c>
      <c r="B5" s="7" t="n">
        <v>1104</v>
      </c>
    </row>
    <row r="6">
      <c r="A6" s="6" t="inlineStr">
        <is>
          <t>Average capital expenditures per unit</t>
        </is>
      </c>
      <c r="B6" s="7" t="n">
        <v>253</v>
      </c>
    </row>
    <row r="7">
      <c r="A7" s="6" t="inlineStr">
        <is>
          <t>Average mortgage per unit</t>
        </is>
      </c>
      <c r="B7" s="7" t="n">
        <v>10221</v>
      </c>
    </row>
    <row r="8">
      <c r="A8" s="6" t="inlineStr">
        <is>
          <t>Average total operating expenses per unit</t>
        </is>
      </c>
      <c r="B8" s="7" t="n">
        <v>6336</v>
      </c>
    </row>
    <row r="9">
      <c r="A9" s="6" t="inlineStr">
        <is>
          <t>Average total expenses per unit</t>
        </is>
      </c>
      <c r="B9" s="7" t="n">
        <v>20259</v>
      </c>
    </row>
    <row r="10">
      <c r="A10" s="6" t="inlineStr">
        <is>
          <t>Average total profit per unit</t>
        </is>
      </c>
      <c r="B10" s="7" t="n">
        <v>2555</v>
      </c>
    </row>
    <row r="11">
      <c r="A11" s="6" t="inlineStr">
        <is>
          <t>Property taxes per dollar of rent</t>
        </is>
      </c>
      <c r="B11" s="4" t="inlineStr">
        <is>
          <t>10 cents</t>
        </is>
      </c>
    </row>
    <row r="12">
      <c r="A12" s="6" t="inlineStr">
        <is>
          <t>Payroll expenses per dollar of rent</t>
        </is>
      </c>
      <c r="B12" s="4" t="inlineStr">
        <is>
          <t>5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45 cents</t>
        </is>
      </c>
    </row>
    <row r="15">
      <c r="A15" s="6" t="inlineStr">
        <is>
          <t>Total operating expenses per dollar of rent</t>
        </is>
      </c>
      <c r="B15" s="4" t="inlineStr">
        <is>
          <t>28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7</v>
      </c>
      <c r="B21" s="4" t="n">
        <v>26.92</v>
      </c>
      <c r="C21" s="4" t="inlineStr">
        <is>
          <t>2169</t>
        </is>
      </c>
      <c r="D21" s="4" t="inlineStr">
        <is>
          <t>PROPERTYZIPCODE</t>
        </is>
      </c>
    </row>
    <row r="22">
      <c r="A22" s="4" t="n">
        <v>4</v>
      </c>
      <c r="B22" s="4" t="n">
        <v>15.38</v>
      </c>
      <c r="C22" s="4" t="inlineStr">
        <is>
          <t>2170</t>
        </is>
      </c>
      <c r="D22" s="4" t="inlineStr">
        <is>
          <t>PROPERTYZIPCODE</t>
        </is>
      </c>
    </row>
    <row r="23">
      <c r="A23" s="4" t="n">
        <v>3</v>
      </c>
      <c r="B23" s="4" t="n">
        <v>11.54</v>
      </c>
      <c r="C23" s="4" t="inlineStr">
        <is>
          <t>2072</t>
        </is>
      </c>
      <c r="D23" s="4" t="inlineStr">
        <is>
          <t>PROPERTYZIPCODE</t>
        </is>
      </c>
    </row>
    <row r="24">
      <c r="A24" s="4" t="n">
        <v>2</v>
      </c>
      <c r="B24" s="4" t="n">
        <v>7.69</v>
      </c>
      <c r="C24" s="4" t="inlineStr">
        <is>
          <t>2171</t>
        </is>
      </c>
      <c r="D24" s="4" t="inlineStr">
        <is>
          <t>PROPERTYZIPCODE</t>
        </is>
      </c>
    </row>
    <row r="25">
      <c r="A25" s="4" t="n">
        <v>2</v>
      </c>
      <c r="B25" s="4" t="n">
        <v>7.69</v>
      </c>
      <c r="C25" s="4" t="inlineStr">
        <is>
          <t>2189</t>
        </is>
      </c>
      <c r="D25" s="4" t="inlineStr">
        <is>
          <t>PROPERTYZIPCODE</t>
        </is>
      </c>
    </row>
    <row r="26">
      <c r="A26" s="4" t="n">
        <v>2</v>
      </c>
      <c r="B26" s="4" t="n">
        <v>7.69</v>
      </c>
      <c r="C26" s="4" t="inlineStr">
        <is>
          <t>2301</t>
        </is>
      </c>
      <c r="D26" s="4" t="inlineStr">
        <is>
          <t>PROPERTYZIPCODE</t>
        </is>
      </c>
    </row>
    <row r="27">
      <c r="A27" s="4" t="n">
        <v>1</v>
      </c>
      <c r="B27" s="4" t="n">
        <v>3.85</v>
      </c>
      <c r="C27" s="4" t="inlineStr">
        <is>
          <t>2190</t>
        </is>
      </c>
      <c r="D27" s="4" t="inlineStr">
        <is>
          <t>PROPERTYZIPCODE</t>
        </is>
      </c>
    </row>
    <row r="28">
      <c r="A28" s="4" t="n">
        <v>1</v>
      </c>
      <c r="B28" s="4" t="n">
        <v>3.85</v>
      </c>
      <c r="C28" s="4" t="inlineStr">
        <is>
          <t>2125</t>
        </is>
      </c>
      <c r="D28" s="4" t="inlineStr">
        <is>
          <t>PROPERTYZIPCODE</t>
        </is>
      </c>
    </row>
    <row r="29">
      <c r="A29" s="4" t="n">
        <v>1</v>
      </c>
      <c r="B29" s="4" t="n">
        <v>3.85</v>
      </c>
      <c r="C29" s="4" t="inlineStr">
        <is>
          <t>2124</t>
        </is>
      </c>
      <c r="D29" s="4" t="inlineStr">
        <is>
          <t>PROPERTYZIPCODE</t>
        </is>
      </c>
    </row>
    <row r="30">
      <c r="A30" s="4" t="n">
        <v>1</v>
      </c>
      <c r="B30" s="4" t="n">
        <v>3.85</v>
      </c>
      <c r="C30" s="4" t="inlineStr">
        <is>
          <t>1844</t>
        </is>
      </c>
      <c r="D30" s="4" t="inlineStr">
        <is>
          <t>PROPERTYZIPCODE</t>
        </is>
      </c>
    </row>
    <row r="31">
      <c r="A31" s="4" t="n">
        <v>1</v>
      </c>
      <c r="B31" s="4" t="n">
        <v>3.85</v>
      </c>
      <c r="C31" s="4" t="inlineStr">
        <is>
          <t>2351</t>
        </is>
      </c>
      <c r="D31" s="4" t="inlineStr">
        <is>
          <t>PROPERTYZIPCODE</t>
        </is>
      </c>
    </row>
    <row r="32">
      <c r="A32" s="4" t="n">
        <v>1</v>
      </c>
      <c r="B32" s="4" t="n">
        <v>3.85</v>
      </c>
      <c r="C32" s="4" t="inlineStr">
        <is>
          <t>2302</t>
        </is>
      </c>
      <c r="D32" s="4" t="inlineStr">
        <is>
          <t>PROPERTYZIPCODE</t>
        </is>
      </c>
    </row>
    <row r="33">
      <c r="A33" s="9" t="n">
        <v>26</v>
      </c>
      <c r="B33" s="9" t="n">
        <v>100</v>
      </c>
      <c r="D33" s="9" t="inlineStr">
        <is>
          <t>Total PROPERTYZIPCODE</t>
        </is>
      </c>
    </row>
    <row r="34">
      <c r="A34" s="4" t="n">
        <v>19</v>
      </c>
      <c r="B34" s="4" t="n">
        <v>73.08</v>
      </c>
      <c r="C34" s="4" t="inlineStr">
        <is>
          <t>GARDEN</t>
        </is>
      </c>
      <c r="D34" s="4" t="inlineStr">
        <is>
          <t>Property Type</t>
        </is>
      </c>
    </row>
    <row r="35">
      <c r="A35" s="4" t="n">
        <v>7</v>
      </c>
      <c r="B35" s="4" t="n">
        <v>26.92</v>
      </c>
      <c r="C35" s="4" t="inlineStr">
        <is>
          <t>MIDRISE</t>
        </is>
      </c>
      <c r="D35" s="4" t="inlineStr">
        <is>
          <t>Property Type</t>
        </is>
      </c>
    </row>
    <row r="36">
      <c r="A36" s="9" t="n">
        <v>26</v>
      </c>
      <c r="B36" s="9" t="n">
        <v>100</v>
      </c>
      <c r="D36" s="9" t="inlineStr">
        <is>
          <t>Total Property Type</t>
        </is>
      </c>
    </row>
    <row r="37">
      <c r="A37" s="4" t="n">
        <v>1</v>
      </c>
      <c r="B37" s="4" t="n">
        <v>3.85</v>
      </c>
      <c r="C37" s="4" t="inlineStr">
        <is>
          <t>Less than 5 years</t>
        </is>
      </c>
      <c r="D37" s="4" t="inlineStr">
        <is>
          <t>Age of Property</t>
        </is>
      </c>
    </row>
    <row r="38">
      <c r="A38" s="4" t="n">
        <v>5</v>
      </c>
      <c r="B38" s="4" t="n">
        <v>19.23</v>
      </c>
      <c r="C38" s="4" t="inlineStr">
        <is>
          <t>5-9 years</t>
        </is>
      </c>
      <c r="D38" s="4" t="inlineStr">
        <is>
          <t>Age of Property</t>
        </is>
      </c>
    </row>
    <row r="39">
      <c r="A39" s="4" t="n">
        <v>9</v>
      </c>
      <c r="B39" s="4" t="n">
        <v>34.62</v>
      </c>
      <c r="C39" s="4" t="inlineStr">
        <is>
          <t>10-19 years</t>
        </is>
      </c>
      <c r="D39" s="4" t="inlineStr">
        <is>
          <t>Age of Property</t>
        </is>
      </c>
    </row>
    <row r="40">
      <c r="A40" s="4" t="n">
        <v>11</v>
      </c>
      <c r="B40" s="4" t="n">
        <v>42.31</v>
      </c>
      <c r="C40" s="4" t="inlineStr">
        <is>
          <t>20+ years</t>
        </is>
      </c>
      <c r="D40" s="4" t="inlineStr">
        <is>
          <t>Age of Property</t>
        </is>
      </c>
    </row>
    <row r="41">
      <c r="A41" s="9" t="n">
        <v>26</v>
      </c>
      <c r="B41" s="9" t="n">
        <v>100</v>
      </c>
      <c r="D41" s="9" t="inlineStr">
        <is>
          <t>Total Age of Property</t>
        </is>
      </c>
    </row>
    <row r="42">
      <c r="A42" s="4" t="n">
        <v>21</v>
      </c>
      <c r="B42" s="4" t="n">
        <v>80.77</v>
      </c>
      <c r="C42" s="4" t="inlineStr">
        <is>
          <t>Less than 100</t>
        </is>
      </c>
      <c r="D42" s="4" t="inlineStr">
        <is>
          <t>Property Size</t>
        </is>
      </c>
    </row>
    <row r="43">
      <c r="A43" s="4" t="n">
        <v>1</v>
      </c>
      <c r="B43" s="4" t="n">
        <v>3.85</v>
      </c>
      <c r="C43" s="4" t="inlineStr">
        <is>
          <t>100-199</t>
        </is>
      </c>
      <c r="D43" s="4" t="inlineStr">
        <is>
          <t>Property Size</t>
        </is>
      </c>
    </row>
    <row r="44">
      <c r="A44" s="4" t="n">
        <v>3</v>
      </c>
      <c r="B44" s="4" t="n">
        <v>11.54</v>
      </c>
      <c r="C44" s="4" t="inlineStr">
        <is>
          <t>200-299</t>
        </is>
      </c>
      <c r="D44" s="4" t="inlineStr">
        <is>
          <t>Property Size</t>
        </is>
      </c>
    </row>
    <row r="45">
      <c r="A45" s="4" t="n">
        <v>1</v>
      </c>
      <c r="B45" s="4" t="n">
        <v>3.85</v>
      </c>
      <c r="C45" s="4" t="inlineStr">
        <is>
          <t>300-399</t>
        </is>
      </c>
      <c r="D45" s="4" t="inlineStr">
        <is>
          <t>Property Size</t>
        </is>
      </c>
    </row>
    <row r="46">
      <c r="A46" s="9" t="n">
        <v>26</v>
      </c>
      <c r="B46" s="9" t="n">
        <v>100</v>
      </c>
      <c r="D46" s="9" t="inlineStr">
        <is>
          <t>Total Property Size</t>
        </is>
      </c>
    </row>
    <row r="47">
      <c r="A47" s="4" t="n">
        <v>15</v>
      </c>
      <c r="B47" s="4" t="n">
        <v>57.69</v>
      </c>
      <c r="C47" s="4" t="inlineStr">
        <is>
          <t>MARKETRATE</t>
        </is>
      </c>
      <c r="D47" s="4" t="inlineStr">
        <is>
          <t>Rent Type</t>
        </is>
      </c>
    </row>
    <row r="48">
      <c r="A48" s="4" t="n">
        <v>11</v>
      </c>
      <c r="B48" s="4" t="n">
        <v>42.31</v>
      </c>
      <c r="C48" s="4" t="inlineStr">
        <is>
          <t>AFFORDABLE</t>
        </is>
      </c>
      <c r="D48" s="4" t="inlineStr">
        <is>
          <t>Rent Type</t>
        </is>
      </c>
    </row>
    <row r="49">
      <c r="A49" s="9" t="n">
        <v>26</v>
      </c>
      <c r="B49" s="9" t="n">
        <v>100</v>
      </c>
      <c r="D49" s="9" t="inlineStr">
        <is>
          <t>Total Rent Type</t>
        </is>
      </c>
    </row>
    <row r="50"/>
  </sheetData>
  <mergeCells count="2">
    <mergeCell ref="A19:D19"/>
    <mergeCell ref="A1:B1"/>
  </mergeCells>
  <pageMargins left="0.75" right="0.75" top="1" bottom="1" header="0.5" footer="0.5"/>
</worksheet>
</file>

<file path=xl/worksheets/sheet132.xml><?xml version="1.0" encoding="utf-8"?>
<worksheet xmlns="http://schemas.openxmlformats.org/spreadsheetml/2006/main">
  <sheetPr>
    <outlinePr summaryBelow="1" summaryRight="1"/>
    <pageSetUpPr/>
  </sheetPr>
  <dimension ref="A1:D57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8882</v>
      </c>
    </row>
    <row r="3">
      <c r="A3" s="6" t="inlineStr">
        <is>
          <t>Sample (Total number of properties)</t>
        </is>
      </c>
      <c r="B3" s="4" t="n">
        <v>35</v>
      </c>
    </row>
    <row r="4">
      <c r="A4" s="6" t="inlineStr">
        <is>
          <t>Average property taxes per unit</t>
        </is>
      </c>
      <c r="B4" s="7" t="n">
        <v>1975</v>
      </c>
    </row>
    <row r="5">
      <c r="A5" s="6" t="inlineStr">
        <is>
          <t>Average payroll expenses per unit</t>
        </is>
      </c>
      <c r="B5" s="7" t="n">
        <v>1713</v>
      </c>
    </row>
    <row r="6">
      <c r="A6" s="6" t="inlineStr">
        <is>
          <t>Average capital expenditures per unit</t>
        </is>
      </c>
      <c r="B6" s="7" t="n">
        <v>256</v>
      </c>
    </row>
    <row r="7">
      <c r="A7" s="6" t="inlineStr">
        <is>
          <t>Average mortgage per unit</t>
        </is>
      </c>
      <c r="B7" s="7" t="n">
        <v>8414</v>
      </c>
    </row>
    <row r="8">
      <c r="A8" s="6" t="inlineStr">
        <is>
          <t>Average total operating expenses per unit</t>
        </is>
      </c>
      <c r="B8" s="7" t="n">
        <v>5014</v>
      </c>
    </row>
    <row r="9">
      <c r="A9" s="6" t="inlineStr">
        <is>
          <t>Average total expenses per unit</t>
        </is>
      </c>
      <c r="B9" s="7" t="n">
        <v>17372</v>
      </c>
    </row>
    <row r="10">
      <c r="A10" s="6" t="inlineStr">
        <is>
          <t>Average total profit per unit</t>
        </is>
      </c>
      <c r="B10" s="7" t="n">
        <v>2104</v>
      </c>
    </row>
    <row r="11">
      <c r="A11" s="6" t="inlineStr">
        <is>
          <t>Property taxes per dollar of rent</t>
        </is>
      </c>
      <c r="B11" s="4" t="inlineStr">
        <is>
          <t>10 cents</t>
        </is>
      </c>
    </row>
    <row r="12">
      <c r="A12" s="6" t="inlineStr">
        <is>
          <t>Payroll expenses per dollar of rent</t>
        </is>
      </c>
      <c r="B12" s="4" t="inlineStr">
        <is>
          <t>9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43 cents</t>
        </is>
      </c>
    </row>
    <row r="15">
      <c r="A15" s="6" t="inlineStr">
        <is>
          <t>Total operating expenses per dollar of rent</t>
        </is>
      </c>
      <c r="B15" s="4" t="inlineStr">
        <is>
          <t>26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5</v>
      </c>
      <c r="B21" s="4" t="n">
        <v>14.29</v>
      </c>
      <c r="C21" s="4" t="inlineStr">
        <is>
          <t>21244</t>
        </is>
      </c>
      <c r="D21" s="4" t="inlineStr">
        <is>
          <t>PROPERTYZIPCODE</t>
        </is>
      </c>
    </row>
    <row r="22">
      <c r="A22" s="4" t="n">
        <v>5</v>
      </c>
      <c r="B22" s="4" t="n">
        <v>14.29</v>
      </c>
      <c r="C22" s="4" t="inlineStr">
        <is>
          <t>21117</t>
        </is>
      </c>
      <c r="D22" s="4" t="inlineStr">
        <is>
          <t>PROPERTYZIPCODE</t>
        </is>
      </c>
    </row>
    <row r="23">
      <c r="A23" s="4" t="n">
        <v>4</v>
      </c>
      <c r="B23" s="4" t="n">
        <v>11.43</v>
      </c>
      <c r="C23" s="4" t="inlineStr">
        <is>
          <t>21234</t>
        </is>
      </c>
      <c r="D23" s="4" t="inlineStr">
        <is>
          <t>PROPERTYZIPCODE</t>
        </is>
      </c>
    </row>
    <row r="24">
      <c r="A24" s="4" t="n">
        <v>3</v>
      </c>
      <c r="B24" s="4" t="n">
        <v>8.57</v>
      </c>
      <c r="C24" s="4" t="inlineStr">
        <is>
          <t>21208</t>
        </is>
      </c>
      <c r="D24" s="4" t="inlineStr">
        <is>
          <t>PROPERTYZIPCODE</t>
        </is>
      </c>
    </row>
    <row r="25">
      <c r="A25" s="4" t="n">
        <v>3</v>
      </c>
      <c r="B25" s="4" t="n">
        <v>8.57</v>
      </c>
      <c r="C25" s="4" t="inlineStr">
        <is>
          <t>21211</t>
        </is>
      </c>
      <c r="D25" s="4" t="inlineStr">
        <is>
          <t>PROPERTYZIPCODE</t>
        </is>
      </c>
    </row>
    <row r="26">
      <c r="A26" s="4" t="n">
        <v>3</v>
      </c>
      <c r="B26" s="4" t="n">
        <v>8.57</v>
      </c>
      <c r="C26" s="4" t="inlineStr">
        <is>
          <t>21236</t>
        </is>
      </c>
      <c r="D26" s="4" t="inlineStr">
        <is>
          <t>PROPERTYZIPCODE</t>
        </is>
      </c>
    </row>
    <row r="27">
      <c r="A27" s="4" t="n">
        <v>2</v>
      </c>
      <c r="B27" s="4" t="n">
        <v>5.71</v>
      </c>
      <c r="C27" s="4" t="inlineStr">
        <is>
          <t>21204</t>
        </is>
      </c>
      <c r="D27" s="4" t="inlineStr">
        <is>
          <t>PROPERTYZIPCODE</t>
        </is>
      </c>
    </row>
    <row r="28">
      <c r="A28" s="4" t="n">
        <v>2</v>
      </c>
      <c r="B28" s="4" t="n">
        <v>5.71</v>
      </c>
      <c r="C28" s="4" t="inlineStr">
        <is>
          <t>21210</t>
        </is>
      </c>
      <c r="D28" s="4" t="inlineStr">
        <is>
          <t>PROPERTYZIPCODE</t>
        </is>
      </c>
    </row>
    <row r="29">
      <c r="A29" s="4" t="n">
        <v>1</v>
      </c>
      <c r="B29" s="4" t="n">
        <v>2.86</v>
      </c>
      <c r="C29" s="4" t="inlineStr">
        <is>
          <t>91606</t>
        </is>
      </c>
      <c r="D29" s="4" t="inlineStr">
        <is>
          <t>PROPERTYZIPCODE</t>
        </is>
      </c>
    </row>
    <row r="30">
      <c r="A30" s="4" t="n">
        <v>1</v>
      </c>
      <c r="B30" s="4" t="n">
        <v>2.86</v>
      </c>
      <c r="C30" s="4" t="inlineStr">
        <is>
          <t>21136</t>
        </is>
      </c>
      <c r="D30" s="4" t="inlineStr">
        <is>
          <t>PROPERTYZIPCODE</t>
        </is>
      </c>
    </row>
    <row r="31">
      <c r="A31" s="4" t="n">
        <v>1</v>
      </c>
      <c r="B31" s="4" t="n">
        <v>2.86</v>
      </c>
      <c r="C31" s="4" t="inlineStr">
        <is>
          <t>21209</t>
        </is>
      </c>
      <c r="D31" s="4" t="inlineStr">
        <is>
          <t>PROPERTYZIPCODE</t>
        </is>
      </c>
    </row>
    <row r="32">
      <c r="A32" s="4" t="n">
        <v>1</v>
      </c>
      <c r="B32" s="4" t="n">
        <v>2.86</v>
      </c>
      <c r="C32" s="4" t="inlineStr">
        <is>
          <t>21237</t>
        </is>
      </c>
      <c r="D32" s="4" t="inlineStr">
        <is>
          <t>PROPERTYZIPCODE</t>
        </is>
      </c>
    </row>
    <row r="33">
      <c r="A33" s="4" t="n">
        <v>1</v>
      </c>
      <c r="B33" s="4" t="n">
        <v>2.86</v>
      </c>
      <c r="C33" s="4" t="inlineStr">
        <is>
          <t>21157</t>
        </is>
      </c>
      <c r="D33" s="4" t="inlineStr">
        <is>
          <t>PROPERTYZIPCODE</t>
        </is>
      </c>
    </row>
    <row r="34">
      <c r="A34" s="4" t="n">
        <v>1</v>
      </c>
      <c r="B34" s="4" t="n">
        <v>2.86</v>
      </c>
      <c r="C34" s="4" t="inlineStr">
        <is>
          <t>21133</t>
        </is>
      </c>
      <c r="D34" s="4" t="inlineStr">
        <is>
          <t>PROPERTYZIPCODE</t>
        </is>
      </c>
    </row>
    <row r="35">
      <c r="A35" s="4" t="n">
        <v>1</v>
      </c>
      <c r="B35" s="4" t="n">
        <v>2.86</v>
      </c>
      <c r="C35" s="4" t="inlineStr">
        <is>
          <t>21220</t>
        </is>
      </c>
      <c r="D35" s="4" t="inlineStr">
        <is>
          <t>PROPERTYZIPCODE</t>
        </is>
      </c>
    </row>
    <row r="36">
      <c r="A36" s="4" t="n">
        <v>1</v>
      </c>
      <c r="B36" s="4" t="n">
        <v>2.86</v>
      </c>
      <c r="C36" s="4" t="inlineStr">
        <is>
          <t>21206</t>
        </is>
      </c>
      <c r="D36" s="4" t="inlineStr">
        <is>
          <t>PROPERTYZIPCODE</t>
        </is>
      </c>
    </row>
    <row r="37">
      <c r="A37" s="9" t="n">
        <v>35</v>
      </c>
      <c r="B37" s="9" t="n">
        <v>100</v>
      </c>
      <c r="D37" s="9" t="inlineStr">
        <is>
          <t>Total PROPERTYZIPCODE</t>
        </is>
      </c>
    </row>
    <row r="38">
      <c r="A38" s="4" t="n">
        <v>32</v>
      </c>
      <c r="B38" s="4" t="n">
        <v>91.43000000000001</v>
      </c>
      <c r="C38" s="4" t="inlineStr">
        <is>
          <t>GARDEN</t>
        </is>
      </c>
      <c r="D38" s="4" t="inlineStr">
        <is>
          <t>Property Type</t>
        </is>
      </c>
    </row>
    <row r="39">
      <c r="A39" s="4" t="n">
        <v>2</v>
      </c>
      <c r="B39" s="4" t="n">
        <v>5.71</v>
      </c>
      <c r="C39" s="4" t="inlineStr">
        <is>
          <t>MIDRISE</t>
        </is>
      </c>
      <c r="D39" s="4" t="inlineStr">
        <is>
          <t>Property Type</t>
        </is>
      </c>
    </row>
    <row r="40">
      <c r="A40" s="4" t="n">
        <v>1</v>
      </c>
      <c r="B40" s="4" t="n">
        <v>2.86</v>
      </c>
      <c r="C40" s="4" t="inlineStr">
        <is>
          <t>STUDENT</t>
        </is>
      </c>
      <c r="D40" s="4" t="inlineStr">
        <is>
          <t>Property Type</t>
        </is>
      </c>
    </row>
    <row r="41">
      <c r="A41" s="9" t="n">
        <v>35</v>
      </c>
      <c r="B41" s="9" t="n">
        <v>100</v>
      </c>
      <c r="D41" s="9" t="inlineStr">
        <is>
          <t>Total Property Type</t>
        </is>
      </c>
    </row>
    <row r="42">
      <c r="A42" s="4" t="n">
        <v>2</v>
      </c>
      <c r="B42" s="4" t="n">
        <v>5.71</v>
      </c>
      <c r="C42" s="4" t="inlineStr">
        <is>
          <t>Less than 5 years</t>
        </is>
      </c>
      <c r="D42" s="4" t="inlineStr">
        <is>
          <t>Age of Property</t>
        </is>
      </c>
    </row>
    <row r="43">
      <c r="A43" s="4" t="n">
        <v>7</v>
      </c>
      <c r="B43" s="4" t="n">
        <v>20</v>
      </c>
      <c r="C43" s="4" t="inlineStr">
        <is>
          <t>5-9 years</t>
        </is>
      </c>
      <c r="D43" s="4" t="inlineStr">
        <is>
          <t>Age of Property</t>
        </is>
      </c>
    </row>
    <row r="44">
      <c r="A44" s="4" t="n">
        <v>6</v>
      </c>
      <c r="B44" s="4" t="n">
        <v>17.14</v>
      </c>
      <c r="C44" s="4" t="inlineStr">
        <is>
          <t>10-19 years</t>
        </is>
      </c>
      <c r="D44" s="4" t="inlineStr">
        <is>
          <t>Age of Property</t>
        </is>
      </c>
    </row>
    <row r="45">
      <c r="A45" s="4" t="n">
        <v>20</v>
      </c>
      <c r="B45" s="4" t="n">
        <v>57.14</v>
      </c>
      <c r="C45" s="4" t="inlineStr">
        <is>
          <t>20+ years</t>
        </is>
      </c>
      <c r="D45" s="4" t="inlineStr">
        <is>
          <t>Age of Property</t>
        </is>
      </c>
    </row>
    <row r="46">
      <c r="A46" s="9" t="n">
        <v>35</v>
      </c>
      <c r="B46" s="9" t="n">
        <v>100</v>
      </c>
      <c r="D46" s="9" t="inlineStr">
        <is>
          <t>Total Age of Property</t>
        </is>
      </c>
    </row>
    <row r="47">
      <c r="A47" s="4" t="n">
        <v>10</v>
      </c>
      <c r="B47" s="4" t="n">
        <v>28.57</v>
      </c>
      <c r="C47" s="4" t="inlineStr">
        <is>
          <t>Less than 100</t>
        </is>
      </c>
      <c r="D47" s="4" t="inlineStr">
        <is>
          <t>Property Size</t>
        </is>
      </c>
    </row>
    <row r="48">
      <c r="A48" s="4" t="n">
        <v>6</v>
      </c>
      <c r="B48" s="4" t="n">
        <v>17.14</v>
      </c>
      <c r="C48" s="4" t="inlineStr">
        <is>
          <t>100-199</t>
        </is>
      </c>
      <c r="D48" s="4" t="inlineStr">
        <is>
          <t>Property Size</t>
        </is>
      </c>
    </row>
    <row r="49">
      <c r="A49" s="4" t="n">
        <v>8</v>
      </c>
      <c r="B49" s="4" t="n">
        <v>22.86</v>
      </c>
      <c r="C49" s="4" t="inlineStr">
        <is>
          <t>200-299</t>
        </is>
      </c>
      <c r="D49" s="4" t="inlineStr">
        <is>
          <t>Property Size</t>
        </is>
      </c>
    </row>
    <row r="50">
      <c r="A50" s="4" t="n">
        <v>5</v>
      </c>
      <c r="B50" s="4" t="n">
        <v>14.29</v>
      </c>
      <c r="C50" s="4" t="inlineStr">
        <is>
          <t>300-399</t>
        </is>
      </c>
      <c r="D50" s="4" t="inlineStr">
        <is>
          <t>Property Size</t>
        </is>
      </c>
    </row>
    <row r="51">
      <c r="A51" s="4" t="n">
        <v>2</v>
      </c>
      <c r="B51" s="4" t="n">
        <v>5.71</v>
      </c>
      <c r="C51" s="4" t="inlineStr">
        <is>
          <t>400-499</t>
        </is>
      </c>
      <c r="D51" s="4" t="inlineStr">
        <is>
          <t>Property Size</t>
        </is>
      </c>
    </row>
    <row r="52">
      <c r="A52" s="4" t="n">
        <v>4</v>
      </c>
      <c r="B52" s="4" t="n">
        <v>11.43</v>
      </c>
      <c r="C52" s="4" t="inlineStr">
        <is>
          <t>500+</t>
        </is>
      </c>
      <c r="D52" s="4" t="inlineStr">
        <is>
          <t>Property Size</t>
        </is>
      </c>
    </row>
    <row r="53">
      <c r="A53" s="9" t="n">
        <v>35</v>
      </c>
      <c r="B53" s="9" t="n">
        <v>100</v>
      </c>
      <c r="D53" s="9" t="inlineStr">
        <is>
          <t>Total Property Size</t>
        </is>
      </c>
    </row>
    <row r="54">
      <c r="A54" s="4" t="n">
        <v>19</v>
      </c>
      <c r="B54" s="4" t="n">
        <v>54.29</v>
      </c>
      <c r="C54" s="4" t="inlineStr">
        <is>
          <t>MARKETRATE</t>
        </is>
      </c>
      <c r="D54" s="4" t="inlineStr">
        <is>
          <t>Rent Type</t>
        </is>
      </c>
    </row>
    <row r="55">
      <c r="A55" s="4" t="n">
        <v>16</v>
      </c>
      <c r="B55" s="4" t="n">
        <v>45.71</v>
      </c>
      <c r="C55" s="4" t="inlineStr">
        <is>
          <t>AFFORDABLE</t>
        </is>
      </c>
      <c r="D55" s="4" t="inlineStr">
        <is>
          <t>Rent Type</t>
        </is>
      </c>
    </row>
    <row r="56">
      <c r="A56" s="9" t="n">
        <v>35</v>
      </c>
      <c r="B56" s="9" t="n">
        <v>100</v>
      </c>
      <c r="D56" s="9" t="inlineStr">
        <is>
          <t>Total Rent Type</t>
        </is>
      </c>
    </row>
    <row r="57"/>
  </sheetData>
  <mergeCells count="2">
    <mergeCell ref="A19:D19"/>
    <mergeCell ref="A1:B1"/>
  </mergeCells>
  <pageMargins left="0.75" right="0.75" top="1" bottom="1" header="0.5" footer="0.5"/>
</worksheet>
</file>

<file path=xl/worksheets/sheet133.xml><?xml version="1.0" encoding="utf-8"?>
<worksheet xmlns="http://schemas.openxmlformats.org/spreadsheetml/2006/main">
  <sheetPr>
    <outlinePr summaryBelow="1" summaryRight="1"/>
    <pageSetUpPr/>
  </sheetPr>
  <dimension ref="A1:D51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5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5905</v>
      </c>
    </row>
    <row r="3">
      <c r="A3" s="6" t="inlineStr">
        <is>
          <t>Sample (Total number of properties)</t>
        </is>
      </c>
      <c r="B3" s="4" t="n">
        <v>20</v>
      </c>
    </row>
    <row r="4">
      <c r="A4" s="6" t="inlineStr">
        <is>
          <t>Average property taxes per unit</t>
        </is>
      </c>
      <c r="B4" s="7" t="n">
        <v>2335</v>
      </c>
    </row>
    <row r="5">
      <c r="A5" s="6" t="inlineStr">
        <is>
          <t>Average payroll expenses per unit</t>
        </is>
      </c>
      <c r="B5" s="7" t="n">
        <v>1837</v>
      </c>
    </row>
    <row r="6">
      <c r="A6" s="6" t="inlineStr">
        <is>
          <t>Average capital expenditures per unit</t>
        </is>
      </c>
      <c r="B6" s="7" t="n">
        <v>236</v>
      </c>
    </row>
    <row r="7">
      <c r="A7" s="6" t="inlineStr">
        <is>
          <t>Average mortgage per unit</t>
        </is>
      </c>
      <c r="B7" s="7" t="n">
        <v>9831</v>
      </c>
    </row>
    <row r="8">
      <c r="A8" s="6" t="inlineStr">
        <is>
          <t>Average total operating expenses per unit</t>
        </is>
      </c>
      <c r="B8" s="7" t="n">
        <v>5114</v>
      </c>
    </row>
    <row r="9">
      <c r="A9" s="6" t="inlineStr">
        <is>
          <t>Average total expenses per unit</t>
        </is>
      </c>
      <c r="B9" s="7" t="n">
        <v>19353</v>
      </c>
    </row>
    <row r="10">
      <c r="A10" s="6" t="inlineStr">
        <is>
          <t>Average total profit per unit</t>
        </is>
      </c>
      <c r="B10" s="7" t="n">
        <v>2631</v>
      </c>
    </row>
    <row r="11">
      <c r="A11" s="6" t="inlineStr">
        <is>
          <t>Property taxes per dollar of rent</t>
        </is>
      </c>
      <c r="B11" s="4" t="inlineStr">
        <is>
          <t>11 cents</t>
        </is>
      </c>
    </row>
    <row r="12">
      <c r="A12" s="6" t="inlineStr">
        <is>
          <t>Payroll expenses per dollar of rent</t>
        </is>
      </c>
      <c r="B12" s="4" t="inlineStr">
        <is>
          <t>8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45 cents</t>
        </is>
      </c>
    </row>
    <row r="15">
      <c r="A15" s="6" t="inlineStr">
        <is>
          <t>Total operating expenses per dollar of rent</t>
        </is>
      </c>
      <c r="B15" s="4" t="inlineStr">
        <is>
          <t>23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6</v>
      </c>
      <c r="B21" s="4" t="n">
        <v>30</v>
      </c>
      <c r="C21" s="4" t="inlineStr">
        <is>
          <t>21044</t>
        </is>
      </c>
      <c r="D21" s="4" t="inlineStr">
        <is>
          <t>PROPERTYZIPCODE</t>
        </is>
      </c>
    </row>
    <row r="22">
      <c r="A22" s="4" t="n">
        <v>5</v>
      </c>
      <c r="B22" s="4" t="n">
        <v>25</v>
      </c>
      <c r="C22" s="4" t="inlineStr">
        <is>
          <t>21061</t>
        </is>
      </c>
      <c r="D22" s="4" t="inlineStr">
        <is>
          <t>PROPERTYZIPCODE</t>
        </is>
      </c>
    </row>
    <row r="23">
      <c r="A23" s="4" t="n">
        <v>2</v>
      </c>
      <c r="B23" s="4" t="n">
        <v>10</v>
      </c>
      <c r="C23" s="4" t="inlineStr">
        <is>
          <t>21043</t>
        </is>
      </c>
      <c r="D23" s="4" t="inlineStr">
        <is>
          <t>PROPERTYZIPCODE</t>
        </is>
      </c>
    </row>
    <row r="24">
      <c r="A24" s="4" t="n">
        <v>1</v>
      </c>
      <c r="B24" s="4" t="n">
        <v>5</v>
      </c>
      <c r="C24" s="4" t="inlineStr">
        <is>
          <t>21075</t>
        </is>
      </c>
      <c r="D24" s="4" t="inlineStr">
        <is>
          <t>PROPERTYZIPCODE</t>
        </is>
      </c>
    </row>
    <row r="25">
      <c r="A25" s="4" t="n">
        <v>1</v>
      </c>
      <c r="B25" s="4" t="n">
        <v>5</v>
      </c>
      <c r="C25" s="4" t="inlineStr">
        <is>
          <t>21144</t>
        </is>
      </c>
      <c r="D25" s="4" t="inlineStr">
        <is>
          <t>PROPERTYZIPCODE</t>
        </is>
      </c>
    </row>
    <row r="26">
      <c r="A26" s="4" t="n">
        <v>1</v>
      </c>
      <c r="B26" s="4" t="n">
        <v>5</v>
      </c>
      <c r="C26" s="4" t="inlineStr">
        <is>
          <t>20701</t>
        </is>
      </c>
      <c r="D26" s="4" t="inlineStr">
        <is>
          <t>PROPERTYZIPCODE</t>
        </is>
      </c>
    </row>
    <row r="27">
      <c r="A27" s="4" t="n">
        <v>1</v>
      </c>
      <c r="B27" s="4" t="n">
        <v>5</v>
      </c>
      <c r="C27" s="4" t="inlineStr">
        <is>
          <t>21046</t>
        </is>
      </c>
      <c r="D27" s="4" t="inlineStr">
        <is>
          <t>PROPERTYZIPCODE</t>
        </is>
      </c>
    </row>
    <row r="28">
      <c r="A28" s="4" t="n">
        <v>1</v>
      </c>
      <c r="B28" s="4" t="n">
        <v>5</v>
      </c>
      <c r="C28" s="4" t="inlineStr">
        <is>
          <t>21401</t>
        </is>
      </c>
      <c r="D28" s="4" t="inlineStr">
        <is>
          <t>PROPERTYZIPCODE</t>
        </is>
      </c>
    </row>
    <row r="29">
      <c r="A29" s="4" t="n">
        <v>1</v>
      </c>
      <c r="B29" s="4" t="n">
        <v>5</v>
      </c>
      <c r="C29" s="4" t="inlineStr">
        <is>
          <t>21771</t>
        </is>
      </c>
      <c r="D29" s="4" t="inlineStr">
        <is>
          <t>PROPERTYZIPCODE</t>
        </is>
      </c>
    </row>
    <row r="30">
      <c r="A30" s="4" t="n">
        <v>1</v>
      </c>
      <c r="B30" s="4" t="n">
        <v>5</v>
      </c>
      <c r="C30" s="4" t="inlineStr">
        <is>
          <t>21403</t>
        </is>
      </c>
      <c r="D30" s="4" t="inlineStr">
        <is>
          <t>PROPERTYZIPCODE</t>
        </is>
      </c>
    </row>
    <row r="31">
      <c r="A31" s="9" t="n">
        <v>20</v>
      </c>
      <c r="B31" s="9" t="n">
        <v>100</v>
      </c>
      <c r="D31" s="9" t="inlineStr">
        <is>
          <t>Total PROPERTYZIPCODE</t>
        </is>
      </c>
    </row>
    <row r="32">
      <c r="A32" s="4" t="n">
        <v>16</v>
      </c>
      <c r="B32" s="4" t="n">
        <v>80</v>
      </c>
      <c r="C32" s="4" t="inlineStr">
        <is>
          <t>GARDEN</t>
        </is>
      </c>
      <c r="D32" s="4" t="inlineStr">
        <is>
          <t>Property Type</t>
        </is>
      </c>
    </row>
    <row r="33">
      <c r="A33" s="4" t="n">
        <v>2</v>
      </c>
      <c r="B33" s="4" t="n">
        <v>10</v>
      </c>
      <c r="C33" s="4" t="inlineStr">
        <is>
          <t>MIDRISE</t>
        </is>
      </c>
      <c r="D33" s="4" t="inlineStr">
        <is>
          <t>Property Type</t>
        </is>
      </c>
    </row>
    <row r="34">
      <c r="A34" s="4" t="n">
        <v>1</v>
      </c>
      <c r="B34" s="4" t="n">
        <v>5</v>
      </c>
      <c r="C34" s="4" t="inlineStr">
        <is>
          <t>MANUF</t>
        </is>
      </c>
      <c r="D34" s="4" t="inlineStr">
        <is>
          <t>Property Type</t>
        </is>
      </c>
    </row>
    <row r="35">
      <c r="A35" s="4" t="n">
        <v>1</v>
      </c>
      <c r="B35" s="4" t="n">
        <v>5</v>
      </c>
      <c r="C35" s="4" t="inlineStr">
        <is>
          <t>SENIOR</t>
        </is>
      </c>
      <c r="D35" s="4" t="inlineStr">
        <is>
          <t>Property Type</t>
        </is>
      </c>
    </row>
    <row r="36">
      <c r="A36" s="9" t="n">
        <v>20</v>
      </c>
      <c r="B36" s="9" t="n">
        <v>100</v>
      </c>
      <c r="D36" s="9" t="inlineStr">
        <is>
          <t>Total Property Type</t>
        </is>
      </c>
    </row>
    <row r="37">
      <c r="A37" s="4" t="n">
        <v>8</v>
      </c>
      <c r="B37" s="4" t="n">
        <v>40</v>
      </c>
      <c r="C37" s="4" t="inlineStr">
        <is>
          <t>5-9 years</t>
        </is>
      </c>
      <c r="D37" s="4" t="inlineStr">
        <is>
          <t>Age of Property</t>
        </is>
      </c>
    </row>
    <row r="38">
      <c r="A38" s="4" t="n">
        <v>4</v>
      </c>
      <c r="B38" s="4" t="n">
        <v>20</v>
      </c>
      <c r="C38" s="4" t="inlineStr">
        <is>
          <t>10-19 years</t>
        </is>
      </c>
      <c r="D38" s="4" t="inlineStr">
        <is>
          <t>Age of Property</t>
        </is>
      </c>
    </row>
    <row r="39">
      <c r="A39" s="4" t="n">
        <v>8</v>
      </c>
      <c r="B39" s="4" t="n">
        <v>40</v>
      </c>
      <c r="C39" s="4" t="inlineStr">
        <is>
          <t>20+ years</t>
        </is>
      </c>
      <c r="D39" s="4" t="inlineStr">
        <is>
          <t>Age of Property</t>
        </is>
      </c>
    </row>
    <row r="40">
      <c r="A40" s="9" t="n">
        <v>20</v>
      </c>
      <c r="B40" s="9" t="n">
        <v>100</v>
      </c>
      <c r="D40" s="9" t="inlineStr">
        <is>
          <t>Total Age of Property</t>
        </is>
      </c>
    </row>
    <row r="41">
      <c r="A41" s="4" t="n">
        <v>1</v>
      </c>
      <c r="B41" s="4" t="n">
        <v>5</v>
      </c>
      <c r="C41" s="4" t="inlineStr">
        <is>
          <t>Less than 100</t>
        </is>
      </c>
      <c r="D41" s="4" t="inlineStr">
        <is>
          <t>Property Size</t>
        </is>
      </c>
    </row>
    <row r="42">
      <c r="A42" s="4" t="n">
        <v>6</v>
      </c>
      <c r="B42" s="4" t="n">
        <v>30</v>
      </c>
      <c r="C42" s="4" t="inlineStr">
        <is>
          <t>100-199</t>
        </is>
      </c>
      <c r="D42" s="4" t="inlineStr">
        <is>
          <t>Property Size</t>
        </is>
      </c>
    </row>
    <row r="43">
      <c r="A43" s="4" t="n">
        <v>5</v>
      </c>
      <c r="B43" s="4" t="n">
        <v>25</v>
      </c>
      <c r="C43" s="4" t="inlineStr">
        <is>
          <t>200-299</t>
        </is>
      </c>
      <c r="D43" s="4" t="inlineStr">
        <is>
          <t>Property Size</t>
        </is>
      </c>
    </row>
    <row r="44">
      <c r="A44" s="4" t="n">
        <v>3</v>
      </c>
      <c r="B44" s="4" t="n">
        <v>15</v>
      </c>
      <c r="C44" s="4" t="inlineStr">
        <is>
          <t>300-399</t>
        </is>
      </c>
      <c r="D44" s="4" t="inlineStr">
        <is>
          <t>Property Size</t>
        </is>
      </c>
    </row>
    <row r="45">
      <c r="A45" s="4" t="n">
        <v>2</v>
      </c>
      <c r="B45" s="4" t="n">
        <v>10</v>
      </c>
      <c r="C45" s="4" t="inlineStr">
        <is>
          <t>400-499</t>
        </is>
      </c>
      <c r="D45" s="4" t="inlineStr">
        <is>
          <t>Property Size</t>
        </is>
      </c>
    </row>
    <row r="46">
      <c r="A46" s="4" t="n">
        <v>3</v>
      </c>
      <c r="B46" s="4" t="n">
        <v>15</v>
      </c>
      <c r="C46" s="4" t="inlineStr">
        <is>
          <t>500+</t>
        </is>
      </c>
      <c r="D46" s="4" t="inlineStr">
        <is>
          <t>Property Size</t>
        </is>
      </c>
    </row>
    <row r="47">
      <c r="A47" s="9" t="n">
        <v>20</v>
      </c>
      <c r="B47" s="9" t="n">
        <v>100</v>
      </c>
      <c r="D47" s="9" t="inlineStr">
        <is>
          <t>Total Property Size</t>
        </is>
      </c>
    </row>
    <row r="48">
      <c r="A48" s="4" t="n">
        <v>15</v>
      </c>
      <c r="B48" s="4" t="n">
        <v>75</v>
      </c>
      <c r="C48" s="4" t="inlineStr">
        <is>
          <t>MARKETRATE</t>
        </is>
      </c>
      <c r="D48" s="4" t="inlineStr">
        <is>
          <t>Rent Type</t>
        </is>
      </c>
    </row>
    <row r="49">
      <c r="A49" s="4" t="n">
        <v>5</v>
      </c>
      <c r="B49" s="4" t="n">
        <v>25</v>
      </c>
      <c r="C49" s="4" t="inlineStr">
        <is>
          <t>AFFORDABLE</t>
        </is>
      </c>
      <c r="D49" s="4" t="inlineStr">
        <is>
          <t>Rent Type</t>
        </is>
      </c>
    </row>
    <row r="50">
      <c r="A50" s="9" t="n">
        <v>20</v>
      </c>
      <c r="B50" s="9" t="n">
        <v>100</v>
      </c>
      <c r="D50" s="9" t="inlineStr">
        <is>
          <t>Total Rent Type</t>
        </is>
      </c>
    </row>
    <row r="51"/>
  </sheetData>
  <mergeCells count="2">
    <mergeCell ref="A19:D19"/>
    <mergeCell ref="A1:B1"/>
  </mergeCells>
  <pageMargins left="0.75" right="0.75" top="1" bottom="1" header="0.5" footer="0.5"/>
</worksheet>
</file>

<file path=xl/worksheets/sheet134.xml><?xml version="1.0" encoding="utf-8"?>
<worksheet xmlns="http://schemas.openxmlformats.org/spreadsheetml/2006/main">
  <sheetPr>
    <outlinePr summaryBelow="1" summaryRight="1"/>
    <pageSetUpPr/>
  </sheetPr>
  <dimension ref="A1:D66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18545</v>
      </c>
    </row>
    <row r="3">
      <c r="A3" s="6" t="inlineStr">
        <is>
          <t>Sample (Total number of properties)</t>
        </is>
      </c>
      <c r="B3" s="4" t="n">
        <v>55</v>
      </c>
    </row>
    <row r="4">
      <c r="A4" s="6" t="inlineStr">
        <is>
          <t>Average property taxes per unit</t>
        </is>
      </c>
      <c r="B4" s="7" t="n">
        <v>2069</v>
      </c>
    </row>
    <row r="5">
      <c r="A5" s="6" t="inlineStr">
        <is>
          <t>Average payroll expenses per unit</t>
        </is>
      </c>
      <c r="B5" s="7" t="n">
        <v>1679</v>
      </c>
    </row>
    <row r="6">
      <c r="A6" s="6" t="inlineStr">
        <is>
          <t>Average capital expenditures per unit</t>
        </is>
      </c>
      <c r="B6" s="7" t="n">
        <v>260</v>
      </c>
    </row>
    <row r="7">
      <c r="A7" s="6" t="inlineStr">
        <is>
          <t>Average mortgage per unit</t>
        </is>
      </c>
      <c r="B7" s="7" t="n">
        <v>6664</v>
      </c>
    </row>
    <row r="8">
      <c r="A8" s="6" t="inlineStr">
        <is>
          <t>Average total operating expenses per unit</t>
        </is>
      </c>
      <c r="B8" s="7" t="n">
        <v>5708</v>
      </c>
    </row>
    <row r="9">
      <c r="A9" s="6" t="inlineStr">
        <is>
          <t>Average total expenses per unit</t>
        </is>
      </c>
      <c r="B9" s="7" t="n">
        <v>16380</v>
      </c>
    </row>
    <row r="10">
      <c r="A10" s="6" t="inlineStr">
        <is>
          <t>Average total profit per unit</t>
        </is>
      </c>
      <c r="B10" s="7" t="n">
        <v>1666</v>
      </c>
    </row>
    <row r="11">
      <c r="A11" s="6" t="inlineStr">
        <is>
          <t>Property taxes per dollar of rent</t>
        </is>
      </c>
      <c r="B11" s="4" t="inlineStr">
        <is>
          <t>11 cents</t>
        </is>
      </c>
    </row>
    <row r="12">
      <c r="A12" s="6" t="inlineStr">
        <is>
          <t>Payroll expenses per dollar of rent</t>
        </is>
      </c>
      <c r="B12" s="4" t="inlineStr">
        <is>
          <t>9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37 cents</t>
        </is>
      </c>
    </row>
    <row r="15">
      <c r="A15" s="6" t="inlineStr">
        <is>
          <t>Total operating expenses per dollar of rent</t>
        </is>
      </c>
      <c r="B15" s="4" t="inlineStr">
        <is>
          <t>32 cents</t>
        </is>
      </c>
    </row>
    <row r="16">
      <c r="A16" s="6" t="inlineStr">
        <is>
          <t>Total expenses per dollar of rent</t>
        </is>
      </c>
      <c r="B16" s="4" t="inlineStr">
        <is>
          <t>91 cents</t>
        </is>
      </c>
    </row>
    <row r="17">
      <c r="A17" s="6" t="inlineStr">
        <is>
          <t>Total profit per dollar of rent</t>
        </is>
      </c>
      <c r="B17" s="4" t="inlineStr">
        <is>
          <t>9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7</v>
      </c>
      <c r="B21" s="4" t="n">
        <v>12.73</v>
      </c>
      <c r="C21" s="4" t="inlineStr">
        <is>
          <t>20746</t>
        </is>
      </c>
      <c r="D21" s="4" t="inlineStr">
        <is>
          <t>PROPERTYZIPCODE</t>
        </is>
      </c>
    </row>
    <row r="22">
      <c r="A22" s="4" t="n">
        <v>7</v>
      </c>
      <c r="B22" s="4" t="n">
        <v>12.73</v>
      </c>
      <c r="C22" s="4" t="inlineStr">
        <is>
          <t>20748</t>
        </is>
      </c>
      <c r="D22" s="4" t="inlineStr">
        <is>
          <t>PROPERTYZIPCODE</t>
        </is>
      </c>
    </row>
    <row r="23">
      <c r="A23" s="4" t="n">
        <v>6</v>
      </c>
      <c r="B23" s="4" t="n">
        <v>10.91</v>
      </c>
      <c r="C23" s="4" t="inlineStr">
        <is>
          <t>20708</t>
        </is>
      </c>
      <c r="D23" s="4" t="inlineStr">
        <is>
          <t>PROPERTYZIPCODE</t>
        </is>
      </c>
    </row>
    <row r="24">
      <c r="A24" s="4" t="n">
        <v>4</v>
      </c>
      <c r="B24" s="4" t="n">
        <v>7.27</v>
      </c>
      <c r="C24" s="4" t="inlineStr">
        <is>
          <t>20770</t>
        </is>
      </c>
      <c r="D24" s="4" t="inlineStr">
        <is>
          <t>PROPERTYZIPCODE</t>
        </is>
      </c>
    </row>
    <row r="25">
      <c r="A25" s="4" t="n">
        <v>4</v>
      </c>
      <c r="B25" s="4" t="n">
        <v>7.27</v>
      </c>
      <c r="C25" s="4" t="inlineStr">
        <is>
          <t>20782</t>
        </is>
      </c>
      <c r="D25" s="4" t="inlineStr">
        <is>
          <t>PROPERTYZIPCODE</t>
        </is>
      </c>
    </row>
    <row r="26">
      <c r="A26" s="4" t="n">
        <v>4</v>
      </c>
      <c r="B26" s="4" t="n">
        <v>7.27</v>
      </c>
      <c r="C26" s="4" t="inlineStr">
        <is>
          <t>20747</t>
        </is>
      </c>
      <c r="D26" s="4" t="inlineStr">
        <is>
          <t>PROPERTYZIPCODE</t>
        </is>
      </c>
    </row>
    <row r="27">
      <c r="A27" s="4" t="n">
        <v>3</v>
      </c>
      <c r="B27" s="4" t="n">
        <v>5.45</v>
      </c>
      <c r="C27" s="4" t="inlineStr">
        <is>
          <t>20707</t>
        </is>
      </c>
      <c r="D27" s="4" t="inlineStr">
        <is>
          <t>PROPERTYZIPCODE</t>
        </is>
      </c>
    </row>
    <row r="28">
      <c r="A28" s="4" t="n">
        <v>3</v>
      </c>
      <c r="B28" s="4" t="n">
        <v>5.45</v>
      </c>
      <c r="C28" s="4" t="inlineStr">
        <is>
          <t>20740</t>
        </is>
      </c>
      <c r="D28" s="4" t="inlineStr">
        <is>
          <t>PROPERTYZIPCODE</t>
        </is>
      </c>
    </row>
    <row r="29">
      <c r="A29" s="4" t="n">
        <v>2</v>
      </c>
      <c r="B29" s="4" t="n">
        <v>3.64</v>
      </c>
      <c r="C29" s="4" t="inlineStr">
        <is>
          <t>20774</t>
        </is>
      </c>
      <c r="D29" s="4" t="inlineStr">
        <is>
          <t>PROPERTYZIPCODE</t>
        </is>
      </c>
    </row>
    <row r="30">
      <c r="A30" s="4" t="n">
        <v>2</v>
      </c>
      <c r="B30" s="4" t="n">
        <v>3.64</v>
      </c>
      <c r="C30" s="4" t="inlineStr">
        <is>
          <t>20912</t>
        </is>
      </c>
      <c r="D30" s="4" t="inlineStr">
        <is>
          <t>PROPERTYZIPCODE</t>
        </is>
      </c>
    </row>
    <row r="31">
      <c r="A31" s="4" t="n">
        <v>1</v>
      </c>
      <c r="B31" s="4" t="n">
        <v>1.82</v>
      </c>
      <c r="C31" s="4" t="inlineStr">
        <is>
          <t>20781</t>
        </is>
      </c>
      <c r="D31" s="4" t="inlineStr">
        <is>
          <t>PROPERTYZIPCODE</t>
        </is>
      </c>
    </row>
    <row r="32">
      <c r="A32" s="4" t="n">
        <v>1</v>
      </c>
      <c r="B32" s="4" t="n">
        <v>1.82</v>
      </c>
      <c r="C32" s="4" t="inlineStr">
        <is>
          <t>20904</t>
        </is>
      </c>
      <c r="D32" s="4" t="inlineStr">
        <is>
          <t>PROPERTYZIPCODE</t>
        </is>
      </c>
    </row>
    <row r="33">
      <c r="A33" s="4" t="n">
        <v>1</v>
      </c>
      <c r="B33" s="4" t="n">
        <v>1.82</v>
      </c>
      <c r="C33" s="4" t="inlineStr">
        <is>
          <t>20745</t>
        </is>
      </c>
      <c r="D33" s="4" t="inlineStr">
        <is>
          <t>PROPERTYZIPCODE</t>
        </is>
      </c>
    </row>
    <row r="34">
      <c r="A34" s="4" t="n">
        <v>1</v>
      </c>
      <c r="B34" s="4" t="n">
        <v>1.82</v>
      </c>
      <c r="C34" s="4" t="inlineStr">
        <is>
          <t>20903</t>
        </is>
      </c>
      <c r="D34" s="4" t="inlineStr">
        <is>
          <t>PROPERTYZIPCODE</t>
        </is>
      </c>
    </row>
    <row r="35">
      <c r="A35" s="4" t="n">
        <v>1</v>
      </c>
      <c r="B35" s="4" t="n">
        <v>1.82</v>
      </c>
      <c r="C35" s="4" t="inlineStr">
        <is>
          <t>20705</t>
        </is>
      </c>
      <c r="D35" s="4" t="inlineStr">
        <is>
          <t>PROPERTYZIPCODE</t>
        </is>
      </c>
    </row>
    <row r="36">
      <c r="A36" s="4" t="n">
        <v>1</v>
      </c>
      <c r="B36" s="4" t="n">
        <v>1.82</v>
      </c>
      <c r="C36" s="4" t="inlineStr">
        <is>
          <t>20712</t>
        </is>
      </c>
      <c r="D36" s="4" t="inlineStr">
        <is>
          <t>PROPERTYZIPCODE</t>
        </is>
      </c>
    </row>
    <row r="37">
      <c r="A37" s="4" t="n">
        <v>1</v>
      </c>
      <c r="B37" s="4" t="n">
        <v>1.82</v>
      </c>
      <c r="C37" s="4" t="inlineStr">
        <is>
          <t>20710</t>
        </is>
      </c>
      <c r="D37" s="4" t="inlineStr">
        <is>
          <t>PROPERTYZIPCODE</t>
        </is>
      </c>
    </row>
    <row r="38">
      <c r="A38" s="4" t="n">
        <v>1</v>
      </c>
      <c r="B38" s="4" t="n">
        <v>1.82</v>
      </c>
      <c r="C38" s="4" t="inlineStr">
        <is>
          <t>20785</t>
        </is>
      </c>
      <c r="D38" s="4" t="inlineStr">
        <is>
          <t>PROPERTYZIPCODE</t>
        </is>
      </c>
    </row>
    <row r="39">
      <c r="A39" s="4" t="n">
        <v>1</v>
      </c>
      <c r="B39" s="4" t="n">
        <v>1.82</v>
      </c>
      <c r="C39" s="4" t="inlineStr">
        <is>
          <t>20744</t>
        </is>
      </c>
      <c r="D39" s="4" t="inlineStr">
        <is>
          <t>PROPERTYZIPCODE</t>
        </is>
      </c>
    </row>
    <row r="40">
      <c r="A40" s="4" t="n">
        <v>1</v>
      </c>
      <c r="B40" s="4" t="n">
        <v>1.82</v>
      </c>
      <c r="C40" s="4" t="inlineStr">
        <is>
          <t>20722</t>
        </is>
      </c>
      <c r="D40" s="4" t="inlineStr">
        <is>
          <t>PROPERTYZIPCODE</t>
        </is>
      </c>
    </row>
    <row r="41">
      <c r="A41" s="4" t="n">
        <v>1</v>
      </c>
      <c r="B41" s="4" t="n">
        <v>1.82</v>
      </c>
      <c r="C41" s="4" t="inlineStr">
        <is>
          <t>20743</t>
        </is>
      </c>
      <c r="D41" s="4" t="inlineStr">
        <is>
          <t>PROPERTYZIPCODE</t>
        </is>
      </c>
    </row>
    <row r="42">
      <c r="A42" s="4" t="n">
        <v>1</v>
      </c>
      <c r="B42" s="4" t="n">
        <v>1.82</v>
      </c>
      <c r="C42" s="4" t="inlineStr">
        <is>
          <t>20737</t>
        </is>
      </c>
      <c r="D42" s="4" t="inlineStr">
        <is>
          <t>PROPERTYZIPCODE</t>
        </is>
      </c>
    </row>
    <row r="43">
      <c r="A43" s="4" t="n">
        <v>1</v>
      </c>
      <c r="B43" s="4" t="n">
        <v>1.82</v>
      </c>
      <c r="C43" s="4" t="inlineStr">
        <is>
          <t>20784</t>
        </is>
      </c>
      <c r="D43" s="4" t="inlineStr">
        <is>
          <t>PROPERTYZIPCODE</t>
        </is>
      </c>
    </row>
    <row r="44">
      <c r="A44" s="9" t="n">
        <v>55</v>
      </c>
      <c r="B44" s="9" t="n">
        <v>100</v>
      </c>
      <c r="D44" s="9" t="inlineStr">
        <is>
          <t>Total PROPERTYZIPCODE</t>
        </is>
      </c>
    </row>
    <row r="45">
      <c r="A45" s="4" t="n">
        <v>42</v>
      </c>
      <c r="B45" s="4" t="n">
        <v>76.36</v>
      </c>
      <c r="C45" s="4" t="inlineStr">
        <is>
          <t>GARDEN</t>
        </is>
      </c>
      <c r="D45" s="4" t="inlineStr">
        <is>
          <t>Property Type</t>
        </is>
      </c>
    </row>
    <row r="46">
      <c r="A46" s="4" t="n">
        <v>7</v>
      </c>
      <c r="B46" s="4" t="n">
        <v>12.73</v>
      </c>
      <c r="C46" s="4" t="inlineStr">
        <is>
          <t>MIDRISE</t>
        </is>
      </c>
      <c r="D46" s="4" t="inlineStr">
        <is>
          <t>Property Type</t>
        </is>
      </c>
    </row>
    <row r="47">
      <c r="A47" s="4" t="n">
        <v>4</v>
      </c>
      <c r="B47" s="4" t="n">
        <v>7.27</v>
      </c>
      <c r="C47" s="4" t="inlineStr">
        <is>
          <t>HIRISE</t>
        </is>
      </c>
      <c r="D47" s="4" t="inlineStr">
        <is>
          <t>Property Type</t>
        </is>
      </c>
    </row>
    <row r="48">
      <c r="A48" s="4" t="n">
        <v>1</v>
      </c>
      <c r="B48" s="4" t="n">
        <v>1.82</v>
      </c>
      <c r="C48" s="4" t="inlineStr">
        <is>
          <t>STUDENT</t>
        </is>
      </c>
      <c r="D48" s="4" t="inlineStr">
        <is>
          <t>Property Type</t>
        </is>
      </c>
    </row>
    <row r="49">
      <c r="A49" s="4" t="n">
        <v>1</v>
      </c>
      <c r="B49" s="4" t="n">
        <v>1.82</v>
      </c>
      <c r="C49" s="4" t="inlineStr">
        <is>
          <t>MANUF</t>
        </is>
      </c>
      <c r="D49" s="4" t="inlineStr">
        <is>
          <t>Property Type</t>
        </is>
      </c>
    </row>
    <row r="50">
      <c r="A50" s="9" t="n">
        <v>55</v>
      </c>
      <c r="B50" s="9" t="n">
        <v>100</v>
      </c>
      <c r="D50" s="9" t="inlineStr">
        <is>
          <t>Total Property Type</t>
        </is>
      </c>
    </row>
    <row r="51">
      <c r="A51" s="4" t="n">
        <v>5</v>
      </c>
      <c r="B51" s="4" t="n">
        <v>9.09</v>
      </c>
      <c r="C51" s="4" t="inlineStr">
        <is>
          <t>Less than 5 years</t>
        </is>
      </c>
      <c r="D51" s="4" t="inlineStr">
        <is>
          <t>Age of Property</t>
        </is>
      </c>
    </row>
    <row r="52">
      <c r="A52" s="4" t="n">
        <v>14</v>
      </c>
      <c r="B52" s="4" t="n">
        <v>25.45</v>
      </c>
      <c r="C52" s="4" t="inlineStr">
        <is>
          <t>5-9 years</t>
        </is>
      </c>
      <c r="D52" s="4" t="inlineStr">
        <is>
          <t>Age of Property</t>
        </is>
      </c>
    </row>
    <row r="53">
      <c r="A53" s="4" t="n">
        <v>14</v>
      </c>
      <c r="B53" s="4" t="n">
        <v>25.45</v>
      </c>
      <c r="C53" s="4" t="inlineStr">
        <is>
          <t>10-19 years</t>
        </is>
      </c>
      <c r="D53" s="4" t="inlineStr">
        <is>
          <t>Age of Property</t>
        </is>
      </c>
    </row>
    <row r="54">
      <c r="A54" s="4" t="n">
        <v>22</v>
      </c>
      <c r="B54" s="4" t="n">
        <v>40</v>
      </c>
      <c r="C54" s="4" t="inlineStr">
        <is>
          <t>20+ years</t>
        </is>
      </c>
      <c r="D54" s="4" t="inlineStr">
        <is>
          <t>Age of Property</t>
        </is>
      </c>
    </row>
    <row r="55">
      <c r="A55" s="9" t="n">
        <v>55</v>
      </c>
      <c r="B55" s="9" t="n">
        <v>100</v>
      </c>
      <c r="D55" s="9" t="inlineStr">
        <is>
          <t>Total Age of Property</t>
        </is>
      </c>
    </row>
    <row r="56">
      <c r="A56" s="4" t="n">
        <v>9</v>
      </c>
      <c r="B56" s="4" t="n">
        <v>16.36</v>
      </c>
      <c r="C56" s="4" t="inlineStr">
        <is>
          <t>Less than 100</t>
        </is>
      </c>
      <c r="D56" s="4" t="inlineStr">
        <is>
          <t>Property Size</t>
        </is>
      </c>
    </row>
    <row r="57">
      <c r="A57" s="4" t="n">
        <v>5</v>
      </c>
      <c r="B57" s="4" t="n">
        <v>9.09</v>
      </c>
      <c r="C57" s="4" t="inlineStr">
        <is>
          <t>100-199</t>
        </is>
      </c>
      <c r="D57" s="4" t="inlineStr">
        <is>
          <t>Property Size</t>
        </is>
      </c>
    </row>
    <row r="58">
      <c r="A58" s="4" t="n">
        <v>13</v>
      </c>
      <c r="B58" s="4" t="n">
        <v>23.64</v>
      </c>
      <c r="C58" s="4" t="inlineStr">
        <is>
          <t>200-299</t>
        </is>
      </c>
      <c r="D58" s="4" t="inlineStr">
        <is>
          <t>Property Size</t>
        </is>
      </c>
    </row>
    <row r="59">
      <c r="A59" s="4" t="n">
        <v>11</v>
      </c>
      <c r="B59" s="4" t="n">
        <v>20</v>
      </c>
      <c r="C59" s="4" t="inlineStr">
        <is>
          <t>300-399</t>
        </is>
      </c>
      <c r="D59" s="4" t="inlineStr">
        <is>
          <t>Property Size</t>
        </is>
      </c>
    </row>
    <row r="60">
      <c r="A60" s="4" t="n">
        <v>8</v>
      </c>
      <c r="B60" s="4" t="n">
        <v>14.55</v>
      </c>
      <c r="C60" s="4" t="inlineStr">
        <is>
          <t>400-499</t>
        </is>
      </c>
      <c r="D60" s="4" t="inlineStr">
        <is>
          <t>Property Size</t>
        </is>
      </c>
    </row>
    <row r="61">
      <c r="A61" s="4" t="n">
        <v>9</v>
      </c>
      <c r="B61" s="4" t="n">
        <v>16.36</v>
      </c>
      <c r="C61" s="4" t="inlineStr">
        <is>
          <t>500+</t>
        </is>
      </c>
      <c r="D61" s="4" t="inlineStr">
        <is>
          <t>Property Size</t>
        </is>
      </c>
    </row>
    <row r="62">
      <c r="A62" s="9" t="n">
        <v>55</v>
      </c>
      <c r="B62" s="9" t="n">
        <v>100</v>
      </c>
      <c r="D62" s="9" t="inlineStr">
        <is>
          <t>Total Property Size</t>
        </is>
      </c>
    </row>
    <row r="63">
      <c r="A63" s="4" t="n">
        <v>43</v>
      </c>
      <c r="B63" s="4" t="n">
        <v>78.18000000000001</v>
      </c>
      <c r="C63" s="4" t="inlineStr">
        <is>
          <t>AFFORDABLE</t>
        </is>
      </c>
      <c r="D63" s="4" t="inlineStr">
        <is>
          <t>Rent Type</t>
        </is>
      </c>
    </row>
    <row r="64">
      <c r="A64" s="4" t="n">
        <v>12</v>
      </c>
      <c r="B64" s="4" t="n">
        <v>21.82</v>
      </c>
      <c r="C64" s="4" t="inlineStr">
        <is>
          <t>MARKETRATE</t>
        </is>
      </c>
      <c r="D64" s="4" t="inlineStr">
        <is>
          <t>Rent Type</t>
        </is>
      </c>
    </row>
    <row r="65">
      <c r="A65" s="9" t="n">
        <v>55</v>
      </c>
      <c r="B65" s="9" t="n">
        <v>100</v>
      </c>
      <c r="D65" s="9" t="inlineStr">
        <is>
          <t>Total Rent Type</t>
        </is>
      </c>
    </row>
    <row r="66"/>
  </sheetData>
  <mergeCells count="2">
    <mergeCell ref="A19:D19"/>
    <mergeCell ref="A1:B1"/>
  </mergeCells>
  <pageMargins left="0.75" right="0.75" top="1" bottom="1" header="0.5" footer="0.5"/>
</worksheet>
</file>

<file path=xl/worksheets/sheet135.xml><?xml version="1.0" encoding="utf-8"?>
<worksheet xmlns="http://schemas.openxmlformats.org/spreadsheetml/2006/main">
  <sheetPr>
    <outlinePr summaryBelow="1" summaryRight="1"/>
    <pageSetUpPr/>
  </sheetPr>
  <dimension ref="A1:D56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5610</v>
      </c>
    </row>
    <row r="3">
      <c r="A3" s="6" t="inlineStr">
        <is>
          <t>Sample (Total number of properties)</t>
        </is>
      </c>
      <c r="B3" s="4" t="n">
        <v>24</v>
      </c>
    </row>
    <row r="4">
      <c r="A4" s="6" t="inlineStr">
        <is>
          <t>Average property taxes per unit</t>
        </is>
      </c>
      <c r="B4" s="7" t="n">
        <v>1832</v>
      </c>
    </row>
    <row r="5">
      <c r="A5" s="6" t="inlineStr">
        <is>
          <t>Average payroll expenses per unit</t>
        </is>
      </c>
      <c r="B5" s="7" t="n">
        <v>1395</v>
      </c>
    </row>
    <row r="6">
      <c r="A6" s="6" t="inlineStr">
        <is>
          <t>Average capital expenditures per unit</t>
        </is>
      </c>
      <c r="B6" s="7" t="n">
        <v>249</v>
      </c>
    </row>
    <row r="7">
      <c r="A7" s="6" t="inlineStr">
        <is>
          <t>Average mortgage per unit</t>
        </is>
      </c>
      <c r="B7" s="7" t="n">
        <v>7880</v>
      </c>
    </row>
    <row r="8">
      <c r="A8" s="6" t="inlineStr">
        <is>
          <t>Average total operating expenses per unit</t>
        </is>
      </c>
      <c r="B8" s="7" t="n">
        <v>4874</v>
      </c>
    </row>
    <row r="9">
      <c r="A9" s="6" t="inlineStr">
        <is>
          <t>Average total expenses per unit</t>
        </is>
      </c>
      <c r="B9" s="7" t="n">
        <v>16231</v>
      </c>
    </row>
    <row r="10">
      <c r="A10" s="6" t="inlineStr">
        <is>
          <t>Average total profit per unit</t>
        </is>
      </c>
      <c r="B10" s="7" t="n">
        <v>1970</v>
      </c>
    </row>
    <row r="11">
      <c r="A11" s="6" t="inlineStr">
        <is>
          <t>Property taxes per dollar of rent</t>
        </is>
      </c>
      <c r="B11" s="4" t="inlineStr">
        <is>
          <t>10 cents</t>
        </is>
      </c>
    </row>
    <row r="12">
      <c r="A12" s="6" t="inlineStr">
        <is>
          <t>Payroll expenses per dollar of rent</t>
        </is>
      </c>
      <c r="B12" s="4" t="inlineStr">
        <is>
          <t>8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43 cents</t>
        </is>
      </c>
    </row>
    <row r="15">
      <c r="A15" s="6" t="inlineStr">
        <is>
          <t>Total operating expenses per dollar of rent</t>
        </is>
      </c>
      <c r="B15" s="4" t="inlineStr">
        <is>
          <t>27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4</v>
      </c>
      <c r="B21" s="4" t="n">
        <v>16.67</v>
      </c>
      <c r="C21" s="4" t="inlineStr">
        <is>
          <t>20874</t>
        </is>
      </c>
      <c r="D21" s="4" t="inlineStr">
        <is>
          <t>PROPERTYZIPCODE</t>
        </is>
      </c>
    </row>
    <row r="22">
      <c r="A22" s="4" t="n">
        <v>4</v>
      </c>
      <c r="B22" s="4" t="n">
        <v>16.67</v>
      </c>
      <c r="C22" s="4" t="inlineStr">
        <is>
          <t>21740</t>
        </is>
      </c>
      <c r="D22" s="4" t="inlineStr">
        <is>
          <t>PROPERTYZIPCODE</t>
        </is>
      </c>
    </row>
    <row r="23">
      <c r="A23" s="4" t="n">
        <v>2</v>
      </c>
      <c r="B23" s="4" t="n">
        <v>8.33</v>
      </c>
      <c r="C23" s="4" t="inlineStr">
        <is>
          <t>21701</t>
        </is>
      </c>
      <c r="D23" s="4" t="inlineStr">
        <is>
          <t>PROPERTYZIPCODE</t>
        </is>
      </c>
    </row>
    <row r="24">
      <c r="A24" s="4" t="n">
        <v>2</v>
      </c>
      <c r="B24" s="4" t="n">
        <v>8.33</v>
      </c>
      <c r="C24" s="4" t="inlineStr">
        <is>
          <t>20877</t>
        </is>
      </c>
      <c r="D24" s="4" t="inlineStr">
        <is>
          <t>PROPERTYZIPCODE</t>
        </is>
      </c>
    </row>
    <row r="25">
      <c r="A25" s="4" t="n">
        <v>2</v>
      </c>
      <c r="B25" s="4" t="n">
        <v>8.33</v>
      </c>
      <c r="C25" s="4" t="inlineStr">
        <is>
          <t>21703</t>
        </is>
      </c>
      <c r="D25" s="4" t="inlineStr">
        <is>
          <t>PROPERTYZIPCODE</t>
        </is>
      </c>
    </row>
    <row r="26">
      <c r="A26" s="4" t="n">
        <v>1</v>
      </c>
      <c r="B26" s="4" t="n">
        <v>4.17</v>
      </c>
      <c r="C26" s="4" t="inlineStr">
        <is>
          <t>20876</t>
        </is>
      </c>
      <c r="D26" s="4" t="inlineStr">
        <is>
          <t>PROPERTYZIPCODE</t>
        </is>
      </c>
    </row>
    <row r="27">
      <c r="A27" s="4" t="n">
        <v>1</v>
      </c>
      <c r="B27" s="4" t="n">
        <v>4.17</v>
      </c>
      <c r="C27" s="4" t="inlineStr">
        <is>
          <t>20871</t>
        </is>
      </c>
      <c r="D27" s="4" t="inlineStr">
        <is>
          <t>PROPERTYZIPCODE</t>
        </is>
      </c>
    </row>
    <row r="28">
      <c r="A28" s="4" t="n">
        <v>1</v>
      </c>
      <c r="B28" s="4" t="n">
        <v>4.17</v>
      </c>
      <c r="C28" s="4" t="inlineStr">
        <is>
          <t>20879</t>
        </is>
      </c>
      <c r="D28" s="4" t="inlineStr">
        <is>
          <t>PROPERTYZIPCODE</t>
        </is>
      </c>
    </row>
    <row r="29">
      <c r="A29" s="4" t="n">
        <v>1</v>
      </c>
      <c r="B29" s="4" t="n">
        <v>4.17</v>
      </c>
      <c r="C29" s="4" t="inlineStr">
        <is>
          <t>20850</t>
        </is>
      </c>
      <c r="D29" s="4" t="inlineStr">
        <is>
          <t>PROPERTYZIPCODE</t>
        </is>
      </c>
    </row>
    <row r="30">
      <c r="A30" s="4" t="n">
        <v>1</v>
      </c>
      <c r="B30" s="4" t="n">
        <v>4.17</v>
      </c>
      <c r="C30" s="4" t="inlineStr">
        <is>
          <t>20878</t>
        </is>
      </c>
      <c r="D30" s="4" t="inlineStr">
        <is>
          <t>PROPERTYZIPCODE</t>
        </is>
      </c>
    </row>
    <row r="31">
      <c r="A31" s="4" t="n">
        <v>1</v>
      </c>
      <c r="B31" s="4" t="n">
        <v>4.17</v>
      </c>
      <c r="C31" s="4" t="inlineStr">
        <is>
          <t>20886</t>
        </is>
      </c>
      <c r="D31" s="4" t="inlineStr">
        <is>
          <t>PROPERTYZIPCODE</t>
        </is>
      </c>
    </row>
    <row r="32">
      <c r="A32" s="4" t="n">
        <v>1</v>
      </c>
      <c r="B32" s="4" t="n">
        <v>4.17</v>
      </c>
      <c r="C32" s="4" t="inlineStr">
        <is>
          <t>21702</t>
        </is>
      </c>
      <c r="D32" s="4" t="inlineStr">
        <is>
          <t>PROPERTYZIPCODE</t>
        </is>
      </c>
    </row>
    <row r="33">
      <c r="A33" s="4" t="n">
        <v>1</v>
      </c>
      <c r="B33" s="4" t="n">
        <v>4.17</v>
      </c>
      <c r="C33" s="4" t="inlineStr">
        <is>
          <t>20872</t>
        </is>
      </c>
      <c r="D33" s="4" t="inlineStr">
        <is>
          <t>PROPERTYZIPCODE</t>
        </is>
      </c>
    </row>
    <row r="34">
      <c r="A34" s="4" t="n">
        <v>1</v>
      </c>
      <c r="B34" s="4" t="n">
        <v>4.17</v>
      </c>
      <c r="C34" s="4" t="inlineStr">
        <is>
          <t>21742</t>
        </is>
      </c>
      <c r="D34" s="4" t="inlineStr">
        <is>
          <t>PROPERTYZIPCODE</t>
        </is>
      </c>
    </row>
    <row r="35">
      <c r="A35" s="4" t="n">
        <v>1</v>
      </c>
      <c r="B35" s="4" t="n">
        <v>4.17</v>
      </c>
      <c r="C35" s="4" t="inlineStr">
        <is>
          <t>21502</t>
        </is>
      </c>
      <c r="D35" s="4" t="inlineStr">
        <is>
          <t>PROPERTYZIPCODE</t>
        </is>
      </c>
    </row>
    <row r="36">
      <c r="A36" s="9" t="n">
        <v>24</v>
      </c>
      <c r="B36" s="9" t="n">
        <v>100</v>
      </c>
      <c r="D36" s="9" t="inlineStr">
        <is>
          <t>Total PROPERTYZIPCODE</t>
        </is>
      </c>
    </row>
    <row r="37">
      <c r="A37" s="4" t="n">
        <v>18</v>
      </c>
      <c r="B37" s="4" t="n">
        <v>75</v>
      </c>
      <c r="C37" s="4" t="inlineStr">
        <is>
          <t>GARDEN</t>
        </is>
      </c>
      <c r="D37" s="4" t="inlineStr">
        <is>
          <t>Property Type</t>
        </is>
      </c>
    </row>
    <row r="38">
      <c r="A38" s="4" t="n">
        <v>4</v>
      </c>
      <c r="B38" s="4" t="n">
        <v>16.67</v>
      </c>
      <c r="C38" s="4" t="inlineStr">
        <is>
          <t>MIDRISE</t>
        </is>
      </c>
      <c r="D38" s="4" t="inlineStr">
        <is>
          <t>Property Type</t>
        </is>
      </c>
    </row>
    <row r="39">
      <c r="A39" s="4" t="n">
        <v>2</v>
      </c>
      <c r="B39" s="4" t="n">
        <v>8.33</v>
      </c>
      <c r="C39" s="4" t="inlineStr">
        <is>
          <t>SENIOR</t>
        </is>
      </c>
      <c r="D39" s="4" t="inlineStr">
        <is>
          <t>Property Type</t>
        </is>
      </c>
    </row>
    <row r="40">
      <c r="A40" s="9" t="n">
        <v>24</v>
      </c>
      <c r="B40" s="9" t="n">
        <v>100</v>
      </c>
      <c r="D40" s="9" t="inlineStr">
        <is>
          <t>Total Property Type</t>
        </is>
      </c>
    </row>
    <row r="41">
      <c r="A41" s="4" t="n">
        <v>5</v>
      </c>
      <c r="B41" s="4" t="n">
        <v>20.83</v>
      </c>
      <c r="C41" s="4" t="inlineStr">
        <is>
          <t>Less than 5 years</t>
        </is>
      </c>
      <c r="D41" s="4" t="inlineStr">
        <is>
          <t>Age of Property</t>
        </is>
      </c>
    </row>
    <row r="42">
      <c r="A42" s="4" t="n">
        <v>6</v>
      </c>
      <c r="B42" s="4" t="n">
        <v>25</v>
      </c>
      <c r="C42" s="4" t="inlineStr">
        <is>
          <t>5-9 years</t>
        </is>
      </c>
      <c r="D42" s="4" t="inlineStr">
        <is>
          <t>Age of Property</t>
        </is>
      </c>
    </row>
    <row r="43">
      <c r="A43" s="4" t="n">
        <v>4</v>
      </c>
      <c r="B43" s="4" t="n">
        <v>16.67</v>
      </c>
      <c r="C43" s="4" t="inlineStr">
        <is>
          <t>10-19 years</t>
        </is>
      </c>
      <c r="D43" s="4" t="inlineStr">
        <is>
          <t>Age of Property</t>
        </is>
      </c>
    </row>
    <row r="44">
      <c r="A44" s="4" t="n">
        <v>9</v>
      </c>
      <c r="B44" s="4" t="n">
        <v>37.5</v>
      </c>
      <c r="C44" s="4" t="inlineStr">
        <is>
          <t>20+ years</t>
        </is>
      </c>
      <c r="D44" s="4" t="inlineStr">
        <is>
          <t>Age of Property</t>
        </is>
      </c>
    </row>
    <row r="45">
      <c r="A45" s="9" t="n">
        <v>24</v>
      </c>
      <c r="B45" s="9" t="n">
        <v>100</v>
      </c>
      <c r="D45" s="9" t="inlineStr">
        <is>
          <t>Total Age of Property</t>
        </is>
      </c>
    </row>
    <row r="46">
      <c r="A46" s="4" t="n">
        <v>7</v>
      </c>
      <c r="B46" s="4" t="n">
        <v>29.17</v>
      </c>
      <c r="C46" s="4" t="inlineStr">
        <is>
          <t>Less than 100</t>
        </is>
      </c>
      <c r="D46" s="4" t="inlineStr">
        <is>
          <t>Property Size</t>
        </is>
      </c>
    </row>
    <row r="47">
      <c r="A47" s="4" t="n">
        <v>4</v>
      </c>
      <c r="B47" s="4" t="n">
        <v>16.67</v>
      </c>
      <c r="C47" s="4" t="inlineStr">
        <is>
          <t>100-199</t>
        </is>
      </c>
      <c r="D47" s="4" t="inlineStr">
        <is>
          <t>Property Size</t>
        </is>
      </c>
    </row>
    <row r="48">
      <c r="A48" s="4" t="n">
        <v>5</v>
      </c>
      <c r="B48" s="4" t="n">
        <v>20.83</v>
      </c>
      <c r="C48" s="4" t="inlineStr">
        <is>
          <t>200-299</t>
        </is>
      </c>
      <c r="D48" s="4" t="inlineStr">
        <is>
          <t>Property Size</t>
        </is>
      </c>
    </row>
    <row r="49">
      <c r="A49" s="4" t="n">
        <v>4</v>
      </c>
      <c r="B49" s="4" t="n">
        <v>16.67</v>
      </c>
      <c r="C49" s="4" t="inlineStr">
        <is>
          <t>300-399</t>
        </is>
      </c>
      <c r="D49" s="4" t="inlineStr">
        <is>
          <t>Property Size</t>
        </is>
      </c>
    </row>
    <row r="50">
      <c r="A50" s="4" t="n">
        <v>1</v>
      </c>
      <c r="B50" s="4" t="n">
        <v>4.17</v>
      </c>
      <c r="C50" s="4" t="inlineStr">
        <is>
          <t>400-499</t>
        </is>
      </c>
      <c r="D50" s="4" t="inlineStr">
        <is>
          <t>Property Size</t>
        </is>
      </c>
    </row>
    <row r="51">
      <c r="A51" s="4" t="n">
        <v>3</v>
      </c>
      <c r="B51" s="4" t="n">
        <v>12.5</v>
      </c>
      <c r="C51" s="4" t="inlineStr">
        <is>
          <t>500+</t>
        </is>
      </c>
      <c r="D51" s="4" t="inlineStr">
        <is>
          <t>Property Size</t>
        </is>
      </c>
    </row>
    <row r="52">
      <c r="A52" s="9" t="n">
        <v>24</v>
      </c>
      <c r="B52" s="9" t="n">
        <v>100</v>
      </c>
      <c r="D52" s="9" t="inlineStr">
        <is>
          <t>Total Property Size</t>
        </is>
      </c>
    </row>
    <row r="53">
      <c r="A53" s="4" t="n">
        <v>20</v>
      </c>
      <c r="B53" s="4" t="n">
        <v>83.33</v>
      </c>
      <c r="C53" s="4" t="inlineStr">
        <is>
          <t>AFFORDABLE</t>
        </is>
      </c>
      <c r="D53" s="4" t="inlineStr">
        <is>
          <t>Rent Type</t>
        </is>
      </c>
    </row>
    <row r="54">
      <c r="A54" s="4" t="n">
        <v>4</v>
      </c>
      <c r="B54" s="4" t="n">
        <v>16.67</v>
      </c>
      <c r="C54" s="4" t="inlineStr">
        <is>
          <t>MARKETRATE</t>
        </is>
      </c>
      <c r="D54" s="4" t="inlineStr">
        <is>
          <t>Rent Type</t>
        </is>
      </c>
    </row>
    <row r="55">
      <c r="A55" s="9" t="n">
        <v>24</v>
      </c>
      <c r="B55" s="9" t="n">
        <v>100</v>
      </c>
      <c r="D55" s="9" t="inlineStr">
        <is>
          <t>Total Rent Type</t>
        </is>
      </c>
    </row>
    <row r="56"/>
  </sheetData>
  <mergeCells count="2">
    <mergeCell ref="A19:D19"/>
    <mergeCell ref="A1:B1"/>
  </mergeCells>
  <pageMargins left="0.75" right="0.75" top="1" bottom="1" header="0.5" footer="0.5"/>
</worksheet>
</file>

<file path=xl/worksheets/sheet136.xml><?xml version="1.0" encoding="utf-8"?>
<worksheet xmlns="http://schemas.openxmlformats.org/spreadsheetml/2006/main">
  <sheetPr>
    <outlinePr summaryBelow="1" summaryRight="1"/>
    <pageSetUpPr/>
  </sheetPr>
  <dimension ref="A1:D63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6603</v>
      </c>
    </row>
    <row r="3">
      <c r="A3" s="6" t="inlineStr">
        <is>
          <t>Sample (Total number of properties)</t>
        </is>
      </c>
      <c r="B3" s="4" t="n">
        <v>76</v>
      </c>
    </row>
    <row r="4">
      <c r="A4" s="6" t="inlineStr">
        <is>
          <t>Average property taxes per unit</t>
        </is>
      </c>
      <c r="B4" s="7" t="n">
        <v>1575</v>
      </c>
    </row>
    <row r="5">
      <c r="A5" s="6" t="inlineStr">
        <is>
          <t>Average payroll expenses per unit</t>
        </is>
      </c>
      <c r="B5" s="7" t="n">
        <v>937</v>
      </c>
    </row>
    <row r="6">
      <c r="A6" s="6" t="inlineStr">
        <is>
          <t>Average capital expenditures per unit</t>
        </is>
      </c>
      <c r="B6" s="7" t="n">
        <v>264</v>
      </c>
    </row>
    <row r="7">
      <c r="A7" s="6" t="inlineStr">
        <is>
          <t>Average mortgage per unit</t>
        </is>
      </c>
      <c r="B7" s="7" t="n">
        <v>6347</v>
      </c>
    </row>
    <row r="8">
      <c r="A8" s="6" t="inlineStr">
        <is>
          <t>Average total operating expenses per unit</t>
        </is>
      </c>
      <c r="B8" s="7" t="n">
        <v>4880</v>
      </c>
    </row>
    <row r="9">
      <c r="A9" s="6" t="inlineStr">
        <is>
          <t>Average total expenses per unit</t>
        </is>
      </c>
      <c r="B9" s="7" t="n">
        <v>14004</v>
      </c>
    </row>
    <row r="10">
      <c r="A10" s="6" t="inlineStr">
        <is>
          <t>Average total profit per unit</t>
        </is>
      </c>
      <c r="B10" s="7" t="n">
        <v>1587</v>
      </c>
    </row>
    <row r="11">
      <c r="A11" s="6" t="inlineStr">
        <is>
          <t>Property taxes per dollar of rent</t>
        </is>
      </c>
      <c r="B11" s="4" t="inlineStr">
        <is>
          <t>10 cents</t>
        </is>
      </c>
    </row>
    <row r="12">
      <c r="A12" s="6" t="inlineStr">
        <is>
          <t>Payroll expenses per dollar of rent</t>
        </is>
      </c>
      <c r="B12" s="4" t="inlineStr">
        <is>
          <t>6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41 cents</t>
        </is>
      </c>
    </row>
    <row r="15">
      <c r="A15" s="6" t="inlineStr">
        <is>
          <t>Total operating expenses per dollar of rent</t>
        </is>
      </c>
      <c r="B15" s="4" t="inlineStr">
        <is>
          <t>31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16</v>
      </c>
      <c r="B21" s="4" t="n">
        <v>21.05</v>
      </c>
      <c r="C21" s="4" t="inlineStr">
        <is>
          <t>21201</t>
        </is>
      </c>
      <c r="D21" s="4" t="inlineStr">
        <is>
          <t>PROPERTYZIPCODE</t>
        </is>
      </c>
    </row>
    <row r="22">
      <c r="A22" s="4" t="n">
        <v>8</v>
      </c>
      <c r="B22" s="4" t="n">
        <v>10.53</v>
      </c>
      <c r="C22" s="4" t="inlineStr">
        <is>
          <t>21202</t>
        </is>
      </c>
      <c r="D22" s="4" t="inlineStr">
        <is>
          <t>PROPERTYZIPCODE</t>
        </is>
      </c>
    </row>
    <row r="23">
      <c r="A23" s="4" t="n">
        <v>6</v>
      </c>
      <c r="B23" s="4" t="n">
        <v>7.89</v>
      </c>
      <c r="C23" s="4" t="inlineStr">
        <is>
          <t>21215</t>
        </is>
      </c>
      <c r="D23" s="4" t="inlineStr">
        <is>
          <t>PROPERTYZIPCODE</t>
        </is>
      </c>
    </row>
    <row r="24">
      <c r="A24" s="4" t="n">
        <v>5</v>
      </c>
      <c r="B24" s="4" t="n">
        <v>6.58</v>
      </c>
      <c r="C24" s="4" t="inlineStr">
        <is>
          <t>21224</t>
        </is>
      </c>
      <c r="D24" s="4" t="inlineStr">
        <is>
          <t>PROPERTYZIPCODE</t>
        </is>
      </c>
    </row>
    <row r="25">
      <c r="A25" s="4" t="n">
        <v>5</v>
      </c>
      <c r="B25" s="4" t="n">
        <v>6.58</v>
      </c>
      <c r="C25" s="4" t="inlineStr">
        <is>
          <t>21231</t>
        </is>
      </c>
      <c r="D25" s="4" t="inlineStr">
        <is>
          <t>PROPERTYZIPCODE</t>
        </is>
      </c>
    </row>
    <row r="26">
      <c r="A26" s="4" t="n">
        <v>5</v>
      </c>
      <c r="B26" s="4" t="n">
        <v>6.58</v>
      </c>
      <c r="C26" s="4" t="inlineStr">
        <is>
          <t>21229</t>
        </is>
      </c>
      <c r="D26" s="4" t="inlineStr">
        <is>
          <t>PROPERTYZIPCODE</t>
        </is>
      </c>
    </row>
    <row r="27">
      <c r="A27" s="4" t="n">
        <v>4</v>
      </c>
      <c r="B27" s="4" t="n">
        <v>5.26</v>
      </c>
      <c r="C27" s="4" t="inlineStr">
        <is>
          <t>21209</t>
        </is>
      </c>
      <c r="D27" s="4" t="inlineStr">
        <is>
          <t>PROPERTYZIPCODE</t>
        </is>
      </c>
    </row>
    <row r="28">
      <c r="A28" s="4" t="n">
        <v>4</v>
      </c>
      <c r="B28" s="4" t="n">
        <v>5.26</v>
      </c>
      <c r="C28" s="4" t="inlineStr">
        <is>
          <t>21207</t>
        </is>
      </c>
      <c r="D28" s="4" t="inlineStr">
        <is>
          <t>PROPERTYZIPCODE</t>
        </is>
      </c>
    </row>
    <row r="29">
      <c r="A29" s="4" t="n">
        <v>3</v>
      </c>
      <c r="B29" s="4" t="n">
        <v>3.95</v>
      </c>
      <c r="C29" s="4" t="inlineStr">
        <is>
          <t>21212</t>
        </is>
      </c>
      <c r="D29" s="4" t="inlineStr">
        <is>
          <t>PROPERTYZIPCODE</t>
        </is>
      </c>
    </row>
    <row r="30">
      <c r="A30" s="4" t="n">
        <v>3</v>
      </c>
      <c r="B30" s="4" t="n">
        <v>3.95</v>
      </c>
      <c r="C30" s="4" t="inlineStr">
        <is>
          <t>21217</t>
        </is>
      </c>
      <c r="D30" s="4" t="inlineStr">
        <is>
          <t>PROPERTYZIPCODE</t>
        </is>
      </c>
    </row>
    <row r="31">
      <c r="A31" s="4" t="n">
        <v>3</v>
      </c>
      <c r="B31" s="4" t="n">
        <v>3.95</v>
      </c>
      <c r="C31" s="4" t="inlineStr">
        <is>
          <t>21230</t>
        </is>
      </c>
      <c r="D31" s="4" t="inlineStr">
        <is>
          <t>PROPERTYZIPCODE</t>
        </is>
      </c>
    </row>
    <row r="32">
      <c r="A32" s="4" t="n">
        <v>2</v>
      </c>
      <c r="B32" s="4" t="n">
        <v>2.63</v>
      </c>
      <c r="C32" s="4" t="inlineStr">
        <is>
          <t>21211</t>
        </is>
      </c>
      <c r="D32" s="4" t="inlineStr">
        <is>
          <t>PROPERTYZIPCODE</t>
        </is>
      </c>
    </row>
    <row r="33">
      <c r="A33" s="4" t="n">
        <v>2</v>
      </c>
      <c r="B33" s="4" t="n">
        <v>2.63</v>
      </c>
      <c r="C33" s="4" t="inlineStr">
        <is>
          <t>21216</t>
        </is>
      </c>
      <c r="D33" s="4" t="inlineStr">
        <is>
          <t>PROPERTYZIPCODE</t>
        </is>
      </c>
    </row>
    <row r="34">
      <c r="A34" s="4" t="n">
        <v>2</v>
      </c>
      <c r="B34" s="4" t="n">
        <v>2.63</v>
      </c>
      <c r="C34" s="4" t="inlineStr">
        <is>
          <t>21218</t>
        </is>
      </c>
      <c r="D34" s="4" t="inlineStr">
        <is>
          <t>PROPERTYZIPCODE</t>
        </is>
      </c>
    </row>
    <row r="35">
      <c r="A35" s="4" t="n">
        <v>2</v>
      </c>
      <c r="B35" s="4" t="n">
        <v>2.63</v>
      </c>
      <c r="C35" s="4" t="inlineStr">
        <is>
          <t>21208</t>
        </is>
      </c>
      <c r="D35" s="4" t="inlineStr">
        <is>
          <t>PROPERTYZIPCODE</t>
        </is>
      </c>
    </row>
    <row r="36">
      <c r="A36" s="4" t="n">
        <v>2</v>
      </c>
      <c r="B36" s="4" t="n">
        <v>2.63</v>
      </c>
      <c r="C36" s="4" t="inlineStr">
        <is>
          <t>21222</t>
        </is>
      </c>
      <c r="D36" s="4" t="inlineStr">
        <is>
          <t>PROPERTYZIPCODE</t>
        </is>
      </c>
    </row>
    <row r="37">
      <c r="A37" s="4" t="n">
        <v>1</v>
      </c>
      <c r="B37" s="4" t="n">
        <v>1.32</v>
      </c>
      <c r="C37" s="4" t="inlineStr">
        <is>
          <t>21214</t>
        </is>
      </c>
      <c r="D37" s="4" t="inlineStr">
        <is>
          <t>PROPERTYZIPCODE</t>
        </is>
      </c>
    </row>
    <row r="38">
      <c r="A38" s="4" t="n">
        <v>1</v>
      </c>
      <c r="B38" s="4" t="n">
        <v>1.32</v>
      </c>
      <c r="C38" s="4" t="inlineStr">
        <is>
          <t>21227</t>
        </is>
      </c>
      <c r="D38" s="4" t="inlineStr">
        <is>
          <t>PROPERTYZIPCODE</t>
        </is>
      </c>
    </row>
    <row r="39">
      <c r="A39" s="4" t="n">
        <v>1</v>
      </c>
      <c r="B39" s="4" t="n">
        <v>1.32</v>
      </c>
      <c r="C39" s="4" t="inlineStr">
        <is>
          <t>21223</t>
        </is>
      </c>
      <c r="D39" s="4" t="inlineStr">
        <is>
          <t>PROPERTYZIPCODE</t>
        </is>
      </c>
    </row>
    <row r="40">
      <c r="A40" s="4" t="n">
        <v>1</v>
      </c>
      <c r="B40" s="4" t="n">
        <v>1.32</v>
      </c>
      <c r="C40" s="4" t="inlineStr">
        <is>
          <t>21225</t>
        </is>
      </c>
      <c r="D40" s="4" t="inlineStr">
        <is>
          <t>PROPERTYZIPCODE</t>
        </is>
      </c>
    </row>
    <row r="41">
      <c r="A41" s="9" t="n">
        <v>76</v>
      </c>
      <c r="B41" s="9" t="n">
        <v>100</v>
      </c>
      <c r="D41" s="9" t="inlineStr">
        <is>
          <t>Total PROPERTYZIPCODE</t>
        </is>
      </c>
    </row>
    <row r="42">
      <c r="A42" s="4" t="n">
        <v>57</v>
      </c>
      <c r="B42" s="4" t="n">
        <v>75</v>
      </c>
      <c r="C42" s="4" t="inlineStr">
        <is>
          <t>GARDEN</t>
        </is>
      </c>
      <c r="D42" s="4" t="inlineStr">
        <is>
          <t>Property Type</t>
        </is>
      </c>
    </row>
    <row r="43">
      <c r="A43" s="4" t="n">
        <v>11</v>
      </c>
      <c r="B43" s="4" t="n">
        <v>14.47</v>
      </c>
      <c r="C43" s="4" t="inlineStr">
        <is>
          <t>MIDRISE</t>
        </is>
      </c>
      <c r="D43" s="4" t="inlineStr">
        <is>
          <t>Property Type</t>
        </is>
      </c>
    </row>
    <row r="44">
      <c r="A44" s="4" t="n">
        <v>4</v>
      </c>
      <c r="B44" s="4" t="n">
        <v>5.26</v>
      </c>
      <c r="C44" s="4" t="inlineStr">
        <is>
          <t>HIRISE</t>
        </is>
      </c>
      <c r="D44" s="4" t="inlineStr">
        <is>
          <t>Property Type</t>
        </is>
      </c>
    </row>
    <row r="45">
      <c r="A45" s="4" t="n">
        <v>2</v>
      </c>
      <c r="B45" s="4" t="n">
        <v>2.63</v>
      </c>
      <c r="C45" s="4" t="inlineStr">
        <is>
          <t>SENIOR</t>
        </is>
      </c>
      <c r="D45" s="4" t="inlineStr">
        <is>
          <t>Property Type</t>
        </is>
      </c>
    </row>
    <row r="46">
      <c r="A46" s="4" t="n">
        <v>2</v>
      </c>
      <c r="B46" s="4" t="n">
        <v>2.63</v>
      </c>
      <c r="C46" s="4" t="inlineStr">
        <is>
          <t>STUDENT</t>
        </is>
      </c>
      <c r="D46" s="4" t="inlineStr">
        <is>
          <t>Property Type</t>
        </is>
      </c>
    </row>
    <row r="47">
      <c r="A47" s="9" t="n">
        <v>76</v>
      </c>
      <c r="B47" s="9" t="n">
        <v>100</v>
      </c>
      <c r="D47" s="9" t="inlineStr">
        <is>
          <t>Total Property Type</t>
        </is>
      </c>
    </row>
    <row r="48">
      <c r="A48" s="4" t="n">
        <v>10</v>
      </c>
      <c r="B48" s="4" t="n">
        <v>13.16</v>
      </c>
      <c r="C48" s="4" t="inlineStr">
        <is>
          <t>Less than 5 years</t>
        </is>
      </c>
      <c r="D48" s="4" t="inlineStr">
        <is>
          <t>Age of Property</t>
        </is>
      </c>
    </row>
    <row r="49">
      <c r="A49" s="4" t="n">
        <v>26</v>
      </c>
      <c r="B49" s="4" t="n">
        <v>34.21</v>
      </c>
      <c r="C49" s="4" t="inlineStr">
        <is>
          <t>5-9 years</t>
        </is>
      </c>
      <c r="D49" s="4" t="inlineStr">
        <is>
          <t>Age of Property</t>
        </is>
      </c>
    </row>
    <row r="50">
      <c r="A50" s="4" t="n">
        <v>15</v>
      </c>
      <c r="B50" s="4" t="n">
        <v>19.74</v>
      </c>
      <c r="C50" s="4" t="inlineStr">
        <is>
          <t>10-19 years</t>
        </is>
      </c>
      <c r="D50" s="4" t="inlineStr">
        <is>
          <t>Age of Property</t>
        </is>
      </c>
    </row>
    <row r="51">
      <c r="A51" s="4" t="n">
        <v>25</v>
      </c>
      <c r="B51" s="4" t="n">
        <v>32.89</v>
      </c>
      <c r="C51" s="4" t="inlineStr">
        <is>
          <t>20+ years</t>
        </is>
      </c>
      <c r="D51" s="4" t="inlineStr">
        <is>
          <t>Age of Property</t>
        </is>
      </c>
    </row>
    <row r="52">
      <c r="A52" s="9" t="n">
        <v>76</v>
      </c>
      <c r="B52" s="9" t="n">
        <v>100</v>
      </c>
      <c r="D52" s="9" t="inlineStr">
        <is>
          <t>Total Age of Property</t>
        </is>
      </c>
    </row>
    <row r="53">
      <c r="A53" s="4" t="n">
        <v>58</v>
      </c>
      <c r="B53" s="4" t="n">
        <v>76.31999999999999</v>
      </c>
      <c r="C53" s="4" t="inlineStr">
        <is>
          <t>Less than 100</t>
        </is>
      </c>
      <c r="D53" s="4" t="inlineStr">
        <is>
          <t>Property Size</t>
        </is>
      </c>
    </row>
    <row r="54">
      <c r="A54" s="4" t="n">
        <v>8</v>
      </c>
      <c r="B54" s="4" t="n">
        <v>10.53</v>
      </c>
      <c r="C54" s="4" t="inlineStr">
        <is>
          <t>100-199</t>
        </is>
      </c>
      <c r="D54" s="4" t="inlineStr">
        <is>
          <t>Property Size</t>
        </is>
      </c>
    </row>
    <row r="55">
      <c r="A55" s="4" t="n">
        <v>5</v>
      </c>
      <c r="B55" s="4" t="n">
        <v>6.58</v>
      </c>
      <c r="C55" s="4" t="inlineStr">
        <is>
          <t>200-299</t>
        </is>
      </c>
      <c r="D55" s="4" t="inlineStr">
        <is>
          <t>Property Size</t>
        </is>
      </c>
    </row>
    <row r="56">
      <c r="A56" s="4" t="n">
        <v>3</v>
      </c>
      <c r="B56" s="4" t="n">
        <v>3.95</v>
      </c>
      <c r="C56" s="4" t="inlineStr">
        <is>
          <t>300-399</t>
        </is>
      </c>
      <c r="D56" s="4" t="inlineStr">
        <is>
          <t>Property Size</t>
        </is>
      </c>
    </row>
    <row r="57">
      <c r="A57" s="4" t="n">
        <v>1</v>
      </c>
      <c r="B57" s="4" t="n">
        <v>1.32</v>
      </c>
      <c r="C57" s="4" t="inlineStr">
        <is>
          <t>400-499</t>
        </is>
      </c>
      <c r="D57" s="4" t="inlineStr">
        <is>
          <t>Property Size</t>
        </is>
      </c>
    </row>
    <row r="58">
      <c r="A58" s="4" t="n">
        <v>1</v>
      </c>
      <c r="B58" s="4" t="n">
        <v>1.32</v>
      </c>
      <c r="C58" s="4" t="inlineStr">
        <is>
          <t>500+</t>
        </is>
      </c>
      <c r="D58" s="4" t="inlineStr">
        <is>
          <t>Property Size</t>
        </is>
      </c>
    </row>
    <row r="59">
      <c r="A59" s="9" t="n">
        <v>76</v>
      </c>
      <c r="B59" s="9" t="n">
        <v>100</v>
      </c>
      <c r="D59" s="9" t="inlineStr">
        <is>
          <t>Total Property Size</t>
        </is>
      </c>
    </row>
    <row r="60">
      <c r="A60" s="4" t="n">
        <v>57</v>
      </c>
      <c r="B60" s="4" t="n">
        <v>75</v>
      </c>
      <c r="C60" s="4" t="inlineStr">
        <is>
          <t>AFFORDABLE</t>
        </is>
      </c>
      <c r="D60" s="4" t="inlineStr">
        <is>
          <t>Rent Type</t>
        </is>
      </c>
    </row>
    <row r="61">
      <c r="A61" s="4" t="n">
        <v>19</v>
      </c>
      <c r="B61" s="4" t="n">
        <v>25</v>
      </c>
      <c r="C61" s="4" t="inlineStr">
        <is>
          <t>MARKETRATE</t>
        </is>
      </c>
      <c r="D61" s="4" t="inlineStr">
        <is>
          <t>Rent Type</t>
        </is>
      </c>
    </row>
    <row r="62">
      <c r="A62" s="9" t="n">
        <v>76</v>
      </c>
      <c r="B62" s="9" t="n">
        <v>100</v>
      </c>
      <c r="D62" s="9" t="inlineStr">
        <is>
          <t>Total Rent Type</t>
        </is>
      </c>
    </row>
    <row r="63"/>
  </sheetData>
  <mergeCells count="2">
    <mergeCell ref="A19:D19"/>
    <mergeCell ref="A1:B1"/>
  </mergeCells>
  <pageMargins left="0.75" right="0.75" top="1" bottom="1" header="0.5" footer="0.5"/>
</worksheet>
</file>

<file path=xl/worksheets/sheet137.xml><?xml version="1.0" encoding="utf-8"?>
<worksheet xmlns="http://schemas.openxmlformats.org/spreadsheetml/2006/main">
  <sheetPr>
    <outlinePr summaryBelow="1" summaryRight="1"/>
    <pageSetUpPr/>
  </sheetPr>
  <dimension ref="A1:D55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9998</v>
      </c>
    </row>
    <row r="3">
      <c r="A3" s="6" t="inlineStr">
        <is>
          <t>Sample (Total number of properties)</t>
        </is>
      </c>
      <c r="B3" s="4" t="n">
        <v>38</v>
      </c>
    </row>
    <row r="4">
      <c r="A4" s="6" t="inlineStr">
        <is>
          <t>Average property taxes per unit</t>
        </is>
      </c>
      <c r="B4" s="7" t="n">
        <v>1996</v>
      </c>
    </row>
    <row r="5">
      <c r="A5" s="6" t="inlineStr">
        <is>
          <t>Average payroll expenses per unit</t>
        </is>
      </c>
      <c r="B5" s="7" t="n">
        <v>2077</v>
      </c>
    </row>
    <row r="6">
      <c r="A6" s="6" t="inlineStr">
        <is>
          <t>Average capital expenditures per unit</t>
        </is>
      </c>
      <c r="B6" s="7" t="n">
        <v>266</v>
      </c>
    </row>
    <row r="7">
      <c r="A7" s="6" t="inlineStr">
        <is>
          <t>Average mortgage per unit</t>
        </is>
      </c>
      <c r="B7" s="7" t="n">
        <v>8991</v>
      </c>
    </row>
    <row r="8">
      <c r="A8" s="6" t="inlineStr">
        <is>
          <t>Average total operating expenses per unit</t>
        </is>
      </c>
      <c r="B8" s="7" t="n">
        <v>5563</v>
      </c>
    </row>
    <row r="9">
      <c r="A9" s="6" t="inlineStr">
        <is>
          <t>Average total expenses per unit</t>
        </is>
      </c>
      <c r="B9" s="7" t="n">
        <v>18893</v>
      </c>
    </row>
    <row r="10">
      <c r="A10" s="6" t="inlineStr">
        <is>
          <t>Average total profit per unit</t>
        </is>
      </c>
      <c r="B10" s="7" t="n">
        <v>2248</v>
      </c>
    </row>
    <row r="11">
      <c r="A11" s="6" t="inlineStr">
        <is>
          <t>Property taxes per dollar of rent</t>
        </is>
      </c>
      <c r="B11" s="4" t="inlineStr">
        <is>
          <t>9 cents</t>
        </is>
      </c>
    </row>
    <row r="12">
      <c r="A12" s="6" t="inlineStr">
        <is>
          <t>Payroll expenses per dollar of rent</t>
        </is>
      </c>
      <c r="B12" s="4" t="inlineStr">
        <is>
          <t>10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43 cents</t>
        </is>
      </c>
    </row>
    <row r="15">
      <c r="A15" s="6" t="inlineStr">
        <is>
          <t>Total operating expenses per dollar of rent</t>
        </is>
      </c>
      <c r="B15" s="4" t="inlineStr">
        <is>
          <t>26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6</v>
      </c>
      <c r="B21" s="4" t="n">
        <v>15.79</v>
      </c>
      <c r="C21" s="4" t="inlineStr">
        <is>
          <t>20904</t>
        </is>
      </c>
      <c r="D21" s="4" t="inlineStr">
        <is>
          <t>PROPERTYZIPCODE</t>
        </is>
      </c>
    </row>
    <row r="22">
      <c r="A22" s="4" t="n">
        <v>6</v>
      </c>
      <c r="B22" s="4" t="n">
        <v>15.79</v>
      </c>
      <c r="C22" s="4" t="inlineStr">
        <is>
          <t>20912</t>
        </is>
      </c>
      <c r="D22" s="4" t="inlineStr">
        <is>
          <t>PROPERTYZIPCODE</t>
        </is>
      </c>
    </row>
    <row r="23">
      <c r="A23" s="4" t="n">
        <v>5</v>
      </c>
      <c r="B23" s="4" t="n">
        <v>13.16</v>
      </c>
      <c r="C23" s="4" t="inlineStr">
        <is>
          <t>20906</t>
        </is>
      </c>
      <c r="D23" s="4" t="inlineStr">
        <is>
          <t>PROPERTYZIPCODE</t>
        </is>
      </c>
    </row>
    <row r="24">
      <c r="A24" s="4" t="n">
        <v>5</v>
      </c>
      <c r="B24" s="4" t="n">
        <v>13.16</v>
      </c>
      <c r="C24" s="4" t="inlineStr">
        <is>
          <t>20910</t>
        </is>
      </c>
      <c r="D24" s="4" t="inlineStr">
        <is>
          <t>PROPERTYZIPCODE</t>
        </is>
      </c>
    </row>
    <row r="25">
      <c r="A25" s="4" t="n">
        <v>4</v>
      </c>
      <c r="B25" s="4" t="n">
        <v>10.53</v>
      </c>
      <c r="C25" s="4" t="inlineStr">
        <is>
          <t>20850</t>
        </is>
      </c>
      <c r="D25" s="4" t="inlineStr">
        <is>
          <t>PROPERTYZIPCODE</t>
        </is>
      </c>
    </row>
    <row r="26">
      <c r="A26" s="4" t="n">
        <v>3</v>
      </c>
      <c r="B26" s="4" t="n">
        <v>7.89</v>
      </c>
      <c r="C26" s="4" t="inlineStr">
        <is>
          <t>20903</t>
        </is>
      </c>
      <c r="D26" s="4" t="inlineStr">
        <is>
          <t>PROPERTYZIPCODE</t>
        </is>
      </c>
    </row>
    <row r="27">
      <c r="A27" s="4" t="n">
        <v>2</v>
      </c>
      <c r="B27" s="4" t="n">
        <v>5.26</v>
      </c>
      <c r="C27" s="4" t="inlineStr">
        <is>
          <t>20852</t>
        </is>
      </c>
      <c r="D27" s="4" t="inlineStr">
        <is>
          <t>PROPERTYZIPCODE</t>
        </is>
      </c>
    </row>
    <row r="28">
      <c r="A28" s="4" t="n">
        <v>2</v>
      </c>
      <c r="B28" s="4" t="n">
        <v>5.26</v>
      </c>
      <c r="C28" s="4" t="inlineStr">
        <is>
          <t>20895</t>
        </is>
      </c>
      <c r="D28" s="4" t="inlineStr">
        <is>
          <t>PROPERTYZIPCODE</t>
        </is>
      </c>
    </row>
    <row r="29">
      <c r="A29" s="4" t="n">
        <v>1</v>
      </c>
      <c r="B29" s="4" t="n">
        <v>2.63</v>
      </c>
      <c r="C29" s="4" t="inlineStr">
        <is>
          <t>20815</t>
        </is>
      </c>
      <c r="D29" s="4" t="inlineStr">
        <is>
          <t>PROPERTYZIPCODE</t>
        </is>
      </c>
    </row>
    <row r="30">
      <c r="A30" s="4" t="n">
        <v>1</v>
      </c>
      <c r="B30" s="4" t="n">
        <v>2.63</v>
      </c>
      <c r="C30" s="4" t="inlineStr">
        <is>
          <t>20817</t>
        </is>
      </c>
      <c r="D30" s="4" t="inlineStr">
        <is>
          <t>PROPERTYZIPCODE</t>
        </is>
      </c>
    </row>
    <row r="31">
      <c r="A31" s="4" t="n">
        <v>1</v>
      </c>
      <c r="B31" s="4" t="n">
        <v>2.63</v>
      </c>
      <c r="C31" s="4" t="inlineStr">
        <is>
          <t>20851</t>
        </is>
      </c>
      <c r="D31" s="4" t="inlineStr">
        <is>
          <t>PROPERTYZIPCODE</t>
        </is>
      </c>
    </row>
    <row r="32">
      <c r="A32" s="4" t="n">
        <v>1</v>
      </c>
      <c r="B32" s="4" t="n">
        <v>2.63</v>
      </c>
      <c r="C32" s="4" t="inlineStr">
        <is>
          <t>20855</t>
        </is>
      </c>
      <c r="D32" s="4" t="inlineStr">
        <is>
          <t>PROPERTYZIPCODE</t>
        </is>
      </c>
    </row>
    <row r="33">
      <c r="A33" s="4" t="n">
        <v>1</v>
      </c>
      <c r="B33" s="4" t="n">
        <v>2.63</v>
      </c>
      <c r="C33" s="4" t="inlineStr">
        <is>
          <t>20902</t>
        </is>
      </c>
      <c r="D33" s="4" t="inlineStr">
        <is>
          <t>PROPERTYZIPCODE</t>
        </is>
      </c>
    </row>
    <row r="34">
      <c r="A34" s="9" t="n">
        <v>38</v>
      </c>
      <c r="B34" s="9" t="n">
        <v>100</v>
      </c>
      <c r="D34" s="9" t="inlineStr">
        <is>
          <t>Total PROPERTYZIPCODE</t>
        </is>
      </c>
    </row>
    <row r="35">
      <c r="A35" s="4" t="n">
        <v>22</v>
      </c>
      <c r="B35" s="4" t="n">
        <v>57.89</v>
      </c>
      <c r="C35" s="4" t="inlineStr">
        <is>
          <t>GARDEN</t>
        </is>
      </c>
      <c r="D35" s="4" t="inlineStr">
        <is>
          <t>Property Type</t>
        </is>
      </c>
    </row>
    <row r="36">
      <c r="A36" s="4" t="n">
        <v>8</v>
      </c>
      <c r="B36" s="4" t="n">
        <v>21.05</v>
      </c>
      <c r="C36" s="4" t="inlineStr">
        <is>
          <t>MIDRISE</t>
        </is>
      </c>
      <c r="D36" s="4" t="inlineStr">
        <is>
          <t>Property Type</t>
        </is>
      </c>
    </row>
    <row r="37">
      <c r="A37" s="4" t="n">
        <v>5</v>
      </c>
      <c r="B37" s="4" t="n">
        <v>13.16</v>
      </c>
      <c r="C37" s="4" t="inlineStr">
        <is>
          <t>HIRISE</t>
        </is>
      </c>
      <c r="D37" s="4" t="inlineStr">
        <is>
          <t>Property Type</t>
        </is>
      </c>
    </row>
    <row r="38">
      <c r="A38" s="4" t="n">
        <v>3</v>
      </c>
      <c r="B38" s="4" t="n">
        <v>7.89</v>
      </c>
      <c r="C38" s="4" t="inlineStr">
        <is>
          <t>SENIOR</t>
        </is>
      </c>
      <c r="D38" s="4" t="inlineStr">
        <is>
          <t>Property Type</t>
        </is>
      </c>
    </row>
    <row r="39">
      <c r="A39" s="9" t="n">
        <v>38</v>
      </c>
      <c r="B39" s="9" t="n">
        <v>100</v>
      </c>
      <c r="D39" s="9" t="inlineStr">
        <is>
          <t>Total Property Type</t>
        </is>
      </c>
    </row>
    <row r="40">
      <c r="A40" s="4" t="n">
        <v>3</v>
      </c>
      <c r="B40" s="4" t="n">
        <v>7.89</v>
      </c>
      <c r="C40" s="4" t="inlineStr">
        <is>
          <t>Less than 5 years</t>
        </is>
      </c>
      <c r="D40" s="4" t="inlineStr">
        <is>
          <t>Age of Property</t>
        </is>
      </c>
    </row>
    <row r="41">
      <c r="A41" s="4" t="n">
        <v>11</v>
      </c>
      <c r="B41" s="4" t="n">
        <v>28.95</v>
      </c>
      <c r="C41" s="4" t="inlineStr">
        <is>
          <t>5-9 years</t>
        </is>
      </c>
      <c r="D41" s="4" t="inlineStr">
        <is>
          <t>Age of Property</t>
        </is>
      </c>
    </row>
    <row r="42">
      <c r="A42" s="4" t="n">
        <v>8</v>
      </c>
      <c r="B42" s="4" t="n">
        <v>21.05</v>
      </c>
      <c r="C42" s="4" t="inlineStr">
        <is>
          <t>10-19 years</t>
        </is>
      </c>
      <c r="D42" s="4" t="inlineStr">
        <is>
          <t>Age of Property</t>
        </is>
      </c>
    </row>
    <row r="43">
      <c r="A43" s="4" t="n">
        <v>16</v>
      </c>
      <c r="B43" s="4" t="n">
        <v>42.11</v>
      </c>
      <c r="C43" s="4" t="inlineStr">
        <is>
          <t>20+ years</t>
        </is>
      </c>
      <c r="D43" s="4" t="inlineStr">
        <is>
          <t>Age of Property</t>
        </is>
      </c>
    </row>
    <row r="44">
      <c r="A44" s="9" t="n">
        <v>38</v>
      </c>
      <c r="B44" s="9" t="n">
        <v>100</v>
      </c>
      <c r="D44" s="9" t="inlineStr">
        <is>
          <t>Total Age of Property</t>
        </is>
      </c>
    </row>
    <row r="45">
      <c r="A45" s="4" t="n">
        <v>12</v>
      </c>
      <c r="B45" s="4" t="n">
        <v>31.58</v>
      </c>
      <c r="C45" s="4" t="inlineStr">
        <is>
          <t>Less than 100</t>
        </is>
      </c>
      <c r="D45" s="4" t="inlineStr">
        <is>
          <t>Property Size</t>
        </is>
      </c>
    </row>
    <row r="46">
      <c r="A46" s="4" t="n">
        <v>10</v>
      </c>
      <c r="B46" s="4" t="n">
        <v>26.32</v>
      </c>
      <c r="C46" s="4" t="inlineStr">
        <is>
          <t>100-199</t>
        </is>
      </c>
      <c r="D46" s="4" t="inlineStr">
        <is>
          <t>Property Size</t>
        </is>
      </c>
    </row>
    <row r="47">
      <c r="A47" s="4" t="n">
        <v>1</v>
      </c>
      <c r="B47" s="4" t="n">
        <v>2.63</v>
      </c>
      <c r="C47" s="4" t="inlineStr">
        <is>
          <t>200-299</t>
        </is>
      </c>
      <c r="D47" s="4" t="inlineStr">
        <is>
          <t>Property Size</t>
        </is>
      </c>
    </row>
    <row r="48">
      <c r="A48" s="4" t="n">
        <v>3</v>
      </c>
      <c r="B48" s="4" t="n">
        <v>7.89</v>
      </c>
      <c r="C48" s="4" t="inlineStr">
        <is>
          <t>300-399</t>
        </is>
      </c>
      <c r="D48" s="4" t="inlineStr">
        <is>
          <t>Property Size</t>
        </is>
      </c>
    </row>
    <row r="49">
      <c r="A49" s="4" t="n">
        <v>6</v>
      </c>
      <c r="B49" s="4" t="n">
        <v>15.79</v>
      </c>
      <c r="C49" s="4" t="inlineStr">
        <is>
          <t>400-499</t>
        </is>
      </c>
      <c r="D49" s="4" t="inlineStr">
        <is>
          <t>Property Size</t>
        </is>
      </c>
    </row>
    <row r="50">
      <c r="A50" s="4" t="n">
        <v>6</v>
      </c>
      <c r="B50" s="4" t="n">
        <v>15.79</v>
      </c>
      <c r="C50" s="4" t="inlineStr">
        <is>
          <t>500+</t>
        </is>
      </c>
      <c r="D50" s="4" t="inlineStr">
        <is>
          <t>Property Size</t>
        </is>
      </c>
    </row>
    <row r="51">
      <c r="A51" s="9" t="n">
        <v>38</v>
      </c>
      <c r="B51" s="9" t="n">
        <v>100</v>
      </c>
      <c r="D51" s="9" t="inlineStr">
        <is>
          <t>Total Property Size</t>
        </is>
      </c>
    </row>
    <row r="52">
      <c r="A52" s="4" t="n">
        <v>25</v>
      </c>
      <c r="B52" s="4" t="n">
        <v>65.79000000000001</v>
      </c>
      <c r="C52" s="4" t="inlineStr">
        <is>
          <t>AFFORDABLE</t>
        </is>
      </c>
      <c r="D52" s="4" t="inlineStr">
        <is>
          <t>Rent Type</t>
        </is>
      </c>
    </row>
    <row r="53">
      <c r="A53" s="4" t="n">
        <v>13</v>
      </c>
      <c r="B53" s="4" t="n">
        <v>34.21</v>
      </c>
      <c r="C53" s="4" t="inlineStr">
        <is>
          <t>MARKETRATE</t>
        </is>
      </c>
      <c r="D53" s="4" t="inlineStr">
        <is>
          <t>Rent Type</t>
        </is>
      </c>
    </row>
    <row r="54">
      <c r="A54" s="9" t="n">
        <v>38</v>
      </c>
      <c r="B54" s="9" t="n">
        <v>100</v>
      </c>
      <c r="D54" s="9" t="inlineStr">
        <is>
          <t>Total Rent Type</t>
        </is>
      </c>
    </row>
    <row r="55"/>
  </sheetData>
  <mergeCells count="2">
    <mergeCell ref="A19:D19"/>
    <mergeCell ref="A1:B1"/>
  </mergeCells>
  <pageMargins left="0.75" right="0.75" top="1" bottom="1" header="0.5" footer="0.5"/>
</worksheet>
</file>

<file path=xl/worksheets/sheet138.xml><?xml version="1.0" encoding="utf-8"?>
<worksheet xmlns="http://schemas.openxmlformats.org/spreadsheetml/2006/main">
  <sheetPr>
    <outlinePr summaryBelow="1" summaryRight="1"/>
    <pageSetUpPr/>
  </sheetPr>
  <dimension ref="A1:D54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4126</v>
      </c>
    </row>
    <row r="3">
      <c r="A3" s="6" t="inlineStr">
        <is>
          <t>Sample (Total number of properties)</t>
        </is>
      </c>
      <c r="B3" s="4" t="n">
        <v>23</v>
      </c>
    </row>
    <row r="4">
      <c r="A4" s="6" t="inlineStr">
        <is>
          <t>Average property taxes per unit</t>
        </is>
      </c>
      <c r="B4" s="7" t="n">
        <v>1357</v>
      </c>
    </row>
    <row r="5">
      <c r="A5" s="6" t="inlineStr">
        <is>
          <t>Average payroll expenses per unit</t>
        </is>
      </c>
      <c r="B5" s="7" t="n">
        <v>962</v>
      </c>
    </row>
    <row r="6">
      <c r="A6" s="6" t="inlineStr">
        <is>
          <t>Average capital expenditures per unit</t>
        </is>
      </c>
      <c r="B6" s="7" t="n">
        <v>215</v>
      </c>
    </row>
    <row r="7">
      <c r="A7" s="6" t="inlineStr">
        <is>
          <t>Average mortgage per unit</t>
        </is>
      </c>
      <c r="B7" s="7" t="n">
        <v>4690</v>
      </c>
    </row>
    <row r="8">
      <c r="A8" s="6" t="inlineStr">
        <is>
          <t>Average total operating expenses per unit</t>
        </is>
      </c>
      <c r="B8" s="7" t="n">
        <v>3544</v>
      </c>
    </row>
    <row r="9">
      <c r="A9" s="6" t="inlineStr">
        <is>
          <t>Average total expenses per unit</t>
        </is>
      </c>
      <c r="B9" s="7" t="n">
        <v>10768</v>
      </c>
    </row>
    <row r="10">
      <c r="A10" s="6" t="inlineStr">
        <is>
          <t>Average total profit per unit</t>
        </is>
      </c>
      <c r="B10" s="7" t="n">
        <v>1173</v>
      </c>
    </row>
    <row r="11">
      <c r="A11" s="6" t="inlineStr">
        <is>
          <t>Property taxes per dollar of rent</t>
        </is>
      </c>
      <c r="B11" s="4" t="inlineStr">
        <is>
          <t>11 cents</t>
        </is>
      </c>
    </row>
    <row r="12">
      <c r="A12" s="6" t="inlineStr">
        <is>
          <t>Payroll expenses per dollar of rent</t>
        </is>
      </c>
      <c r="B12" s="4" t="inlineStr">
        <is>
          <t>8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39 cents</t>
        </is>
      </c>
    </row>
    <row r="15">
      <c r="A15" s="6" t="inlineStr">
        <is>
          <t>Total operating expenses per dollar of rent</t>
        </is>
      </c>
      <c r="B15" s="4" t="inlineStr">
        <is>
          <t>30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3</v>
      </c>
      <c r="B21" s="4" t="n">
        <v>13.04</v>
      </c>
      <c r="C21" s="4" t="inlineStr">
        <is>
          <t>49424</t>
        </is>
      </c>
      <c r="D21" s="4" t="inlineStr">
        <is>
          <t>PROPERTYZIPCODE</t>
        </is>
      </c>
    </row>
    <row r="22">
      <c r="A22" s="4" t="n">
        <v>3</v>
      </c>
      <c r="B22" s="4" t="n">
        <v>13.04</v>
      </c>
      <c r="C22" s="4" t="inlineStr">
        <is>
          <t>49037</t>
        </is>
      </c>
      <c r="D22" s="4" t="inlineStr">
        <is>
          <t>PROPERTYZIPCODE</t>
        </is>
      </c>
    </row>
    <row r="23">
      <c r="A23" s="4" t="n">
        <v>2</v>
      </c>
      <c r="B23" s="4" t="n">
        <v>8.699999999999999</v>
      </c>
      <c r="C23" s="4" t="inlineStr">
        <is>
          <t>49006</t>
        </is>
      </c>
      <c r="D23" s="4" t="inlineStr">
        <is>
          <t>PROPERTYZIPCODE</t>
        </is>
      </c>
    </row>
    <row r="24">
      <c r="A24" s="4" t="n">
        <v>2</v>
      </c>
      <c r="B24" s="4" t="n">
        <v>8.699999999999999</v>
      </c>
      <c r="C24" s="4" t="inlineStr">
        <is>
          <t>49015</t>
        </is>
      </c>
      <c r="D24" s="4" t="inlineStr">
        <is>
          <t>PROPERTYZIPCODE</t>
        </is>
      </c>
    </row>
    <row r="25">
      <c r="A25" s="4" t="n">
        <v>2</v>
      </c>
      <c r="B25" s="4" t="n">
        <v>8.699999999999999</v>
      </c>
      <c r="C25" s="4" t="inlineStr">
        <is>
          <t>49009</t>
        </is>
      </c>
      <c r="D25" s="4" t="inlineStr">
        <is>
          <t>PROPERTYZIPCODE</t>
        </is>
      </c>
    </row>
    <row r="26">
      <c r="A26" s="4" t="n">
        <v>2</v>
      </c>
      <c r="B26" s="4" t="n">
        <v>8.699999999999999</v>
      </c>
      <c r="C26" s="4" t="inlineStr">
        <is>
          <t>49024</t>
        </is>
      </c>
      <c r="D26" s="4" t="inlineStr">
        <is>
          <t>PROPERTYZIPCODE</t>
        </is>
      </c>
    </row>
    <row r="27">
      <c r="A27" s="4" t="n">
        <v>2</v>
      </c>
      <c r="B27" s="4" t="n">
        <v>8.699999999999999</v>
      </c>
      <c r="C27" s="4" t="inlineStr">
        <is>
          <t>49017</t>
        </is>
      </c>
      <c r="D27" s="4" t="inlineStr">
        <is>
          <t>PROPERTYZIPCODE</t>
        </is>
      </c>
    </row>
    <row r="28">
      <c r="A28" s="4" t="n">
        <v>1</v>
      </c>
      <c r="B28" s="4" t="n">
        <v>4.35</v>
      </c>
      <c r="C28" s="4" t="inlineStr">
        <is>
          <t>49423</t>
        </is>
      </c>
      <c r="D28" s="4" t="inlineStr">
        <is>
          <t>PROPERTYZIPCODE</t>
        </is>
      </c>
    </row>
    <row r="29">
      <c r="A29" s="4" t="n">
        <v>1</v>
      </c>
      <c r="B29" s="4" t="n">
        <v>4.35</v>
      </c>
      <c r="C29" s="4" t="inlineStr">
        <is>
          <t>49348</t>
        </is>
      </c>
      <c r="D29" s="4" t="inlineStr">
        <is>
          <t>PROPERTYZIPCODE</t>
        </is>
      </c>
    </row>
    <row r="30">
      <c r="A30" s="4" t="n">
        <v>1</v>
      </c>
      <c r="B30" s="4" t="n">
        <v>4.35</v>
      </c>
      <c r="C30" s="4" t="inlineStr">
        <is>
          <t>49085</t>
        </is>
      </c>
      <c r="D30" s="4" t="inlineStr">
        <is>
          <t>PROPERTYZIPCODE</t>
        </is>
      </c>
    </row>
    <row r="31">
      <c r="A31" s="4" t="n">
        <v>1</v>
      </c>
      <c r="B31" s="4" t="n">
        <v>4.35</v>
      </c>
      <c r="C31" s="4" t="inlineStr">
        <is>
          <t>49004</t>
        </is>
      </c>
      <c r="D31" s="4" t="inlineStr">
        <is>
          <t>PROPERTYZIPCODE</t>
        </is>
      </c>
    </row>
    <row r="32">
      <c r="A32" s="4" t="n">
        <v>1</v>
      </c>
      <c r="B32" s="4" t="n">
        <v>4.35</v>
      </c>
      <c r="C32" s="4" t="inlineStr">
        <is>
          <t>49098</t>
        </is>
      </c>
      <c r="D32" s="4" t="inlineStr">
        <is>
          <t>PROPERTYZIPCODE</t>
        </is>
      </c>
    </row>
    <row r="33">
      <c r="A33" s="4" t="n">
        <v>1</v>
      </c>
      <c r="B33" s="4" t="n">
        <v>4.35</v>
      </c>
      <c r="C33" s="4" t="inlineStr">
        <is>
          <t>49007</t>
        </is>
      </c>
      <c r="D33" s="4" t="inlineStr">
        <is>
          <t>PROPERTYZIPCODE</t>
        </is>
      </c>
    </row>
    <row r="34">
      <c r="A34" s="4" t="n">
        <v>1</v>
      </c>
      <c r="B34" s="4" t="n">
        <v>4.35</v>
      </c>
      <c r="C34" s="4" t="inlineStr">
        <is>
          <t>49048</t>
        </is>
      </c>
      <c r="D34" s="4" t="inlineStr">
        <is>
          <t>PROPERTYZIPCODE</t>
        </is>
      </c>
    </row>
    <row r="35">
      <c r="A35" s="9" t="n">
        <v>23</v>
      </c>
      <c r="B35" s="9" t="n">
        <v>100</v>
      </c>
      <c r="D35" s="9" t="inlineStr">
        <is>
          <t>Total PROPERTYZIPCODE</t>
        </is>
      </c>
    </row>
    <row r="36">
      <c r="A36" s="4" t="n">
        <v>18</v>
      </c>
      <c r="B36" s="4" t="n">
        <v>78.26000000000001</v>
      </c>
      <c r="C36" s="4" t="inlineStr">
        <is>
          <t>GARDEN</t>
        </is>
      </c>
      <c r="D36" s="4" t="inlineStr">
        <is>
          <t>Property Type</t>
        </is>
      </c>
    </row>
    <row r="37">
      <c r="A37" s="4" t="n">
        <v>5</v>
      </c>
      <c r="B37" s="4" t="n">
        <v>21.74</v>
      </c>
      <c r="C37" s="4" t="inlineStr">
        <is>
          <t>MANUF</t>
        </is>
      </c>
      <c r="D37" s="4" t="inlineStr">
        <is>
          <t>Property Type</t>
        </is>
      </c>
    </row>
    <row r="38">
      <c r="A38" s="9" t="n">
        <v>23</v>
      </c>
      <c r="B38" s="9" t="n">
        <v>100</v>
      </c>
      <c r="D38" s="9" t="inlineStr">
        <is>
          <t>Total Property Type</t>
        </is>
      </c>
    </row>
    <row r="39">
      <c r="A39" s="4" t="n">
        <v>2</v>
      </c>
      <c r="B39" s="4" t="n">
        <v>8.699999999999999</v>
      </c>
      <c r="C39" s="4" t="inlineStr">
        <is>
          <t>Less than 5 years</t>
        </is>
      </c>
      <c r="D39" s="4" t="inlineStr">
        <is>
          <t>Age of Property</t>
        </is>
      </c>
    </row>
    <row r="40">
      <c r="A40" s="4" t="n">
        <v>3</v>
      </c>
      <c r="B40" s="4" t="n">
        <v>13.04</v>
      </c>
      <c r="C40" s="4" t="inlineStr">
        <is>
          <t>5-9 years</t>
        </is>
      </c>
      <c r="D40" s="4" t="inlineStr">
        <is>
          <t>Age of Property</t>
        </is>
      </c>
    </row>
    <row r="41">
      <c r="A41" s="4" t="n">
        <v>2</v>
      </c>
      <c r="B41" s="4" t="n">
        <v>8.699999999999999</v>
      </c>
      <c r="C41" s="4" t="inlineStr">
        <is>
          <t>10-19 years</t>
        </is>
      </c>
      <c r="D41" s="4" t="inlineStr">
        <is>
          <t>Age of Property</t>
        </is>
      </c>
    </row>
    <row r="42">
      <c r="A42" s="4" t="n">
        <v>16</v>
      </c>
      <c r="B42" s="4" t="n">
        <v>69.56999999999999</v>
      </c>
      <c r="C42" s="4" t="inlineStr">
        <is>
          <t>20+ years</t>
        </is>
      </c>
      <c r="D42" s="4" t="inlineStr">
        <is>
          <t>Age of Property</t>
        </is>
      </c>
    </row>
    <row r="43">
      <c r="A43" s="9" t="n">
        <v>23</v>
      </c>
      <c r="B43" s="9" t="n">
        <v>100</v>
      </c>
      <c r="D43" s="9" t="inlineStr">
        <is>
          <t>Total Age of Property</t>
        </is>
      </c>
    </row>
    <row r="44">
      <c r="A44" s="4" t="n">
        <v>9</v>
      </c>
      <c r="B44" s="4" t="n">
        <v>39.13</v>
      </c>
      <c r="C44" s="4" t="inlineStr">
        <is>
          <t>Less than 100</t>
        </is>
      </c>
      <c r="D44" s="4" t="inlineStr">
        <is>
          <t>Property Size</t>
        </is>
      </c>
    </row>
    <row r="45">
      <c r="A45" s="4" t="n">
        <v>4</v>
      </c>
      <c r="B45" s="4" t="n">
        <v>17.39</v>
      </c>
      <c r="C45" s="4" t="inlineStr">
        <is>
          <t>100-199</t>
        </is>
      </c>
      <c r="D45" s="4" t="inlineStr">
        <is>
          <t>Property Size</t>
        </is>
      </c>
    </row>
    <row r="46">
      <c r="A46" s="4" t="n">
        <v>7</v>
      </c>
      <c r="B46" s="4" t="n">
        <v>30.43</v>
      </c>
      <c r="C46" s="4" t="inlineStr">
        <is>
          <t>200-299</t>
        </is>
      </c>
      <c r="D46" s="4" t="inlineStr">
        <is>
          <t>Property Size</t>
        </is>
      </c>
    </row>
    <row r="47">
      <c r="A47" s="4" t="n">
        <v>1</v>
      </c>
      <c r="B47" s="4" t="n">
        <v>4.35</v>
      </c>
      <c r="C47" s="4" t="inlineStr">
        <is>
          <t>300-399</t>
        </is>
      </c>
      <c r="D47" s="4" t="inlineStr">
        <is>
          <t>Property Size</t>
        </is>
      </c>
    </row>
    <row r="48">
      <c r="A48" s="4" t="n">
        <v>1</v>
      </c>
      <c r="B48" s="4" t="n">
        <v>4.35</v>
      </c>
      <c r="C48" s="4" t="inlineStr">
        <is>
          <t>400-499</t>
        </is>
      </c>
      <c r="D48" s="4" t="inlineStr">
        <is>
          <t>Property Size</t>
        </is>
      </c>
    </row>
    <row r="49">
      <c r="A49" s="4" t="n">
        <v>1</v>
      </c>
      <c r="B49" s="4" t="n">
        <v>4.35</v>
      </c>
      <c r="C49" s="4" t="inlineStr">
        <is>
          <t>500+</t>
        </is>
      </c>
      <c r="D49" s="4" t="inlineStr">
        <is>
          <t>Property Size</t>
        </is>
      </c>
    </row>
    <row r="50">
      <c r="A50" s="9" t="n">
        <v>23</v>
      </c>
      <c r="B50" s="9" t="n">
        <v>100</v>
      </c>
      <c r="D50" s="9" t="inlineStr">
        <is>
          <t>Total Property Size</t>
        </is>
      </c>
    </row>
    <row r="51">
      <c r="A51" s="4" t="n">
        <v>14</v>
      </c>
      <c r="B51" s="4" t="n">
        <v>60.87</v>
      </c>
      <c r="C51" s="4" t="inlineStr">
        <is>
          <t>AFFORDABLE</t>
        </is>
      </c>
      <c r="D51" s="4" t="inlineStr">
        <is>
          <t>Rent Type</t>
        </is>
      </c>
    </row>
    <row r="52">
      <c r="A52" s="4" t="n">
        <v>9</v>
      </c>
      <c r="B52" s="4" t="n">
        <v>39.13</v>
      </c>
      <c r="C52" s="4" t="inlineStr">
        <is>
          <t>MARKETRATE</t>
        </is>
      </c>
      <c r="D52" s="4" t="inlineStr">
        <is>
          <t>Rent Type</t>
        </is>
      </c>
    </row>
    <row r="53">
      <c r="A53" s="9" t="n">
        <v>23</v>
      </c>
      <c r="B53" s="9" t="n">
        <v>100</v>
      </c>
      <c r="D53" s="9" t="inlineStr">
        <is>
          <t>Total Rent Type</t>
        </is>
      </c>
    </row>
    <row r="54"/>
  </sheetData>
  <mergeCells count="2">
    <mergeCell ref="A19:D19"/>
    <mergeCell ref="A1:B1"/>
  </mergeCells>
  <pageMargins left="0.75" right="0.75" top="1" bottom="1" header="0.5" footer="0.5"/>
</worksheet>
</file>

<file path=xl/worksheets/sheet139.xml><?xml version="1.0" encoding="utf-8"?>
<worksheet xmlns="http://schemas.openxmlformats.org/spreadsheetml/2006/main">
  <sheetPr>
    <outlinePr summaryBelow="1" summaryRight="1"/>
    <pageSetUpPr/>
  </sheetPr>
  <dimension ref="A1:D56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6709</v>
      </c>
    </row>
    <row r="3">
      <c r="A3" s="6" t="inlineStr">
        <is>
          <t>Sample (Total number of properties)</t>
        </is>
      </c>
      <c r="B3" s="4" t="n">
        <v>39</v>
      </c>
    </row>
    <row r="4">
      <c r="A4" s="6" t="inlineStr">
        <is>
          <t>Average property taxes per unit</t>
        </is>
      </c>
      <c r="B4" s="7" t="n">
        <v>1653</v>
      </c>
    </row>
    <row r="5">
      <c r="A5" s="6" t="inlineStr">
        <is>
          <t>Average payroll expenses per unit</t>
        </is>
      </c>
      <c r="B5" s="7" t="n">
        <v>951</v>
      </c>
    </row>
    <row r="6">
      <c r="A6" s="6" t="inlineStr">
        <is>
          <t>Average capital expenditures per unit</t>
        </is>
      </c>
      <c r="B6" s="7" t="n">
        <v>224</v>
      </c>
    </row>
    <row r="7">
      <c r="A7" s="6" t="inlineStr">
        <is>
          <t>Average mortgage per unit</t>
        </is>
      </c>
      <c r="B7" s="7" t="n">
        <v>6136</v>
      </c>
    </row>
    <row r="8">
      <c r="A8" s="6" t="inlineStr">
        <is>
          <t>Average total operating expenses per unit</t>
        </is>
      </c>
      <c r="B8" s="7" t="n">
        <v>3722</v>
      </c>
    </row>
    <row r="9">
      <c r="A9" s="6" t="inlineStr">
        <is>
          <t>Average total expenses per unit</t>
        </is>
      </c>
      <c r="B9" s="7" t="n">
        <v>12686</v>
      </c>
    </row>
    <row r="10">
      <c r="A10" s="6" t="inlineStr">
        <is>
          <t>Average total profit per unit</t>
        </is>
      </c>
      <c r="B10" s="7" t="n">
        <v>1534</v>
      </c>
    </row>
    <row r="11">
      <c r="A11" s="6" t="inlineStr">
        <is>
          <t>Property taxes per dollar of rent</t>
        </is>
      </c>
      <c r="B11" s="4" t="inlineStr">
        <is>
          <t>12 cents</t>
        </is>
      </c>
    </row>
    <row r="12">
      <c r="A12" s="6" t="inlineStr">
        <is>
          <t>Payroll expenses per dollar of rent</t>
        </is>
      </c>
      <c r="B12" s="4" t="inlineStr">
        <is>
          <t>7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43 cents</t>
        </is>
      </c>
    </row>
    <row r="15">
      <c r="A15" s="6" t="inlineStr">
        <is>
          <t>Total operating expenses per dollar of rent</t>
        </is>
      </c>
      <c r="B15" s="4" t="inlineStr">
        <is>
          <t>26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8</v>
      </c>
      <c r="B21" s="4" t="n">
        <v>20.51</v>
      </c>
      <c r="C21" s="4" t="inlineStr">
        <is>
          <t>48197</t>
        </is>
      </c>
      <c r="D21" s="4" t="inlineStr">
        <is>
          <t>PROPERTYZIPCODE</t>
        </is>
      </c>
    </row>
    <row r="22">
      <c r="A22" s="4" t="n">
        <v>8</v>
      </c>
      <c r="B22" s="4" t="n">
        <v>20.51</v>
      </c>
      <c r="C22" s="4" t="inlineStr">
        <is>
          <t>48111</t>
        </is>
      </c>
      <c r="D22" s="4" t="inlineStr">
        <is>
          <t>PROPERTYZIPCODE</t>
        </is>
      </c>
    </row>
    <row r="23">
      <c r="A23" s="4" t="n">
        <v>4</v>
      </c>
      <c r="B23" s="4" t="n">
        <v>10.26</v>
      </c>
      <c r="C23" s="4" t="inlineStr">
        <is>
          <t>48103</t>
        </is>
      </c>
      <c r="D23" s="4" t="inlineStr">
        <is>
          <t>PROPERTYZIPCODE</t>
        </is>
      </c>
    </row>
    <row r="24">
      <c r="A24" s="4" t="n">
        <v>3</v>
      </c>
      <c r="B24" s="4" t="n">
        <v>7.69</v>
      </c>
      <c r="C24" s="4" t="inlineStr">
        <is>
          <t>48173</t>
        </is>
      </c>
      <c r="D24" s="4" t="inlineStr">
        <is>
          <t>PROPERTYZIPCODE</t>
        </is>
      </c>
    </row>
    <row r="25">
      <c r="A25" s="4" t="n">
        <v>2</v>
      </c>
      <c r="B25" s="4" t="n">
        <v>5.13</v>
      </c>
      <c r="C25" s="4" t="inlineStr">
        <is>
          <t>48198</t>
        </is>
      </c>
      <c r="D25" s="4" t="inlineStr">
        <is>
          <t>PROPERTYZIPCODE</t>
        </is>
      </c>
    </row>
    <row r="26">
      <c r="A26" s="4" t="n">
        <v>2</v>
      </c>
      <c r="B26" s="4" t="n">
        <v>5.13</v>
      </c>
      <c r="C26" s="4" t="inlineStr">
        <is>
          <t>48188</t>
        </is>
      </c>
      <c r="D26" s="4" t="inlineStr">
        <is>
          <t>PROPERTYZIPCODE</t>
        </is>
      </c>
    </row>
    <row r="27">
      <c r="A27" s="4" t="n">
        <v>2</v>
      </c>
      <c r="B27" s="4" t="n">
        <v>5.13</v>
      </c>
      <c r="C27" s="4" t="inlineStr">
        <is>
          <t>48183</t>
        </is>
      </c>
      <c r="D27" s="4" t="inlineStr">
        <is>
          <t>PROPERTYZIPCODE</t>
        </is>
      </c>
    </row>
    <row r="28">
      <c r="A28" s="4" t="n">
        <v>2</v>
      </c>
      <c r="B28" s="4" t="n">
        <v>5.13</v>
      </c>
      <c r="C28" s="4" t="inlineStr">
        <is>
          <t>48187</t>
        </is>
      </c>
      <c r="D28" s="4" t="inlineStr">
        <is>
          <t>PROPERTYZIPCODE</t>
        </is>
      </c>
    </row>
    <row r="29">
      <c r="A29" s="4" t="n">
        <v>1</v>
      </c>
      <c r="B29" s="4" t="n">
        <v>2.56</v>
      </c>
      <c r="C29" s="4" t="inlineStr">
        <is>
          <t>48104</t>
        </is>
      </c>
      <c r="D29" s="4" t="inlineStr">
        <is>
          <t>PROPERTYZIPCODE</t>
        </is>
      </c>
    </row>
    <row r="30">
      <c r="A30" s="4" t="n">
        <v>1</v>
      </c>
      <c r="B30" s="4" t="n">
        <v>2.56</v>
      </c>
      <c r="C30" s="4" t="inlineStr">
        <is>
          <t>48118</t>
        </is>
      </c>
      <c r="D30" s="4" t="inlineStr">
        <is>
          <t>PROPERTYZIPCODE</t>
        </is>
      </c>
    </row>
    <row r="31">
      <c r="A31" s="4" t="n">
        <v>1</v>
      </c>
      <c r="B31" s="4" t="n">
        <v>2.56</v>
      </c>
      <c r="C31" s="4" t="inlineStr">
        <is>
          <t>48375</t>
        </is>
      </c>
      <c r="D31" s="4" t="inlineStr">
        <is>
          <t>PROPERTYZIPCODE</t>
        </is>
      </c>
    </row>
    <row r="32">
      <c r="A32" s="4" t="n">
        <v>1</v>
      </c>
      <c r="B32" s="4" t="n">
        <v>2.56</v>
      </c>
      <c r="C32" s="4" t="inlineStr">
        <is>
          <t>48108</t>
        </is>
      </c>
      <c r="D32" s="4" t="inlineStr">
        <is>
          <t>PROPERTYZIPCODE</t>
        </is>
      </c>
    </row>
    <row r="33">
      <c r="A33" s="4" t="n">
        <v>1</v>
      </c>
      <c r="B33" s="4" t="n">
        <v>2.56</v>
      </c>
      <c r="C33" s="4" t="inlineStr">
        <is>
          <t>48374</t>
        </is>
      </c>
      <c r="D33" s="4" t="inlineStr">
        <is>
          <t>PROPERTYZIPCODE</t>
        </is>
      </c>
    </row>
    <row r="34">
      <c r="A34" s="4" t="n">
        <v>1</v>
      </c>
      <c r="B34" s="4" t="n">
        <v>2.56</v>
      </c>
      <c r="C34" s="4" t="inlineStr">
        <is>
          <t>48170</t>
        </is>
      </c>
      <c r="D34" s="4" t="inlineStr">
        <is>
          <t>PROPERTYZIPCODE</t>
        </is>
      </c>
    </row>
    <row r="35">
      <c r="A35" s="4" t="n">
        <v>1</v>
      </c>
      <c r="B35" s="4" t="n">
        <v>2.56</v>
      </c>
      <c r="C35" s="4" t="inlineStr">
        <is>
          <t>48134</t>
        </is>
      </c>
      <c r="D35" s="4" t="inlineStr">
        <is>
          <t>PROPERTYZIPCODE</t>
        </is>
      </c>
    </row>
    <row r="36">
      <c r="A36" s="4" t="n">
        <v>1</v>
      </c>
      <c r="B36" s="4" t="n">
        <v>2.56</v>
      </c>
      <c r="C36" s="4" t="inlineStr">
        <is>
          <t>48138</t>
        </is>
      </c>
      <c r="D36" s="4" t="inlineStr">
        <is>
          <t>PROPERTYZIPCODE</t>
        </is>
      </c>
    </row>
    <row r="37">
      <c r="A37" s="9" t="n">
        <v>39</v>
      </c>
      <c r="B37" s="9" t="n">
        <v>100</v>
      </c>
      <c r="D37" s="9" t="inlineStr">
        <is>
          <t>Total PROPERTYZIPCODE</t>
        </is>
      </c>
    </row>
    <row r="38">
      <c r="A38" s="4" t="n">
        <v>27</v>
      </c>
      <c r="B38" s="4" t="n">
        <v>69.23</v>
      </c>
      <c r="C38" s="4" t="inlineStr">
        <is>
          <t>GARDEN</t>
        </is>
      </c>
      <c r="D38" s="4" t="inlineStr">
        <is>
          <t>Property Type</t>
        </is>
      </c>
    </row>
    <row r="39">
      <c r="A39" s="4" t="n">
        <v>11</v>
      </c>
      <c r="B39" s="4" t="n">
        <v>28.21</v>
      </c>
      <c r="C39" s="4" t="inlineStr">
        <is>
          <t>MANUF</t>
        </is>
      </c>
      <c r="D39" s="4" t="inlineStr">
        <is>
          <t>Property Type</t>
        </is>
      </c>
    </row>
    <row r="40">
      <c r="A40" s="4" t="n">
        <v>1</v>
      </c>
      <c r="B40" s="4" t="n">
        <v>2.56</v>
      </c>
      <c r="C40" s="4" t="inlineStr">
        <is>
          <t>STUDENT</t>
        </is>
      </c>
      <c r="D40" s="4" t="inlineStr">
        <is>
          <t>Property Type</t>
        </is>
      </c>
    </row>
    <row r="41">
      <c r="A41" s="9" t="n">
        <v>39</v>
      </c>
      <c r="B41" s="9" t="n">
        <v>100</v>
      </c>
      <c r="D41" s="9" t="inlineStr">
        <is>
          <t>Total Property Type</t>
        </is>
      </c>
    </row>
    <row r="42">
      <c r="A42" s="4" t="n">
        <v>3</v>
      </c>
      <c r="B42" s="4" t="n">
        <v>7.69</v>
      </c>
      <c r="C42" s="4" t="inlineStr">
        <is>
          <t>Less than 5 years</t>
        </is>
      </c>
      <c r="D42" s="4" t="inlineStr">
        <is>
          <t>Age of Property</t>
        </is>
      </c>
    </row>
    <row r="43">
      <c r="A43" s="4" t="n">
        <v>8</v>
      </c>
      <c r="B43" s="4" t="n">
        <v>20.51</v>
      </c>
      <c r="C43" s="4" t="inlineStr">
        <is>
          <t>5-9 years</t>
        </is>
      </c>
      <c r="D43" s="4" t="inlineStr">
        <is>
          <t>Age of Property</t>
        </is>
      </c>
    </row>
    <row r="44">
      <c r="A44" s="4" t="n">
        <v>5</v>
      </c>
      <c r="B44" s="4" t="n">
        <v>12.82</v>
      </c>
      <c r="C44" s="4" t="inlineStr">
        <is>
          <t>10-19 years</t>
        </is>
      </c>
      <c r="D44" s="4" t="inlineStr">
        <is>
          <t>Age of Property</t>
        </is>
      </c>
    </row>
    <row r="45">
      <c r="A45" s="4" t="n">
        <v>23</v>
      </c>
      <c r="B45" s="4" t="n">
        <v>58.97</v>
      </c>
      <c r="C45" s="4" t="inlineStr">
        <is>
          <t>20+ years</t>
        </is>
      </c>
      <c r="D45" s="4" t="inlineStr">
        <is>
          <t>Age of Property</t>
        </is>
      </c>
    </row>
    <row r="46">
      <c r="A46" s="9" t="n">
        <v>39</v>
      </c>
      <c r="B46" s="9" t="n">
        <v>100</v>
      </c>
      <c r="D46" s="9" t="inlineStr">
        <is>
          <t>Total Age of Property</t>
        </is>
      </c>
    </row>
    <row r="47">
      <c r="A47" s="4" t="n">
        <v>14</v>
      </c>
      <c r="B47" s="4" t="n">
        <v>35.9</v>
      </c>
      <c r="C47" s="4" t="inlineStr">
        <is>
          <t>Less than 100</t>
        </is>
      </c>
      <c r="D47" s="4" t="inlineStr">
        <is>
          <t>Property Size</t>
        </is>
      </c>
    </row>
    <row r="48">
      <c r="A48" s="4" t="n">
        <v>9</v>
      </c>
      <c r="B48" s="4" t="n">
        <v>23.08</v>
      </c>
      <c r="C48" s="4" t="inlineStr">
        <is>
          <t>100-199</t>
        </is>
      </c>
      <c r="D48" s="4" t="inlineStr">
        <is>
          <t>Property Size</t>
        </is>
      </c>
    </row>
    <row r="49">
      <c r="A49" s="4" t="n">
        <v>9</v>
      </c>
      <c r="B49" s="4" t="n">
        <v>23.08</v>
      </c>
      <c r="C49" s="4" t="inlineStr">
        <is>
          <t>200-299</t>
        </is>
      </c>
      <c r="D49" s="4" t="inlineStr">
        <is>
          <t>Property Size</t>
        </is>
      </c>
    </row>
    <row r="50">
      <c r="A50" s="4" t="n">
        <v>5</v>
      </c>
      <c r="B50" s="4" t="n">
        <v>12.82</v>
      </c>
      <c r="C50" s="4" t="inlineStr">
        <is>
          <t>300-399</t>
        </is>
      </c>
      <c r="D50" s="4" t="inlineStr">
        <is>
          <t>Property Size</t>
        </is>
      </c>
    </row>
    <row r="51">
      <c r="A51" s="4" t="n">
        <v>2</v>
      </c>
      <c r="B51" s="4" t="n">
        <v>5.13</v>
      </c>
      <c r="C51" s="4" t="inlineStr">
        <is>
          <t>400-499</t>
        </is>
      </c>
      <c r="D51" s="4" t="inlineStr">
        <is>
          <t>Property Size</t>
        </is>
      </c>
    </row>
    <row r="52">
      <c r="A52" s="9" t="n">
        <v>39</v>
      </c>
      <c r="B52" s="9" t="n">
        <v>100</v>
      </c>
      <c r="D52" s="9" t="inlineStr">
        <is>
          <t>Total Property Size</t>
        </is>
      </c>
    </row>
    <row r="53">
      <c r="A53" s="4" t="n">
        <v>30</v>
      </c>
      <c r="B53" s="4" t="n">
        <v>76.92</v>
      </c>
      <c r="C53" s="4" t="inlineStr">
        <is>
          <t>AFFORDABLE</t>
        </is>
      </c>
      <c r="D53" s="4" t="inlineStr">
        <is>
          <t>Rent Type</t>
        </is>
      </c>
    </row>
    <row r="54">
      <c r="A54" s="4" t="n">
        <v>9</v>
      </c>
      <c r="B54" s="4" t="n">
        <v>23.08</v>
      </c>
      <c r="C54" s="4" t="inlineStr">
        <is>
          <t>MARKETRATE</t>
        </is>
      </c>
      <c r="D54" s="4" t="inlineStr">
        <is>
          <t>Rent Type</t>
        </is>
      </c>
    </row>
    <row r="55">
      <c r="A55" s="9" t="n">
        <v>39</v>
      </c>
      <c r="B55" s="9" t="n">
        <v>100</v>
      </c>
      <c r="D55" s="9" t="inlineStr">
        <is>
          <t>Total Rent Type</t>
        </is>
      </c>
    </row>
    <row r="56"/>
  </sheetData>
  <mergeCells count="2">
    <mergeCell ref="A19:D19"/>
    <mergeCell ref="A1:B1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D52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2378</v>
      </c>
    </row>
    <row r="3">
      <c r="A3" s="6" t="inlineStr">
        <is>
          <t>Sample (Total number of properties)</t>
        </is>
      </c>
      <c r="B3" s="4" t="n">
        <v>24</v>
      </c>
    </row>
    <row r="4">
      <c r="A4" s="6" t="inlineStr">
        <is>
          <t>Average property taxes per unit</t>
        </is>
      </c>
      <c r="B4" s="7" t="n">
        <v>1745</v>
      </c>
    </row>
    <row r="5">
      <c r="A5" s="6" t="inlineStr">
        <is>
          <t>Average payroll expenses per unit</t>
        </is>
      </c>
      <c r="B5" s="7" t="n">
        <v>1684</v>
      </c>
    </row>
    <row r="6">
      <c r="A6" s="6" t="inlineStr">
        <is>
          <t>Average capital expenditures per unit</t>
        </is>
      </c>
      <c r="B6" s="7" t="n">
        <v>253</v>
      </c>
    </row>
    <row r="7">
      <c r="A7" s="6" t="inlineStr">
        <is>
          <t>Average mortgage per unit</t>
        </is>
      </c>
      <c r="B7" s="7" t="n">
        <v>9081</v>
      </c>
    </row>
    <row r="8">
      <c r="A8" s="6" t="inlineStr">
        <is>
          <t>Average total operating expenses per unit</t>
        </is>
      </c>
      <c r="B8" s="7" t="n">
        <v>5061</v>
      </c>
    </row>
    <row r="9">
      <c r="A9" s="6" t="inlineStr">
        <is>
          <t>Average total expenses per unit</t>
        </is>
      </c>
      <c r="B9" s="7" t="n">
        <v>17824</v>
      </c>
    </row>
    <row r="10">
      <c r="A10" s="6" t="inlineStr">
        <is>
          <t>Average total profit per unit</t>
        </is>
      </c>
      <c r="B10" s="7" t="n">
        <v>2270</v>
      </c>
    </row>
    <row r="11">
      <c r="A11" s="6" t="inlineStr">
        <is>
          <t>Property taxes per dollar of rent</t>
        </is>
      </c>
      <c r="B11" s="4" t="inlineStr">
        <is>
          <t>9 cents</t>
        </is>
      </c>
    </row>
    <row r="12">
      <c r="A12" s="6" t="inlineStr">
        <is>
          <t>Payroll expenses per dollar of rent</t>
        </is>
      </c>
      <c r="B12" s="4" t="inlineStr">
        <is>
          <t>8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45 cents</t>
        </is>
      </c>
    </row>
    <row r="15">
      <c r="A15" s="6" t="inlineStr">
        <is>
          <t>Total operating expenses per dollar of rent</t>
        </is>
      </c>
      <c r="B15" s="4" t="inlineStr">
        <is>
          <t>25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3</v>
      </c>
      <c r="B21" s="4" t="n">
        <v>12.5</v>
      </c>
      <c r="C21" s="4" t="inlineStr">
        <is>
          <t>95407</t>
        </is>
      </c>
      <c r="D21" s="4" t="inlineStr">
        <is>
          <t>PROPERTYZIPCODE</t>
        </is>
      </c>
    </row>
    <row r="22">
      <c r="A22" s="4" t="n">
        <v>3</v>
      </c>
      <c r="B22" s="4" t="n">
        <v>12.5</v>
      </c>
      <c r="C22" s="4" t="inlineStr">
        <is>
          <t>94558</t>
        </is>
      </c>
      <c r="D22" s="4" t="inlineStr">
        <is>
          <t>PROPERTYZIPCODE</t>
        </is>
      </c>
    </row>
    <row r="23">
      <c r="A23" s="4" t="n">
        <v>3</v>
      </c>
      <c r="B23" s="4" t="n">
        <v>12.5</v>
      </c>
      <c r="C23" s="4" t="inlineStr">
        <is>
          <t>94928</t>
        </is>
      </c>
      <c r="D23" s="4" t="inlineStr">
        <is>
          <t>PROPERTYZIPCODE</t>
        </is>
      </c>
    </row>
    <row r="24">
      <c r="A24" s="4" t="n">
        <v>3</v>
      </c>
      <c r="B24" s="4" t="n">
        <v>12.5</v>
      </c>
      <c r="C24" s="4" t="inlineStr">
        <is>
          <t>95404</t>
        </is>
      </c>
      <c r="D24" s="4" t="inlineStr">
        <is>
          <t>PROPERTYZIPCODE</t>
        </is>
      </c>
    </row>
    <row r="25">
      <c r="A25" s="4" t="n">
        <v>2</v>
      </c>
      <c r="B25" s="4" t="n">
        <v>8.33</v>
      </c>
      <c r="C25" s="4" t="inlineStr">
        <is>
          <t>95687</t>
        </is>
      </c>
      <c r="D25" s="4" t="inlineStr">
        <is>
          <t>PROPERTYZIPCODE</t>
        </is>
      </c>
    </row>
    <row r="26">
      <c r="A26" s="4" t="n">
        <v>2</v>
      </c>
      <c r="B26" s="4" t="n">
        <v>8.33</v>
      </c>
      <c r="C26" s="4" t="inlineStr">
        <is>
          <t>95695</t>
        </is>
      </c>
      <c r="D26" s="4" t="inlineStr">
        <is>
          <t>PROPERTYZIPCODE</t>
        </is>
      </c>
    </row>
    <row r="27">
      <c r="A27" s="4" t="n">
        <v>1</v>
      </c>
      <c r="B27" s="4" t="n">
        <v>4.17</v>
      </c>
      <c r="C27" s="4" t="inlineStr">
        <is>
          <t>95688</t>
        </is>
      </c>
      <c r="D27" s="4" t="inlineStr">
        <is>
          <t>PROPERTYZIPCODE</t>
        </is>
      </c>
    </row>
    <row r="28">
      <c r="A28" s="4" t="n">
        <v>1</v>
      </c>
      <c r="B28" s="4" t="n">
        <v>4.17</v>
      </c>
      <c r="C28" s="4" t="inlineStr">
        <is>
          <t>94559</t>
        </is>
      </c>
      <c r="D28" s="4" t="inlineStr">
        <is>
          <t>PROPERTYZIPCODE</t>
        </is>
      </c>
    </row>
    <row r="29">
      <c r="A29" s="4" t="n">
        <v>1</v>
      </c>
      <c r="B29" s="4" t="n">
        <v>4.17</v>
      </c>
      <c r="C29" s="4" t="inlineStr">
        <is>
          <t>95616</t>
        </is>
      </c>
      <c r="D29" s="4" t="inlineStr">
        <is>
          <t>PROPERTYZIPCODE</t>
        </is>
      </c>
    </row>
    <row r="30">
      <c r="A30" s="4" t="n">
        <v>1</v>
      </c>
      <c r="B30" s="4" t="n">
        <v>4.17</v>
      </c>
      <c r="C30" s="4" t="inlineStr">
        <is>
          <t>95401</t>
        </is>
      </c>
      <c r="D30" s="4" t="inlineStr">
        <is>
          <t>PROPERTYZIPCODE</t>
        </is>
      </c>
    </row>
    <row r="31">
      <c r="A31" s="4" t="n">
        <v>1</v>
      </c>
      <c r="B31" s="4" t="n">
        <v>4.17</v>
      </c>
      <c r="C31" s="4" t="inlineStr">
        <is>
          <t>95776</t>
        </is>
      </c>
      <c r="D31" s="4" t="inlineStr">
        <is>
          <t>PROPERTYZIPCODE</t>
        </is>
      </c>
    </row>
    <row r="32">
      <c r="A32" s="4" t="n">
        <v>1</v>
      </c>
      <c r="B32" s="4" t="n">
        <v>4.17</v>
      </c>
      <c r="C32" s="4" t="inlineStr">
        <is>
          <t>94503</t>
        </is>
      </c>
      <c r="D32" s="4" t="inlineStr">
        <is>
          <t>PROPERTYZIPCODE</t>
        </is>
      </c>
    </row>
    <row r="33">
      <c r="A33" s="4" t="n">
        <v>1</v>
      </c>
      <c r="B33" s="4" t="n">
        <v>4.17</v>
      </c>
      <c r="C33" s="4" t="inlineStr">
        <is>
          <t>95476</t>
        </is>
      </c>
      <c r="D33" s="4" t="inlineStr">
        <is>
          <t>PROPERTYZIPCODE</t>
        </is>
      </c>
    </row>
    <row r="34">
      <c r="A34" s="4" t="n">
        <v>1</v>
      </c>
      <c r="B34" s="4" t="n">
        <v>4.17</v>
      </c>
      <c r="C34" s="4" t="inlineStr">
        <is>
          <t>94931</t>
        </is>
      </c>
      <c r="D34" s="4" t="inlineStr">
        <is>
          <t>PROPERTYZIPCODE</t>
        </is>
      </c>
    </row>
    <row r="35">
      <c r="A35" s="9" t="n">
        <v>24</v>
      </c>
      <c r="B35" s="9" t="n">
        <v>100</v>
      </c>
      <c r="D35" s="9" t="inlineStr">
        <is>
          <t>Total PROPERTYZIPCODE</t>
        </is>
      </c>
    </row>
    <row r="36">
      <c r="A36" s="4" t="n">
        <v>19</v>
      </c>
      <c r="B36" s="4" t="n">
        <v>79.17</v>
      </c>
      <c r="C36" s="4" t="inlineStr">
        <is>
          <t>GARDEN</t>
        </is>
      </c>
      <c r="D36" s="4" t="inlineStr">
        <is>
          <t>Property Type</t>
        </is>
      </c>
    </row>
    <row r="37">
      <c r="A37" s="4" t="n">
        <v>4</v>
      </c>
      <c r="B37" s="4" t="n">
        <v>16.67</v>
      </c>
      <c r="C37" s="4" t="inlineStr">
        <is>
          <t>MANUF</t>
        </is>
      </c>
      <c r="D37" s="4" t="inlineStr">
        <is>
          <t>Property Type</t>
        </is>
      </c>
    </row>
    <row r="38">
      <c r="A38" s="4" t="n">
        <v>1</v>
      </c>
      <c r="B38" s="4" t="n">
        <v>4.17</v>
      </c>
      <c r="C38" s="4" t="inlineStr">
        <is>
          <t>SENIOR</t>
        </is>
      </c>
      <c r="D38" s="4" t="inlineStr">
        <is>
          <t>Property Type</t>
        </is>
      </c>
    </row>
    <row r="39">
      <c r="A39" s="9" t="n">
        <v>24</v>
      </c>
      <c r="B39" s="9" t="n">
        <v>100</v>
      </c>
      <c r="D39" s="9" t="inlineStr">
        <is>
          <t>Total Property Type</t>
        </is>
      </c>
    </row>
    <row r="40">
      <c r="A40" s="4" t="n">
        <v>5</v>
      </c>
      <c r="B40" s="4" t="n">
        <v>20.83</v>
      </c>
      <c r="C40" s="4" t="inlineStr">
        <is>
          <t>Less than 5 years</t>
        </is>
      </c>
      <c r="D40" s="4" t="inlineStr">
        <is>
          <t>Age of Property</t>
        </is>
      </c>
    </row>
    <row r="41">
      <c r="A41" s="4" t="n">
        <v>6</v>
      </c>
      <c r="B41" s="4" t="n">
        <v>25</v>
      </c>
      <c r="C41" s="4" t="inlineStr">
        <is>
          <t>5-9 years</t>
        </is>
      </c>
      <c r="D41" s="4" t="inlineStr">
        <is>
          <t>Age of Property</t>
        </is>
      </c>
    </row>
    <row r="42">
      <c r="A42" s="4" t="n">
        <v>13</v>
      </c>
      <c r="B42" s="4" t="n">
        <v>54.17</v>
      </c>
      <c r="C42" s="4" t="inlineStr">
        <is>
          <t>20+ years</t>
        </is>
      </c>
      <c r="D42" s="4" t="inlineStr">
        <is>
          <t>Age of Property</t>
        </is>
      </c>
    </row>
    <row r="43">
      <c r="A43" s="9" t="n">
        <v>24</v>
      </c>
      <c r="B43" s="9" t="n">
        <v>100</v>
      </c>
      <c r="D43" s="9" t="inlineStr">
        <is>
          <t>Total Age of Property</t>
        </is>
      </c>
    </row>
    <row r="44">
      <c r="A44" s="4" t="n">
        <v>12</v>
      </c>
      <c r="B44" s="4" t="n">
        <v>50</v>
      </c>
      <c r="C44" s="4" t="inlineStr">
        <is>
          <t>Less than 100</t>
        </is>
      </c>
      <c r="D44" s="4" t="inlineStr">
        <is>
          <t>Property Size</t>
        </is>
      </c>
    </row>
    <row r="45">
      <c r="A45" s="4" t="n">
        <v>9</v>
      </c>
      <c r="B45" s="4" t="n">
        <v>37.5</v>
      </c>
      <c r="C45" s="4" t="inlineStr">
        <is>
          <t>100-199</t>
        </is>
      </c>
      <c r="D45" s="4" t="inlineStr">
        <is>
          <t>Property Size</t>
        </is>
      </c>
    </row>
    <row r="46">
      <c r="A46" s="4" t="n">
        <v>2</v>
      </c>
      <c r="B46" s="4" t="n">
        <v>8.33</v>
      </c>
      <c r="C46" s="4" t="inlineStr">
        <is>
          <t>200-299</t>
        </is>
      </c>
      <c r="D46" s="4" t="inlineStr">
        <is>
          <t>Property Size</t>
        </is>
      </c>
    </row>
    <row r="47">
      <c r="A47" s="4" t="n">
        <v>1</v>
      </c>
      <c r="B47" s="4" t="n">
        <v>4.17</v>
      </c>
      <c r="C47" s="4" t="inlineStr">
        <is>
          <t>300-399</t>
        </is>
      </c>
      <c r="D47" s="4" t="inlineStr">
        <is>
          <t>Property Size</t>
        </is>
      </c>
    </row>
    <row r="48">
      <c r="A48" s="9" t="n">
        <v>24</v>
      </c>
      <c r="B48" s="9" t="n">
        <v>100</v>
      </c>
      <c r="D48" s="9" t="inlineStr">
        <is>
          <t>Total Property Size</t>
        </is>
      </c>
    </row>
    <row r="49">
      <c r="A49" s="4" t="n">
        <v>13</v>
      </c>
      <c r="B49" s="4" t="n">
        <v>54.17</v>
      </c>
      <c r="C49" s="4" t="inlineStr">
        <is>
          <t>AFFORDABLE</t>
        </is>
      </c>
      <c r="D49" s="4" t="inlineStr">
        <is>
          <t>Rent Type</t>
        </is>
      </c>
    </row>
    <row r="50">
      <c r="A50" s="4" t="n">
        <v>11</v>
      </c>
      <c r="B50" s="4" t="n">
        <v>45.83</v>
      </c>
      <c r="C50" s="4" t="inlineStr">
        <is>
          <t>MARKETRATE</t>
        </is>
      </c>
      <c r="D50" s="4" t="inlineStr">
        <is>
          <t>Rent Type</t>
        </is>
      </c>
    </row>
    <row r="51">
      <c r="A51" s="9" t="n">
        <v>24</v>
      </c>
      <c r="B51" s="9" t="n">
        <v>100</v>
      </c>
      <c r="D51" s="9" t="inlineStr">
        <is>
          <t>Total Rent Type</t>
        </is>
      </c>
    </row>
    <row r="52"/>
  </sheetData>
  <mergeCells count="2">
    <mergeCell ref="A19:D19"/>
    <mergeCell ref="A1:B1"/>
  </mergeCells>
  <pageMargins left="0.75" right="0.75" top="1" bottom="1" header="0.5" footer="0.5"/>
</worksheet>
</file>

<file path=xl/worksheets/sheet140.xml><?xml version="1.0" encoding="utf-8"?>
<worksheet xmlns="http://schemas.openxmlformats.org/spreadsheetml/2006/main">
  <sheetPr>
    <outlinePr summaryBelow="1" summaryRight="1"/>
    <pageSetUpPr/>
  </sheetPr>
  <dimension ref="A1:D55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4730</v>
      </c>
    </row>
    <row r="3">
      <c r="A3" s="6" t="inlineStr">
        <is>
          <t>Sample (Total number of properties)</t>
        </is>
      </c>
      <c r="B3" s="4" t="n">
        <v>24</v>
      </c>
    </row>
    <row r="4">
      <c r="A4" s="6" t="inlineStr">
        <is>
          <t>Average property taxes per unit</t>
        </is>
      </c>
      <c r="B4" s="7" t="n">
        <v>1053</v>
      </c>
    </row>
    <row r="5">
      <c r="A5" s="6" t="inlineStr">
        <is>
          <t>Average payroll expenses per unit</t>
        </is>
      </c>
      <c r="B5" s="7" t="n">
        <v>1469</v>
      </c>
    </row>
    <row r="6">
      <c r="A6" s="6" t="inlineStr">
        <is>
          <t>Average capital expenditures per unit</t>
        </is>
      </c>
      <c r="B6" s="7" t="n">
        <v>202</v>
      </c>
    </row>
    <row r="7">
      <c r="A7" s="6" t="inlineStr">
        <is>
          <t>Average mortgage per unit</t>
        </is>
      </c>
      <c r="B7" s="7" t="n">
        <v>4511</v>
      </c>
    </row>
    <row r="8">
      <c r="A8" s="6" t="inlineStr">
        <is>
          <t>Average total operating expenses per unit</t>
        </is>
      </c>
      <c r="B8" s="7" t="n">
        <v>3469</v>
      </c>
    </row>
    <row r="9">
      <c r="A9" s="6" t="inlineStr">
        <is>
          <t>Average total expenses per unit</t>
        </is>
      </c>
      <c r="B9" s="7" t="n">
        <v>10704</v>
      </c>
    </row>
    <row r="10">
      <c r="A10" s="6" t="inlineStr">
        <is>
          <t>Average total profit per unit</t>
        </is>
      </c>
      <c r="B10" s="7" t="n">
        <v>1128</v>
      </c>
    </row>
    <row r="11">
      <c r="A11" s="6" t="inlineStr">
        <is>
          <t>Property taxes per dollar of rent</t>
        </is>
      </c>
      <c r="B11" s="4" t="inlineStr">
        <is>
          <t>9 cents</t>
        </is>
      </c>
    </row>
    <row r="12">
      <c r="A12" s="6" t="inlineStr">
        <is>
          <t>Payroll expenses per dollar of rent</t>
        </is>
      </c>
      <c r="B12" s="4" t="inlineStr">
        <is>
          <t>12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38 cents</t>
        </is>
      </c>
    </row>
    <row r="15">
      <c r="A15" s="6" t="inlineStr">
        <is>
          <t>Total operating expenses per dollar of rent</t>
        </is>
      </c>
      <c r="B15" s="4" t="inlineStr">
        <is>
          <t>29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6</v>
      </c>
      <c r="B21" s="4" t="n">
        <v>25</v>
      </c>
      <c r="C21" s="4" t="inlineStr">
        <is>
          <t>48917</t>
        </is>
      </c>
      <c r="D21" s="4" t="inlineStr">
        <is>
          <t>PROPERTYZIPCODE</t>
        </is>
      </c>
    </row>
    <row r="22">
      <c r="A22" s="4" t="n">
        <v>5</v>
      </c>
      <c r="B22" s="4" t="n">
        <v>20.83</v>
      </c>
      <c r="C22" s="4" t="inlineStr">
        <is>
          <t>48843</t>
        </is>
      </c>
      <c r="D22" s="4" t="inlineStr">
        <is>
          <t>PROPERTYZIPCODE</t>
        </is>
      </c>
    </row>
    <row r="23">
      <c r="A23" s="4" t="n">
        <v>2</v>
      </c>
      <c r="B23" s="4" t="n">
        <v>8.33</v>
      </c>
      <c r="C23" s="4" t="inlineStr">
        <is>
          <t>48933</t>
        </is>
      </c>
      <c r="D23" s="4" t="inlineStr">
        <is>
          <t>PROPERTYZIPCODE</t>
        </is>
      </c>
    </row>
    <row r="24">
      <c r="A24" s="4" t="n">
        <v>2</v>
      </c>
      <c r="B24" s="4" t="n">
        <v>8.33</v>
      </c>
      <c r="C24" s="4" t="inlineStr">
        <is>
          <t>48842</t>
        </is>
      </c>
      <c r="D24" s="4" t="inlineStr">
        <is>
          <t>PROPERTYZIPCODE</t>
        </is>
      </c>
    </row>
    <row r="25">
      <c r="A25" s="4" t="n">
        <v>1</v>
      </c>
      <c r="B25" s="4" t="n">
        <v>4.17</v>
      </c>
      <c r="C25" s="4" t="inlineStr">
        <is>
          <t>48178</t>
        </is>
      </c>
      <c r="D25" s="4" t="inlineStr">
        <is>
          <t>PROPERTYZIPCODE</t>
        </is>
      </c>
    </row>
    <row r="26">
      <c r="A26" s="4" t="n">
        <v>1</v>
      </c>
      <c r="B26" s="4" t="n">
        <v>4.17</v>
      </c>
      <c r="C26" s="4" t="inlineStr">
        <is>
          <t>48116</t>
        </is>
      </c>
      <c r="D26" s="4" t="inlineStr">
        <is>
          <t>PROPERTYZIPCODE</t>
        </is>
      </c>
    </row>
    <row r="27">
      <c r="A27" s="4" t="n">
        <v>1</v>
      </c>
      <c r="B27" s="4" t="n">
        <v>4.17</v>
      </c>
      <c r="C27" s="4" t="inlineStr">
        <is>
          <t>48827</t>
        </is>
      </c>
      <c r="D27" s="4" t="inlineStr">
        <is>
          <t>PROPERTYZIPCODE</t>
        </is>
      </c>
    </row>
    <row r="28">
      <c r="A28" s="4" t="n">
        <v>1</v>
      </c>
      <c r="B28" s="4" t="n">
        <v>4.17</v>
      </c>
      <c r="C28" s="4" t="inlineStr">
        <is>
          <t>48876</t>
        </is>
      </c>
      <c r="D28" s="4" t="inlineStr">
        <is>
          <t>PROPERTYZIPCODE</t>
        </is>
      </c>
    </row>
    <row r="29">
      <c r="A29" s="4" t="n">
        <v>1</v>
      </c>
      <c r="B29" s="4" t="n">
        <v>4.17</v>
      </c>
      <c r="C29" s="4" t="inlineStr">
        <is>
          <t>48823</t>
        </is>
      </c>
      <c r="D29" s="4" t="inlineStr">
        <is>
          <t>PROPERTYZIPCODE</t>
        </is>
      </c>
    </row>
    <row r="30">
      <c r="A30" s="4" t="n">
        <v>1</v>
      </c>
      <c r="B30" s="4" t="n">
        <v>4.17</v>
      </c>
      <c r="C30" s="4" t="inlineStr">
        <is>
          <t>48854</t>
        </is>
      </c>
      <c r="D30" s="4" t="inlineStr">
        <is>
          <t>PROPERTYZIPCODE</t>
        </is>
      </c>
    </row>
    <row r="31">
      <c r="A31" s="4" t="n">
        <v>1</v>
      </c>
      <c r="B31" s="4" t="n">
        <v>4.17</v>
      </c>
      <c r="C31" s="4" t="inlineStr">
        <is>
          <t>48813</t>
        </is>
      </c>
      <c r="D31" s="4" t="inlineStr">
        <is>
          <t>PROPERTYZIPCODE</t>
        </is>
      </c>
    </row>
    <row r="32">
      <c r="A32" s="4" t="n">
        <v>1</v>
      </c>
      <c r="B32" s="4" t="n">
        <v>4.17</v>
      </c>
      <c r="C32" s="4" t="inlineStr">
        <is>
          <t>49076</t>
        </is>
      </c>
      <c r="D32" s="4" t="inlineStr">
        <is>
          <t>PROPERTYZIPCODE</t>
        </is>
      </c>
    </row>
    <row r="33">
      <c r="A33" s="4" t="n">
        <v>1</v>
      </c>
      <c r="B33" s="4" t="n">
        <v>4.17</v>
      </c>
      <c r="C33" s="4" t="inlineStr">
        <is>
          <t>48429</t>
        </is>
      </c>
      <c r="D33" s="4" t="inlineStr">
        <is>
          <t>PROPERTYZIPCODE</t>
        </is>
      </c>
    </row>
    <row r="34">
      <c r="A34" s="9" t="n">
        <v>24</v>
      </c>
      <c r="B34" s="9" t="n">
        <v>100</v>
      </c>
      <c r="D34" s="9" t="inlineStr">
        <is>
          <t>Total PROPERTYZIPCODE</t>
        </is>
      </c>
    </row>
    <row r="35">
      <c r="A35" s="4" t="n">
        <v>11</v>
      </c>
      <c r="B35" s="4" t="n">
        <v>45.83</v>
      </c>
      <c r="C35" s="4" t="inlineStr">
        <is>
          <t>GARDEN</t>
        </is>
      </c>
      <c r="D35" s="4" t="inlineStr">
        <is>
          <t>Property Type</t>
        </is>
      </c>
    </row>
    <row r="36">
      <c r="A36" s="4" t="n">
        <v>8</v>
      </c>
      <c r="B36" s="4" t="n">
        <v>33.33</v>
      </c>
      <c r="C36" s="4" t="inlineStr">
        <is>
          <t>MANUF</t>
        </is>
      </c>
      <c r="D36" s="4" t="inlineStr">
        <is>
          <t>Property Type</t>
        </is>
      </c>
    </row>
    <row r="37">
      <c r="A37" s="4" t="n">
        <v>3</v>
      </c>
      <c r="B37" s="4" t="n">
        <v>12.5</v>
      </c>
      <c r="C37" s="4" t="inlineStr">
        <is>
          <t>SENIOR</t>
        </is>
      </c>
      <c r="D37" s="4" t="inlineStr">
        <is>
          <t>Property Type</t>
        </is>
      </c>
    </row>
    <row r="38">
      <c r="A38" s="4" t="n">
        <v>1</v>
      </c>
      <c r="B38" s="4" t="n">
        <v>4.17</v>
      </c>
      <c r="C38" s="4" t="inlineStr">
        <is>
          <t>STUDENT</t>
        </is>
      </c>
      <c r="D38" s="4" t="inlineStr">
        <is>
          <t>Property Type</t>
        </is>
      </c>
    </row>
    <row r="39">
      <c r="A39" s="4" t="n">
        <v>1</v>
      </c>
      <c r="B39" s="4" t="n">
        <v>4.17</v>
      </c>
      <c r="C39" s="4" t="inlineStr">
        <is>
          <t>HIRISE</t>
        </is>
      </c>
      <c r="D39" s="4" t="inlineStr">
        <is>
          <t>Property Type</t>
        </is>
      </c>
    </row>
    <row r="40">
      <c r="A40" s="9" t="n">
        <v>24</v>
      </c>
      <c r="B40" s="9" t="n">
        <v>100</v>
      </c>
      <c r="D40" s="9" t="inlineStr">
        <is>
          <t>Total Property Type</t>
        </is>
      </c>
    </row>
    <row r="41">
      <c r="A41" s="4" t="n">
        <v>2</v>
      </c>
      <c r="B41" s="4" t="n">
        <v>8.33</v>
      </c>
      <c r="C41" s="4" t="inlineStr">
        <is>
          <t>Less than 5 years</t>
        </is>
      </c>
      <c r="D41" s="4" t="inlineStr">
        <is>
          <t>Age of Property</t>
        </is>
      </c>
    </row>
    <row r="42">
      <c r="A42" s="4" t="n">
        <v>5</v>
      </c>
      <c r="B42" s="4" t="n">
        <v>20.83</v>
      </c>
      <c r="C42" s="4" t="inlineStr">
        <is>
          <t>5-9 years</t>
        </is>
      </c>
      <c r="D42" s="4" t="inlineStr">
        <is>
          <t>Age of Property</t>
        </is>
      </c>
    </row>
    <row r="43">
      <c r="A43" s="4" t="n">
        <v>3</v>
      </c>
      <c r="B43" s="4" t="n">
        <v>12.5</v>
      </c>
      <c r="C43" s="4" t="inlineStr">
        <is>
          <t>10-19 years</t>
        </is>
      </c>
      <c r="D43" s="4" t="inlineStr">
        <is>
          <t>Age of Property</t>
        </is>
      </c>
    </row>
    <row r="44">
      <c r="A44" s="4" t="n">
        <v>14</v>
      </c>
      <c r="B44" s="4" t="n">
        <v>58.33</v>
      </c>
      <c r="C44" s="4" t="inlineStr">
        <is>
          <t>20+ years</t>
        </is>
      </c>
      <c r="D44" s="4" t="inlineStr">
        <is>
          <t>Age of Property</t>
        </is>
      </c>
    </row>
    <row r="45">
      <c r="A45" s="9" t="n">
        <v>24</v>
      </c>
      <c r="B45" s="9" t="n">
        <v>100</v>
      </c>
      <c r="D45" s="9" t="inlineStr">
        <is>
          <t>Total Age of Property</t>
        </is>
      </c>
    </row>
    <row r="46">
      <c r="A46" s="4" t="n">
        <v>5</v>
      </c>
      <c r="B46" s="4" t="n">
        <v>20.83</v>
      </c>
      <c r="C46" s="4" t="inlineStr">
        <is>
          <t>Less than 100</t>
        </is>
      </c>
      <c r="D46" s="4" t="inlineStr">
        <is>
          <t>Property Size</t>
        </is>
      </c>
    </row>
    <row r="47">
      <c r="A47" s="4" t="n">
        <v>8</v>
      </c>
      <c r="B47" s="4" t="n">
        <v>33.33</v>
      </c>
      <c r="C47" s="4" t="inlineStr">
        <is>
          <t>100-199</t>
        </is>
      </c>
      <c r="D47" s="4" t="inlineStr">
        <is>
          <t>Property Size</t>
        </is>
      </c>
    </row>
    <row r="48">
      <c r="A48" s="4" t="n">
        <v>3</v>
      </c>
      <c r="B48" s="4" t="n">
        <v>12.5</v>
      </c>
      <c r="C48" s="4" t="inlineStr">
        <is>
          <t>200-299</t>
        </is>
      </c>
      <c r="D48" s="4" t="inlineStr">
        <is>
          <t>Property Size</t>
        </is>
      </c>
    </row>
    <row r="49">
      <c r="A49" s="4" t="n">
        <v>7</v>
      </c>
      <c r="B49" s="4" t="n">
        <v>29.17</v>
      </c>
      <c r="C49" s="4" t="inlineStr">
        <is>
          <t>300-399</t>
        </is>
      </c>
      <c r="D49" s="4" t="inlineStr">
        <is>
          <t>Property Size</t>
        </is>
      </c>
    </row>
    <row r="50">
      <c r="A50" s="4" t="n">
        <v>1</v>
      </c>
      <c r="B50" s="4" t="n">
        <v>4.17</v>
      </c>
      <c r="C50" s="4" t="inlineStr">
        <is>
          <t>400-499</t>
        </is>
      </c>
      <c r="D50" s="4" t="inlineStr">
        <is>
          <t>Property Size</t>
        </is>
      </c>
    </row>
    <row r="51">
      <c r="A51" s="9" t="n">
        <v>24</v>
      </c>
      <c r="B51" s="9" t="n">
        <v>100</v>
      </c>
      <c r="D51" s="9" t="inlineStr">
        <is>
          <t>Total Property Size</t>
        </is>
      </c>
    </row>
    <row r="52">
      <c r="A52" s="4" t="n">
        <v>16</v>
      </c>
      <c r="B52" s="4" t="n">
        <v>66.67</v>
      </c>
      <c r="C52" s="4" t="inlineStr">
        <is>
          <t>AFFORDABLE</t>
        </is>
      </c>
      <c r="D52" s="4" t="inlineStr">
        <is>
          <t>Rent Type</t>
        </is>
      </c>
    </row>
    <row r="53">
      <c r="A53" s="4" t="n">
        <v>8</v>
      </c>
      <c r="B53" s="4" t="n">
        <v>33.33</v>
      </c>
      <c r="C53" s="4" t="inlineStr">
        <is>
          <t>MARKETRATE</t>
        </is>
      </c>
      <c r="D53" s="4" t="inlineStr">
        <is>
          <t>Rent Type</t>
        </is>
      </c>
    </row>
    <row r="54">
      <c r="A54" s="9" t="n">
        <v>24</v>
      </c>
      <c r="B54" s="9" t="n">
        <v>100</v>
      </c>
      <c r="D54" s="9" t="inlineStr">
        <is>
          <t>Total Rent Type</t>
        </is>
      </c>
    </row>
    <row r="55"/>
  </sheetData>
  <mergeCells count="2">
    <mergeCell ref="A19:D19"/>
    <mergeCell ref="A1:B1"/>
  </mergeCells>
  <pageMargins left="0.75" right="0.75" top="1" bottom="1" header="0.5" footer="0.5"/>
</worksheet>
</file>

<file path=xl/worksheets/sheet141.xml><?xml version="1.0" encoding="utf-8"?>
<worksheet xmlns="http://schemas.openxmlformats.org/spreadsheetml/2006/main">
  <sheetPr>
    <outlinePr summaryBelow="1" summaryRight="1"/>
    <pageSetUpPr/>
  </sheetPr>
  <dimension ref="A1:D52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3971</v>
      </c>
    </row>
    <row r="3">
      <c r="A3" s="6" t="inlineStr">
        <is>
          <t>Sample (Total number of properties)</t>
        </is>
      </c>
      <c r="B3" s="4" t="n">
        <v>24</v>
      </c>
    </row>
    <row r="4">
      <c r="A4" s="6" t="inlineStr">
        <is>
          <t>Average property taxes per unit</t>
        </is>
      </c>
      <c r="B4" s="7" t="n">
        <v>1039</v>
      </c>
    </row>
    <row r="5">
      <c r="A5" s="6" t="inlineStr">
        <is>
          <t>Average payroll expenses per unit</t>
        </is>
      </c>
      <c r="B5" s="7" t="n">
        <v>1326</v>
      </c>
    </row>
    <row r="6">
      <c r="A6" s="6" t="inlineStr">
        <is>
          <t>Average capital expenditures per unit</t>
        </is>
      </c>
      <c r="B6" s="7" t="n">
        <v>248</v>
      </c>
    </row>
    <row r="7">
      <c r="A7" s="6" t="inlineStr">
        <is>
          <t>Average mortgage per unit</t>
        </is>
      </c>
      <c r="B7" s="7" t="n">
        <v>4166</v>
      </c>
    </row>
    <row r="8">
      <c r="A8" s="6" t="inlineStr">
        <is>
          <t>Average total operating expenses per unit</t>
        </is>
      </c>
      <c r="B8" s="7" t="n">
        <v>3160</v>
      </c>
    </row>
    <row r="9">
      <c r="A9" s="6" t="inlineStr">
        <is>
          <t>Average total expenses per unit</t>
        </is>
      </c>
      <c r="B9" s="7" t="n">
        <v>9940</v>
      </c>
    </row>
    <row r="10">
      <c r="A10" s="6" t="inlineStr">
        <is>
          <t>Average total profit per unit</t>
        </is>
      </c>
      <c r="B10" s="7" t="n">
        <v>1042</v>
      </c>
    </row>
    <row r="11">
      <c r="A11" s="6" t="inlineStr">
        <is>
          <t>Property taxes per dollar of rent</t>
        </is>
      </c>
      <c r="B11" s="4" t="inlineStr">
        <is>
          <t>9 cents</t>
        </is>
      </c>
    </row>
    <row r="12">
      <c r="A12" s="6" t="inlineStr">
        <is>
          <t>Payroll expenses per dollar of rent</t>
        </is>
      </c>
      <c r="B12" s="4" t="inlineStr">
        <is>
          <t>12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38 cents</t>
        </is>
      </c>
    </row>
    <row r="15">
      <c r="A15" s="6" t="inlineStr">
        <is>
          <t>Total operating expenses per dollar of rent</t>
        </is>
      </c>
      <c r="B15" s="4" t="inlineStr">
        <is>
          <t>29 cents</t>
        </is>
      </c>
    </row>
    <row r="16">
      <c r="A16" s="6" t="inlineStr">
        <is>
          <t>Total expenses per dollar of rent</t>
        </is>
      </c>
      <c r="B16" s="4" t="inlineStr">
        <is>
          <t>91 cents</t>
        </is>
      </c>
    </row>
    <row r="17">
      <c r="A17" s="6" t="inlineStr">
        <is>
          <t>Total profit per dollar of rent</t>
        </is>
      </c>
      <c r="B17" s="4" t="inlineStr">
        <is>
          <t>9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4</v>
      </c>
      <c r="B21" s="4" t="n">
        <v>16.67</v>
      </c>
      <c r="C21" s="4" t="inlineStr">
        <is>
          <t>48642</t>
        </is>
      </c>
      <c r="D21" s="4" t="inlineStr">
        <is>
          <t>PROPERTYZIPCODE</t>
        </is>
      </c>
    </row>
    <row r="22">
      <c r="A22" s="4" t="n">
        <v>3</v>
      </c>
      <c r="B22" s="4" t="n">
        <v>12.5</v>
      </c>
      <c r="C22" s="4" t="inlineStr">
        <is>
          <t>48439</t>
        </is>
      </c>
      <c r="D22" s="4" t="inlineStr">
        <is>
          <t>PROPERTYZIPCODE</t>
        </is>
      </c>
    </row>
    <row r="23">
      <c r="A23" s="4" t="n">
        <v>3</v>
      </c>
      <c r="B23" s="4" t="n">
        <v>12.5</v>
      </c>
      <c r="C23" s="4" t="inlineStr">
        <is>
          <t>48430</t>
        </is>
      </c>
      <c r="D23" s="4" t="inlineStr">
        <is>
          <t>PROPERTYZIPCODE</t>
        </is>
      </c>
    </row>
    <row r="24">
      <c r="A24" s="4" t="n">
        <v>3</v>
      </c>
      <c r="B24" s="4" t="n">
        <v>12.5</v>
      </c>
      <c r="C24" s="4" t="inlineStr">
        <is>
          <t>48603</t>
        </is>
      </c>
      <c r="D24" s="4" t="inlineStr">
        <is>
          <t>PROPERTYZIPCODE</t>
        </is>
      </c>
    </row>
    <row r="25">
      <c r="A25" s="4" t="n">
        <v>2</v>
      </c>
      <c r="B25" s="4" t="n">
        <v>8.33</v>
      </c>
      <c r="C25" s="4" t="inlineStr">
        <is>
          <t>48638</t>
        </is>
      </c>
      <c r="D25" s="4" t="inlineStr">
        <is>
          <t>PROPERTYZIPCODE</t>
        </is>
      </c>
    </row>
    <row r="26">
      <c r="A26" s="4" t="n">
        <v>2</v>
      </c>
      <c r="B26" s="4" t="n">
        <v>8.33</v>
      </c>
      <c r="C26" s="4" t="inlineStr">
        <is>
          <t>48640</t>
        </is>
      </c>
      <c r="D26" s="4" t="inlineStr">
        <is>
          <t>PROPERTYZIPCODE</t>
        </is>
      </c>
    </row>
    <row r="27">
      <c r="A27" s="4" t="n">
        <v>1</v>
      </c>
      <c r="B27" s="4" t="n">
        <v>4.17</v>
      </c>
      <c r="C27" s="4" t="inlineStr">
        <is>
          <t>48626</t>
        </is>
      </c>
      <c r="D27" s="4" t="inlineStr">
        <is>
          <t>PROPERTYZIPCODE</t>
        </is>
      </c>
    </row>
    <row r="28">
      <c r="A28" s="4" t="n">
        <v>1</v>
      </c>
      <c r="B28" s="4" t="n">
        <v>4.17</v>
      </c>
      <c r="C28" s="4" t="inlineStr">
        <is>
          <t>48423</t>
        </is>
      </c>
      <c r="D28" s="4" t="inlineStr">
        <is>
          <t>PROPERTYZIPCODE</t>
        </is>
      </c>
    </row>
    <row r="29">
      <c r="A29" s="4" t="n">
        <v>1</v>
      </c>
      <c r="B29" s="4" t="n">
        <v>4.17</v>
      </c>
      <c r="C29" s="4" t="inlineStr">
        <is>
          <t>48458</t>
        </is>
      </c>
      <c r="D29" s="4" t="inlineStr">
        <is>
          <t>PROPERTYZIPCODE</t>
        </is>
      </c>
    </row>
    <row r="30">
      <c r="A30" s="4" t="n">
        <v>1</v>
      </c>
      <c r="B30" s="4" t="n">
        <v>4.17</v>
      </c>
      <c r="C30" s="4" t="inlineStr">
        <is>
          <t>48519</t>
        </is>
      </c>
      <c r="D30" s="4" t="inlineStr">
        <is>
          <t>PROPERTYZIPCODE</t>
        </is>
      </c>
    </row>
    <row r="31">
      <c r="A31" s="4" t="n">
        <v>1</v>
      </c>
      <c r="B31" s="4" t="n">
        <v>4.17</v>
      </c>
      <c r="C31" s="4" t="inlineStr">
        <is>
          <t>48706</t>
        </is>
      </c>
      <c r="D31" s="4" t="inlineStr">
        <is>
          <t>PROPERTYZIPCODE</t>
        </is>
      </c>
    </row>
    <row r="32">
      <c r="A32" s="4" t="n">
        <v>1</v>
      </c>
      <c r="B32" s="4" t="n">
        <v>4.17</v>
      </c>
      <c r="C32" s="4" t="inlineStr">
        <is>
          <t>48501</t>
        </is>
      </c>
      <c r="D32" s="4" t="inlineStr">
        <is>
          <t>PROPERTYZIPCODE</t>
        </is>
      </c>
    </row>
    <row r="33">
      <c r="A33" s="4" t="n">
        <v>1</v>
      </c>
      <c r="B33" s="4" t="n">
        <v>4.17</v>
      </c>
      <c r="C33" s="4" t="inlineStr">
        <is>
          <t>48503</t>
        </is>
      </c>
      <c r="D33" s="4" t="inlineStr">
        <is>
          <t>PROPERTYZIPCODE</t>
        </is>
      </c>
    </row>
    <row r="34">
      <c r="A34" s="9" t="n">
        <v>24</v>
      </c>
      <c r="B34" s="9" t="n">
        <v>100</v>
      </c>
      <c r="D34" s="9" t="inlineStr">
        <is>
          <t>Total PROPERTYZIPCODE</t>
        </is>
      </c>
    </row>
    <row r="35">
      <c r="A35" s="4" t="n">
        <v>20</v>
      </c>
      <c r="B35" s="4" t="n">
        <v>83.33</v>
      </c>
      <c r="C35" s="4" t="inlineStr">
        <is>
          <t>GARDEN</t>
        </is>
      </c>
      <c r="D35" s="4" t="inlineStr">
        <is>
          <t>Property Type</t>
        </is>
      </c>
    </row>
    <row r="36">
      <c r="A36" s="4" t="n">
        <v>3</v>
      </c>
      <c r="B36" s="4" t="n">
        <v>12.5</v>
      </c>
      <c r="C36" s="4" t="inlineStr">
        <is>
          <t>MANUF</t>
        </is>
      </c>
      <c r="D36" s="4" t="inlineStr">
        <is>
          <t>Property Type</t>
        </is>
      </c>
    </row>
    <row r="37">
      <c r="A37" s="4" t="n">
        <v>1</v>
      </c>
      <c r="B37" s="4" t="n">
        <v>4.17</v>
      </c>
      <c r="C37" s="4" t="inlineStr">
        <is>
          <t>SENIOR</t>
        </is>
      </c>
      <c r="D37" s="4" t="inlineStr">
        <is>
          <t>Property Type</t>
        </is>
      </c>
    </row>
    <row r="38">
      <c r="A38" s="9" t="n">
        <v>24</v>
      </c>
      <c r="B38" s="9" t="n">
        <v>100</v>
      </c>
      <c r="D38" s="9" t="inlineStr">
        <is>
          <t>Total Property Type</t>
        </is>
      </c>
    </row>
    <row r="39">
      <c r="A39" s="4" t="n">
        <v>1</v>
      </c>
      <c r="B39" s="4" t="n">
        <v>4.17</v>
      </c>
      <c r="C39" s="4" t="inlineStr">
        <is>
          <t>Less than 5 years</t>
        </is>
      </c>
      <c r="D39" s="4" t="inlineStr">
        <is>
          <t>Age of Property</t>
        </is>
      </c>
    </row>
    <row r="40">
      <c r="A40" s="4" t="n">
        <v>2</v>
      </c>
      <c r="B40" s="4" t="n">
        <v>8.33</v>
      </c>
      <c r="C40" s="4" t="inlineStr">
        <is>
          <t>5-9 years</t>
        </is>
      </c>
      <c r="D40" s="4" t="inlineStr">
        <is>
          <t>Age of Property</t>
        </is>
      </c>
    </row>
    <row r="41">
      <c r="A41" s="4" t="n">
        <v>3</v>
      </c>
      <c r="B41" s="4" t="n">
        <v>12.5</v>
      </c>
      <c r="C41" s="4" t="inlineStr">
        <is>
          <t>10-19 years</t>
        </is>
      </c>
      <c r="D41" s="4" t="inlineStr">
        <is>
          <t>Age of Property</t>
        </is>
      </c>
    </row>
    <row r="42">
      <c r="A42" s="4" t="n">
        <v>18</v>
      </c>
      <c r="B42" s="4" t="n">
        <v>75</v>
      </c>
      <c r="C42" s="4" t="inlineStr">
        <is>
          <t>20+ years</t>
        </is>
      </c>
      <c r="D42" s="4" t="inlineStr">
        <is>
          <t>Age of Property</t>
        </is>
      </c>
    </row>
    <row r="43">
      <c r="A43" s="9" t="n">
        <v>24</v>
      </c>
      <c r="B43" s="9" t="n">
        <v>100</v>
      </c>
      <c r="D43" s="9" t="inlineStr">
        <is>
          <t>Total Age of Property</t>
        </is>
      </c>
    </row>
    <row r="44">
      <c r="A44" s="4" t="n">
        <v>10</v>
      </c>
      <c r="B44" s="4" t="n">
        <v>41.67</v>
      </c>
      <c r="C44" s="4" t="inlineStr">
        <is>
          <t>Less than 100</t>
        </is>
      </c>
      <c r="D44" s="4" t="inlineStr">
        <is>
          <t>Property Size</t>
        </is>
      </c>
    </row>
    <row r="45">
      <c r="A45" s="4" t="n">
        <v>8</v>
      </c>
      <c r="B45" s="4" t="n">
        <v>33.33</v>
      </c>
      <c r="C45" s="4" t="inlineStr">
        <is>
          <t>100-199</t>
        </is>
      </c>
      <c r="D45" s="4" t="inlineStr">
        <is>
          <t>Property Size</t>
        </is>
      </c>
    </row>
    <row r="46">
      <c r="A46" s="4" t="n">
        <v>4</v>
      </c>
      <c r="B46" s="4" t="n">
        <v>16.67</v>
      </c>
      <c r="C46" s="4" t="inlineStr">
        <is>
          <t>200-299</t>
        </is>
      </c>
      <c r="D46" s="4" t="inlineStr">
        <is>
          <t>Property Size</t>
        </is>
      </c>
    </row>
    <row r="47">
      <c r="A47" s="4" t="n">
        <v>2</v>
      </c>
      <c r="B47" s="4" t="n">
        <v>8.33</v>
      </c>
      <c r="C47" s="4" t="inlineStr">
        <is>
          <t>500+</t>
        </is>
      </c>
      <c r="D47" s="4" t="inlineStr">
        <is>
          <t>Property Size</t>
        </is>
      </c>
    </row>
    <row r="48">
      <c r="A48" s="9" t="n">
        <v>24</v>
      </c>
      <c r="B48" s="9" t="n">
        <v>100</v>
      </c>
      <c r="D48" s="9" t="inlineStr">
        <is>
          <t>Total Property Size</t>
        </is>
      </c>
    </row>
    <row r="49">
      <c r="A49" s="4" t="n">
        <v>19</v>
      </c>
      <c r="B49" s="4" t="n">
        <v>79.17</v>
      </c>
      <c r="C49" s="4" t="inlineStr">
        <is>
          <t>AFFORDABLE</t>
        </is>
      </c>
      <c r="D49" s="4" t="inlineStr">
        <is>
          <t>Rent Type</t>
        </is>
      </c>
    </row>
    <row r="50">
      <c r="A50" s="4" t="n">
        <v>5</v>
      </c>
      <c r="B50" s="4" t="n">
        <v>20.83</v>
      </c>
      <c r="C50" s="4" t="inlineStr">
        <is>
          <t>MARKETRATE</t>
        </is>
      </c>
      <c r="D50" s="4" t="inlineStr">
        <is>
          <t>Rent Type</t>
        </is>
      </c>
    </row>
    <row r="51">
      <c r="A51" s="9" t="n">
        <v>24</v>
      </c>
      <c r="B51" s="9" t="n">
        <v>100</v>
      </c>
      <c r="D51" s="9" t="inlineStr">
        <is>
          <t>Total Rent Type</t>
        </is>
      </c>
    </row>
    <row r="52"/>
  </sheetData>
  <mergeCells count="2">
    <mergeCell ref="A19:D19"/>
    <mergeCell ref="A1:B1"/>
  </mergeCells>
  <pageMargins left="0.75" right="0.75" top="1" bottom="1" header="0.5" footer="0.5"/>
</worksheet>
</file>

<file path=xl/worksheets/sheet142.xml><?xml version="1.0" encoding="utf-8"?>
<worksheet xmlns="http://schemas.openxmlformats.org/spreadsheetml/2006/main">
  <sheetPr>
    <outlinePr summaryBelow="1" summaryRight="1"/>
    <pageSetUpPr/>
  </sheetPr>
  <dimension ref="A1:D56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5709</v>
      </c>
    </row>
    <row r="3">
      <c r="A3" s="6" t="inlineStr">
        <is>
          <t>Sample (Total number of properties)</t>
        </is>
      </c>
      <c r="B3" s="4" t="n">
        <v>37</v>
      </c>
    </row>
    <row r="4">
      <c r="A4" s="6" t="inlineStr">
        <is>
          <t>Average property taxes per unit</t>
        </is>
      </c>
      <c r="B4" s="7" t="n">
        <v>1456</v>
      </c>
    </row>
    <row r="5">
      <c r="A5" s="6" t="inlineStr">
        <is>
          <t>Average payroll expenses per unit</t>
        </is>
      </c>
      <c r="B5" s="7" t="n">
        <v>1372</v>
      </c>
    </row>
    <row r="6">
      <c r="A6" s="6" t="inlineStr">
        <is>
          <t>Average capital expenditures per unit</t>
        </is>
      </c>
      <c r="B6" s="7" t="n">
        <v>262</v>
      </c>
    </row>
    <row r="7">
      <c r="A7" s="6" t="inlineStr">
        <is>
          <t>Average mortgage per unit</t>
        </is>
      </c>
      <c r="B7" s="7" t="n">
        <v>4515</v>
      </c>
    </row>
    <row r="8">
      <c r="A8" s="6" t="inlineStr">
        <is>
          <t>Average total operating expenses per unit</t>
        </is>
      </c>
      <c r="B8" s="7" t="n">
        <v>4315</v>
      </c>
    </row>
    <row r="9">
      <c r="A9" s="6" t="inlineStr">
        <is>
          <t>Average total expenses per unit</t>
        </is>
      </c>
      <c r="B9" s="7" t="n">
        <v>11921</v>
      </c>
    </row>
    <row r="10">
      <c r="A10" s="6" t="inlineStr">
        <is>
          <t>Average total profit per unit</t>
        </is>
      </c>
      <c r="B10" s="7" t="n">
        <v>1199</v>
      </c>
    </row>
    <row r="11">
      <c r="A11" s="6" t="inlineStr">
        <is>
          <t>Property taxes per dollar of rent</t>
        </is>
      </c>
      <c r="B11" s="4" t="inlineStr">
        <is>
          <t>11 cents</t>
        </is>
      </c>
    </row>
    <row r="12">
      <c r="A12" s="6" t="inlineStr">
        <is>
          <t>Payroll expenses per dollar of rent</t>
        </is>
      </c>
      <c r="B12" s="4" t="inlineStr">
        <is>
          <t>10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34 cents</t>
        </is>
      </c>
    </row>
    <row r="15">
      <c r="A15" s="6" t="inlineStr">
        <is>
          <t>Total operating expenses per dollar of rent</t>
        </is>
      </c>
      <c r="B15" s="4" t="inlineStr">
        <is>
          <t>33 cents</t>
        </is>
      </c>
    </row>
    <row r="16">
      <c r="A16" s="6" t="inlineStr">
        <is>
          <t>Total expenses per dollar of rent</t>
        </is>
      </c>
      <c r="B16" s="4" t="inlineStr">
        <is>
          <t>91 cents</t>
        </is>
      </c>
    </row>
    <row r="17">
      <c r="A17" s="6" t="inlineStr">
        <is>
          <t>Total profit per dollar of rent</t>
        </is>
      </c>
      <c r="B17" s="4" t="inlineStr">
        <is>
          <t>9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5</v>
      </c>
      <c r="B21" s="4" t="n">
        <v>13.51</v>
      </c>
      <c r="C21" s="4" t="inlineStr">
        <is>
          <t>48035</t>
        </is>
      </c>
      <c r="D21" s="4" t="inlineStr">
        <is>
          <t>PROPERTYZIPCODE</t>
        </is>
      </c>
    </row>
    <row r="22">
      <c r="A22" s="4" t="n">
        <v>5</v>
      </c>
      <c r="B22" s="4" t="n">
        <v>13.51</v>
      </c>
      <c r="C22" s="4" t="inlineStr">
        <is>
          <t>48066</t>
        </is>
      </c>
      <c r="D22" s="4" t="inlineStr">
        <is>
          <t>PROPERTYZIPCODE</t>
        </is>
      </c>
    </row>
    <row r="23">
      <c r="A23" s="4" t="n">
        <v>3</v>
      </c>
      <c r="B23" s="4" t="n">
        <v>8.109999999999999</v>
      </c>
      <c r="C23" s="4" t="inlineStr">
        <is>
          <t>48021</t>
        </is>
      </c>
      <c r="D23" s="4" t="inlineStr">
        <is>
          <t>PROPERTYZIPCODE</t>
        </is>
      </c>
    </row>
    <row r="24">
      <c r="A24" s="4" t="n">
        <v>3</v>
      </c>
      <c r="B24" s="4" t="n">
        <v>8.109999999999999</v>
      </c>
      <c r="C24" s="4" t="inlineStr">
        <is>
          <t>48089</t>
        </is>
      </c>
      <c r="D24" s="4" t="inlineStr">
        <is>
          <t>PROPERTYZIPCODE</t>
        </is>
      </c>
    </row>
    <row r="25">
      <c r="A25" s="4" t="n">
        <v>3</v>
      </c>
      <c r="B25" s="4" t="n">
        <v>8.109999999999999</v>
      </c>
      <c r="C25" s="4" t="inlineStr">
        <is>
          <t>48316</t>
        </is>
      </c>
      <c r="D25" s="4" t="inlineStr">
        <is>
          <t>PROPERTYZIPCODE</t>
        </is>
      </c>
    </row>
    <row r="26">
      <c r="A26" s="4" t="n">
        <v>2</v>
      </c>
      <c r="B26" s="4" t="n">
        <v>5.41</v>
      </c>
      <c r="C26" s="4" t="inlineStr">
        <is>
          <t>48317</t>
        </is>
      </c>
      <c r="D26" s="4" t="inlineStr">
        <is>
          <t>PROPERTYZIPCODE</t>
        </is>
      </c>
    </row>
    <row r="27">
      <c r="A27" s="4" t="n">
        <v>2</v>
      </c>
      <c r="B27" s="4" t="n">
        <v>5.41</v>
      </c>
      <c r="C27" s="4" t="inlineStr">
        <is>
          <t>48043</t>
        </is>
      </c>
      <c r="D27" s="4" t="inlineStr">
        <is>
          <t>PROPERTYZIPCODE</t>
        </is>
      </c>
    </row>
    <row r="28">
      <c r="A28" s="4" t="n">
        <v>2</v>
      </c>
      <c r="B28" s="4" t="n">
        <v>5.41</v>
      </c>
      <c r="C28" s="4" t="inlineStr">
        <is>
          <t>48038</t>
        </is>
      </c>
      <c r="D28" s="4" t="inlineStr">
        <is>
          <t>PROPERTYZIPCODE</t>
        </is>
      </c>
    </row>
    <row r="29">
      <c r="A29" s="4" t="n">
        <v>2</v>
      </c>
      <c r="B29" s="4" t="n">
        <v>5.41</v>
      </c>
      <c r="C29" s="4" t="inlineStr">
        <is>
          <t>48093</t>
        </is>
      </c>
      <c r="D29" s="4" t="inlineStr">
        <is>
          <t>PROPERTYZIPCODE</t>
        </is>
      </c>
    </row>
    <row r="30">
      <c r="A30" s="4" t="n">
        <v>2</v>
      </c>
      <c r="B30" s="4" t="n">
        <v>5.41</v>
      </c>
      <c r="C30" s="4" t="inlineStr">
        <is>
          <t>48310</t>
        </is>
      </c>
      <c r="D30" s="4" t="inlineStr">
        <is>
          <t>PROPERTYZIPCODE</t>
        </is>
      </c>
    </row>
    <row r="31">
      <c r="A31" s="4" t="n">
        <v>2</v>
      </c>
      <c r="B31" s="4" t="n">
        <v>5.41</v>
      </c>
      <c r="C31" s="4" t="inlineStr">
        <is>
          <t>48045</t>
        </is>
      </c>
      <c r="D31" s="4" t="inlineStr">
        <is>
          <t>PROPERTYZIPCODE</t>
        </is>
      </c>
    </row>
    <row r="32">
      <c r="A32" s="4" t="n">
        <v>1</v>
      </c>
      <c r="B32" s="4" t="n">
        <v>2.7</v>
      </c>
      <c r="C32" s="4" t="inlineStr">
        <is>
          <t>48307</t>
        </is>
      </c>
      <c r="D32" s="4" t="inlineStr">
        <is>
          <t>PROPERTYZIPCODE</t>
        </is>
      </c>
    </row>
    <row r="33">
      <c r="A33" s="4" t="n">
        <v>1</v>
      </c>
      <c r="B33" s="4" t="n">
        <v>2.7</v>
      </c>
      <c r="C33" s="4" t="inlineStr">
        <is>
          <t>48026</t>
        </is>
      </c>
      <c r="D33" s="4" t="inlineStr">
        <is>
          <t>PROPERTYZIPCODE</t>
        </is>
      </c>
    </row>
    <row r="34">
      <c r="A34" s="4" t="n">
        <v>1</v>
      </c>
      <c r="B34" s="4" t="n">
        <v>2.7</v>
      </c>
      <c r="C34" s="4" t="inlineStr">
        <is>
          <t>48313</t>
        </is>
      </c>
      <c r="D34" s="4" t="inlineStr">
        <is>
          <t>PROPERTYZIPCODE</t>
        </is>
      </c>
    </row>
    <row r="35">
      <c r="A35" s="4" t="n">
        <v>1</v>
      </c>
      <c r="B35" s="4" t="n">
        <v>2.7</v>
      </c>
      <c r="C35" s="4" t="inlineStr">
        <is>
          <t>48088</t>
        </is>
      </c>
      <c r="D35" s="4" t="inlineStr">
        <is>
          <t>PROPERTYZIPCODE</t>
        </is>
      </c>
    </row>
    <row r="36">
      <c r="A36" s="4" t="n">
        <v>1</v>
      </c>
      <c r="B36" s="4" t="n">
        <v>2.7</v>
      </c>
      <c r="C36" s="4" t="inlineStr">
        <is>
          <t>48837</t>
        </is>
      </c>
      <c r="D36" s="4" t="inlineStr">
        <is>
          <t>PROPERTYZIPCODE</t>
        </is>
      </c>
    </row>
    <row r="37">
      <c r="A37" s="4" t="n">
        <v>1</v>
      </c>
      <c r="B37" s="4" t="n">
        <v>2.7</v>
      </c>
      <c r="C37" s="4" t="inlineStr">
        <is>
          <t>48314</t>
        </is>
      </c>
      <c r="D37" s="4" t="inlineStr">
        <is>
          <t>PROPERTYZIPCODE</t>
        </is>
      </c>
    </row>
    <row r="38">
      <c r="A38" s="9" t="n">
        <v>37</v>
      </c>
      <c r="B38" s="9" t="n">
        <v>100</v>
      </c>
      <c r="D38" s="9" t="inlineStr">
        <is>
          <t>Total PROPERTYZIPCODE</t>
        </is>
      </c>
    </row>
    <row r="39">
      <c r="A39" s="4" t="n">
        <v>35</v>
      </c>
      <c r="B39" s="4" t="n">
        <v>94.59</v>
      </c>
      <c r="C39" s="4" t="inlineStr">
        <is>
          <t>GARDEN</t>
        </is>
      </c>
      <c r="D39" s="4" t="inlineStr">
        <is>
          <t>Property Type</t>
        </is>
      </c>
    </row>
    <row r="40">
      <c r="A40" s="4" t="n">
        <v>2</v>
      </c>
      <c r="B40" s="4" t="n">
        <v>5.41</v>
      </c>
      <c r="C40" s="4" t="inlineStr">
        <is>
          <t>SENIOR</t>
        </is>
      </c>
      <c r="D40" s="4" t="inlineStr">
        <is>
          <t>Property Type</t>
        </is>
      </c>
    </row>
    <row r="41">
      <c r="A41" s="9" t="n">
        <v>37</v>
      </c>
      <c r="B41" s="9" t="n">
        <v>100</v>
      </c>
      <c r="D41" s="9" t="inlineStr">
        <is>
          <t>Total Property Type</t>
        </is>
      </c>
    </row>
    <row r="42">
      <c r="A42" s="4" t="n">
        <v>3</v>
      </c>
      <c r="B42" s="4" t="n">
        <v>8.109999999999999</v>
      </c>
      <c r="C42" s="4" t="inlineStr">
        <is>
          <t>Less than 5 years</t>
        </is>
      </c>
      <c r="D42" s="4" t="inlineStr">
        <is>
          <t>Age of Property</t>
        </is>
      </c>
    </row>
    <row r="43">
      <c r="A43" s="4" t="n">
        <v>5</v>
      </c>
      <c r="B43" s="4" t="n">
        <v>13.51</v>
      </c>
      <c r="C43" s="4" t="inlineStr">
        <is>
          <t>5-9 years</t>
        </is>
      </c>
      <c r="D43" s="4" t="inlineStr">
        <is>
          <t>Age of Property</t>
        </is>
      </c>
    </row>
    <row r="44">
      <c r="A44" s="4" t="n">
        <v>11</v>
      </c>
      <c r="B44" s="4" t="n">
        <v>29.73</v>
      </c>
      <c r="C44" s="4" t="inlineStr">
        <is>
          <t>10-19 years</t>
        </is>
      </c>
      <c r="D44" s="4" t="inlineStr">
        <is>
          <t>Age of Property</t>
        </is>
      </c>
    </row>
    <row r="45">
      <c r="A45" s="4" t="n">
        <v>18</v>
      </c>
      <c r="B45" s="4" t="n">
        <v>48.65</v>
      </c>
      <c r="C45" s="4" t="inlineStr">
        <is>
          <t>20+ years</t>
        </is>
      </c>
      <c r="D45" s="4" t="inlineStr">
        <is>
          <t>Age of Property</t>
        </is>
      </c>
    </row>
    <row r="46">
      <c r="A46" s="9" t="n">
        <v>37</v>
      </c>
      <c r="B46" s="9" t="n">
        <v>100</v>
      </c>
      <c r="D46" s="9" t="inlineStr">
        <is>
          <t>Total Age of Property</t>
        </is>
      </c>
    </row>
    <row r="47">
      <c r="A47" s="4" t="n">
        <v>17</v>
      </c>
      <c r="B47" s="4" t="n">
        <v>45.95</v>
      </c>
      <c r="C47" s="4" t="inlineStr">
        <is>
          <t>Less than 100</t>
        </is>
      </c>
      <c r="D47" s="4" t="inlineStr">
        <is>
          <t>Property Size</t>
        </is>
      </c>
    </row>
    <row r="48">
      <c r="A48" s="4" t="n">
        <v>8</v>
      </c>
      <c r="B48" s="4" t="n">
        <v>21.62</v>
      </c>
      <c r="C48" s="4" t="inlineStr">
        <is>
          <t>100-199</t>
        </is>
      </c>
      <c r="D48" s="4" t="inlineStr">
        <is>
          <t>Property Size</t>
        </is>
      </c>
    </row>
    <row r="49">
      <c r="A49" s="4" t="n">
        <v>6</v>
      </c>
      <c r="B49" s="4" t="n">
        <v>16.22</v>
      </c>
      <c r="C49" s="4" t="inlineStr">
        <is>
          <t>200-299</t>
        </is>
      </c>
      <c r="D49" s="4" t="inlineStr">
        <is>
          <t>Property Size</t>
        </is>
      </c>
    </row>
    <row r="50">
      <c r="A50" s="4" t="n">
        <v>4</v>
      </c>
      <c r="B50" s="4" t="n">
        <v>10.81</v>
      </c>
      <c r="C50" s="4" t="inlineStr">
        <is>
          <t>300-399</t>
        </is>
      </c>
      <c r="D50" s="4" t="inlineStr">
        <is>
          <t>Property Size</t>
        </is>
      </c>
    </row>
    <row r="51">
      <c r="A51" s="4" t="n">
        <v>2</v>
      </c>
      <c r="B51" s="4" t="n">
        <v>5.41</v>
      </c>
      <c r="C51" s="4" t="inlineStr">
        <is>
          <t>500+</t>
        </is>
      </c>
      <c r="D51" s="4" t="inlineStr">
        <is>
          <t>Property Size</t>
        </is>
      </c>
    </row>
    <row r="52">
      <c r="A52" s="9" t="n">
        <v>37</v>
      </c>
      <c r="B52" s="9" t="n">
        <v>100</v>
      </c>
      <c r="D52" s="9" t="inlineStr">
        <is>
          <t>Total Property Size</t>
        </is>
      </c>
    </row>
    <row r="53">
      <c r="A53" s="4" t="n">
        <v>22</v>
      </c>
      <c r="B53" s="4" t="n">
        <v>59.46</v>
      </c>
      <c r="C53" s="4" t="inlineStr">
        <is>
          <t>AFFORDABLE</t>
        </is>
      </c>
      <c r="D53" s="4" t="inlineStr">
        <is>
          <t>Rent Type</t>
        </is>
      </c>
    </row>
    <row r="54">
      <c r="A54" s="4" t="n">
        <v>15</v>
      </c>
      <c r="B54" s="4" t="n">
        <v>40.54</v>
      </c>
      <c r="C54" s="4" t="inlineStr">
        <is>
          <t>MARKETRATE</t>
        </is>
      </c>
      <c r="D54" s="4" t="inlineStr">
        <is>
          <t>Rent Type</t>
        </is>
      </c>
    </row>
    <row r="55">
      <c r="A55" s="9" t="n">
        <v>37</v>
      </c>
      <c r="B55" s="9" t="n">
        <v>100</v>
      </c>
      <c r="D55" s="9" t="inlineStr">
        <is>
          <t>Total Rent Type</t>
        </is>
      </c>
    </row>
    <row r="56"/>
  </sheetData>
  <mergeCells count="2">
    <mergeCell ref="A19:D19"/>
    <mergeCell ref="A1:B1"/>
  </mergeCells>
  <pageMargins left="0.75" right="0.75" top="1" bottom="1" header="0.5" footer="0.5"/>
</worksheet>
</file>

<file path=xl/worksheets/sheet143.xml><?xml version="1.0" encoding="utf-8"?>
<worksheet xmlns="http://schemas.openxmlformats.org/spreadsheetml/2006/main">
  <sheetPr>
    <outlinePr summaryBelow="1" summaryRight="1"/>
    <pageSetUpPr/>
  </sheetPr>
  <dimension ref="A1:D64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15028</v>
      </c>
    </row>
    <row r="3">
      <c r="A3" s="6" t="inlineStr">
        <is>
          <t>Sample (Total number of properties)</t>
        </is>
      </c>
      <c r="B3" s="4" t="n">
        <v>49</v>
      </c>
    </row>
    <row r="4">
      <c r="A4" s="6" t="inlineStr">
        <is>
          <t>Average property taxes per unit</t>
        </is>
      </c>
      <c r="B4" s="7" t="n">
        <v>1251</v>
      </c>
    </row>
    <row r="5">
      <c r="A5" s="6" t="inlineStr">
        <is>
          <t>Average payroll expenses per unit</t>
        </is>
      </c>
      <c r="B5" s="7" t="n">
        <v>1349</v>
      </c>
    </row>
    <row r="6">
      <c r="A6" s="6" t="inlineStr">
        <is>
          <t>Average capital expenditures per unit</t>
        </is>
      </c>
      <c r="B6" s="7" t="n">
        <v>241</v>
      </c>
    </row>
    <row r="7">
      <c r="A7" s="6" t="inlineStr">
        <is>
          <t>Average mortgage per unit</t>
        </is>
      </c>
      <c r="B7" s="7" t="n">
        <v>6321</v>
      </c>
    </row>
    <row r="8">
      <c r="A8" s="6" t="inlineStr">
        <is>
          <t>Average total operating expenses per unit</t>
        </is>
      </c>
      <c r="B8" s="7" t="n">
        <v>3967</v>
      </c>
    </row>
    <row r="9">
      <c r="A9" s="6" t="inlineStr">
        <is>
          <t>Average total expenses per unit</t>
        </is>
      </c>
      <c r="B9" s="7" t="n">
        <v>13128</v>
      </c>
    </row>
    <row r="10">
      <c r="A10" s="6" t="inlineStr">
        <is>
          <t>Average total profit per unit</t>
        </is>
      </c>
      <c r="B10" s="7" t="n">
        <v>1580</v>
      </c>
    </row>
    <row r="11">
      <c r="A11" s="6" t="inlineStr">
        <is>
          <t>Property taxes per dollar of rent</t>
        </is>
      </c>
      <c r="B11" s="4" t="inlineStr">
        <is>
          <t>9 cents</t>
        </is>
      </c>
    </row>
    <row r="12">
      <c r="A12" s="6" t="inlineStr">
        <is>
          <t>Payroll expenses per dollar of rent</t>
        </is>
      </c>
      <c r="B12" s="4" t="inlineStr">
        <is>
          <t>9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43 cents</t>
        </is>
      </c>
    </row>
    <row r="15">
      <c r="A15" s="6" t="inlineStr">
        <is>
          <t>Total operating expenses per dollar of rent</t>
        </is>
      </c>
      <c r="B15" s="4" t="inlineStr">
        <is>
          <t>27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7</v>
      </c>
      <c r="B21" s="4" t="n">
        <v>14.29</v>
      </c>
      <c r="C21" s="4" t="inlineStr">
        <is>
          <t>48071</t>
        </is>
      </c>
      <c r="D21" s="4" t="inlineStr">
        <is>
          <t>PROPERTYZIPCODE</t>
        </is>
      </c>
    </row>
    <row r="22">
      <c r="A22" s="4" t="n">
        <v>5</v>
      </c>
      <c r="B22" s="4" t="n">
        <v>10.2</v>
      </c>
      <c r="C22" s="4" t="inlineStr">
        <is>
          <t>48340</t>
        </is>
      </c>
      <c r="D22" s="4" t="inlineStr">
        <is>
          <t>PROPERTYZIPCODE</t>
        </is>
      </c>
    </row>
    <row r="23">
      <c r="A23" s="4" t="n">
        <v>5</v>
      </c>
      <c r="B23" s="4" t="n">
        <v>10.2</v>
      </c>
      <c r="C23" s="4" t="inlineStr">
        <is>
          <t>48067</t>
        </is>
      </c>
      <c r="D23" s="4" t="inlineStr">
        <is>
          <t>PROPERTYZIPCODE</t>
        </is>
      </c>
    </row>
    <row r="24">
      <c r="A24" s="4" t="n">
        <v>4</v>
      </c>
      <c r="B24" s="4" t="n">
        <v>8.16</v>
      </c>
      <c r="C24" s="4" t="inlineStr">
        <is>
          <t>48084</t>
        </is>
      </c>
      <c r="D24" s="4" t="inlineStr">
        <is>
          <t>PROPERTYZIPCODE</t>
        </is>
      </c>
    </row>
    <row r="25">
      <c r="A25" s="4" t="n">
        <v>3</v>
      </c>
      <c r="B25" s="4" t="n">
        <v>6.12</v>
      </c>
      <c r="C25" s="4" t="inlineStr">
        <is>
          <t>48342</t>
        </is>
      </c>
      <c r="D25" s="4" t="inlineStr">
        <is>
          <t>PROPERTYZIPCODE</t>
        </is>
      </c>
    </row>
    <row r="26">
      <c r="A26" s="4" t="n">
        <v>3</v>
      </c>
      <c r="B26" s="4" t="n">
        <v>6.12</v>
      </c>
      <c r="C26" s="4" t="inlineStr">
        <is>
          <t>48073</t>
        </is>
      </c>
      <c r="D26" s="4" t="inlineStr">
        <is>
          <t>PROPERTYZIPCODE</t>
        </is>
      </c>
    </row>
    <row r="27">
      <c r="A27" s="4" t="n">
        <v>3</v>
      </c>
      <c r="B27" s="4" t="n">
        <v>6.12</v>
      </c>
      <c r="C27" s="4" t="inlineStr">
        <is>
          <t>48220</t>
        </is>
      </c>
      <c r="D27" s="4" t="inlineStr">
        <is>
          <t>PROPERTYZIPCODE</t>
        </is>
      </c>
    </row>
    <row r="28">
      <c r="A28" s="4" t="n">
        <v>2</v>
      </c>
      <c r="B28" s="4" t="n">
        <v>4.08</v>
      </c>
      <c r="C28" s="4" t="inlineStr">
        <is>
          <t>48327</t>
        </is>
      </c>
      <c r="D28" s="4" t="inlineStr">
        <is>
          <t>PROPERTYZIPCODE</t>
        </is>
      </c>
    </row>
    <row r="29">
      <c r="A29" s="4" t="n">
        <v>2</v>
      </c>
      <c r="B29" s="4" t="n">
        <v>4.08</v>
      </c>
      <c r="C29" s="4" t="inlineStr">
        <is>
          <t>48331</t>
        </is>
      </c>
      <c r="D29" s="4" t="inlineStr">
        <is>
          <t>PROPERTYZIPCODE</t>
        </is>
      </c>
    </row>
    <row r="30">
      <c r="A30" s="4" t="n">
        <v>2</v>
      </c>
      <c r="B30" s="4" t="n">
        <v>4.08</v>
      </c>
      <c r="C30" s="4" t="inlineStr">
        <is>
          <t>48237</t>
        </is>
      </c>
      <c r="D30" s="4" t="inlineStr">
        <is>
          <t>PROPERTYZIPCODE</t>
        </is>
      </c>
    </row>
    <row r="31">
      <c r="A31" s="4" t="n">
        <v>1</v>
      </c>
      <c r="B31" s="4" t="n">
        <v>2.04</v>
      </c>
      <c r="C31" s="4" t="inlineStr">
        <is>
          <t>48390</t>
        </is>
      </c>
      <c r="D31" s="4" t="inlineStr">
        <is>
          <t>PROPERTYZIPCODE</t>
        </is>
      </c>
    </row>
    <row r="32">
      <c r="A32" s="4" t="n">
        <v>1</v>
      </c>
      <c r="B32" s="4" t="n">
        <v>2.04</v>
      </c>
      <c r="C32" s="4" t="inlineStr">
        <is>
          <t>48083</t>
        </is>
      </c>
      <c r="D32" s="4" t="inlineStr">
        <is>
          <t>PROPERTYZIPCODE</t>
        </is>
      </c>
    </row>
    <row r="33">
      <c r="A33" s="4" t="n">
        <v>1</v>
      </c>
      <c r="B33" s="4" t="n">
        <v>2.04</v>
      </c>
      <c r="C33" s="4" t="inlineStr">
        <is>
          <t>48322</t>
        </is>
      </c>
      <c r="D33" s="4" t="inlineStr">
        <is>
          <t>PROPERTYZIPCODE</t>
        </is>
      </c>
    </row>
    <row r="34">
      <c r="A34" s="4" t="n">
        <v>1</v>
      </c>
      <c r="B34" s="4" t="n">
        <v>2.04</v>
      </c>
      <c r="C34" s="4" t="inlineStr">
        <is>
          <t>48320</t>
        </is>
      </c>
      <c r="D34" s="4" t="inlineStr">
        <is>
          <t>PROPERTYZIPCODE</t>
        </is>
      </c>
    </row>
    <row r="35">
      <c r="A35" s="4" t="n">
        <v>1</v>
      </c>
      <c r="B35" s="4" t="n">
        <v>2.04</v>
      </c>
      <c r="C35" s="4" t="inlineStr">
        <is>
          <t>48336</t>
        </is>
      </c>
      <c r="D35" s="4" t="inlineStr">
        <is>
          <t>PROPERTYZIPCODE</t>
        </is>
      </c>
    </row>
    <row r="36">
      <c r="A36" s="4" t="n">
        <v>1</v>
      </c>
      <c r="B36" s="4" t="n">
        <v>2.04</v>
      </c>
      <c r="C36" s="4" t="inlineStr">
        <is>
          <t>48328</t>
        </is>
      </c>
      <c r="D36" s="4" t="inlineStr">
        <is>
          <t>PROPERTYZIPCODE</t>
        </is>
      </c>
    </row>
    <row r="37">
      <c r="A37" s="4" t="n">
        <v>1</v>
      </c>
      <c r="B37" s="4" t="n">
        <v>2.04</v>
      </c>
      <c r="C37" s="4" t="inlineStr">
        <is>
          <t>48335</t>
        </is>
      </c>
      <c r="D37" s="4" t="inlineStr">
        <is>
          <t>PROPERTYZIPCODE</t>
        </is>
      </c>
    </row>
    <row r="38">
      <c r="A38" s="4" t="n">
        <v>1</v>
      </c>
      <c r="B38" s="4" t="n">
        <v>2.04</v>
      </c>
      <c r="C38" s="4" t="inlineStr">
        <is>
          <t>48377</t>
        </is>
      </c>
      <c r="D38" s="4" t="inlineStr">
        <is>
          <t>PROPERTYZIPCODE</t>
        </is>
      </c>
    </row>
    <row r="39">
      <c r="A39" s="4" t="n">
        <v>1</v>
      </c>
      <c r="B39" s="4" t="n">
        <v>2.04</v>
      </c>
      <c r="C39" s="4" t="inlineStr">
        <is>
          <t>48326</t>
        </is>
      </c>
      <c r="D39" s="4" t="inlineStr">
        <is>
          <t>PROPERTYZIPCODE</t>
        </is>
      </c>
    </row>
    <row r="40">
      <c r="A40" s="4" t="n">
        <v>1</v>
      </c>
      <c r="B40" s="4" t="n">
        <v>2.04</v>
      </c>
      <c r="C40" s="4" t="inlineStr">
        <is>
          <t>48030</t>
        </is>
      </c>
      <c r="D40" s="4" t="inlineStr">
        <is>
          <t>PROPERTYZIPCODE</t>
        </is>
      </c>
    </row>
    <row r="41">
      <c r="A41" s="4" t="n">
        <v>1</v>
      </c>
      <c r="B41" s="4" t="n">
        <v>2.04</v>
      </c>
      <c r="C41" s="4" t="inlineStr">
        <is>
          <t>48329</t>
        </is>
      </c>
      <c r="D41" s="4" t="inlineStr">
        <is>
          <t>PROPERTYZIPCODE</t>
        </is>
      </c>
    </row>
    <row r="42">
      <c r="A42" s="4" t="n">
        <v>1</v>
      </c>
      <c r="B42" s="4" t="n">
        <v>2.04</v>
      </c>
      <c r="C42" s="4" t="inlineStr">
        <is>
          <t>48383</t>
        </is>
      </c>
      <c r="D42" s="4" t="inlineStr">
        <is>
          <t>PROPERTYZIPCODE</t>
        </is>
      </c>
    </row>
    <row r="43">
      <c r="A43" s="4" t="n">
        <v>1</v>
      </c>
      <c r="B43" s="4" t="n">
        <v>2.04</v>
      </c>
      <c r="C43" s="4" t="inlineStr">
        <is>
          <t>48202</t>
        </is>
      </c>
      <c r="D43" s="4" t="inlineStr">
        <is>
          <t>PROPERTYZIPCODE</t>
        </is>
      </c>
    </row>
    <row r="44">
      <c r="A44" s="9" t="n">
        <v>49</v>
      </c>
      <c r="B44" s="9" t="n">
        <v>100</v>
      </c>
      <c r="D44" s="9" t="inlineStr">
        <is>
          <t>Total PROPERTYZIPCODE</t>
        </is>
      </c>
    </row>
    <row r="45">
      <c r="A45" s="4" t="n">
        <v>45</v>
      </c>
      <c r="B45" s="4" t="n">
        <v>91.84</v>
      </c>
      <c r="C45" s="4" t="inlineStr">
        <is>
          <t>GARDEN</t>
        </is>
      </c>
      <c r="D45" s="4" t="inlineStr">
        <is>
          <t>Property Type</t>
        </is>
      </c>
    </row>
    <row r="46">
      <c r="A46" s="4" t="n">
        <v>3</v>
      </c>
      <c r="B46" s="4" t="n">
        <v>6.12</v>
      </c>
      <c r="C46" s="4" t="inlineStr">
        <is>
          <t>MANUF</t>
        </is>
      </c>
      <c r="D46" s="4" t="inlineStr">
        <is>
          <t>Property Type</t>
        </is>
      </c>
    </row>
    <row r="47">
      <c r="A47" s="4" t="n">
        <v>1</v>
      </c>
      <c r="B47" s="4" t="n">
        <v>2.04</v>
      </c>
      <c r="C47" s="4" t="inlineStr">
        <is>
          <t>SENIOR</t>
        </is>
      </c>
      <c r="D47" s="4" t="inlineStr">
        <is>
          <t>Property Type</t>
        </is>
      </c>
    </row>
    <row r="48">
      <c r="A48" s="9" t="n">
        <v>49</v>
      </c>
      <c r="B48" s="9" t="n">
        <v>100</v>
      </c>
      <c r="D48" s="9" t="inlineStr">
        <is>
          <t>Total Property Type</t>
        </is>
      </c>
    </row>
    <row r="49">
      <c r="A49" s="4" t="n">
        <v>10</v>
      </c>
      <c r="B49" s="4" t="n">
        <v>20.41</v>
      </c>
      <c r="C49" s="4" t="inlineStr">
        <is>
          <t>Less than 5 years</t>
        </is>
      </c>
      <c r="D49" s="4" t="inlineStr">
        <is>
          <t>Age of Property</t>
        </is>
      </c>
    </row>
    <row r="50">
      <c r="A50" s="4" t="n">
        <v>13</v>
      </c>
      <c r="B50" s="4" t="n">
        <v>26.53</v>
      </c>
      <c r="C50" s="4" t="inlineStr">
        <is>
          <t>5-9 years</t>
        </is>
      </c>
      <c r="D50" s="4" t="inlineStr">
        <is>
          <t>Age of Property</t>
        </is>
      </c>
    </row>
    <row r="51">
      <c r="A51" s="4" t="n">
        <v>3</v>
      </c>
      <c r="B51" s="4" t="n">
        <v>6.12</v>
      </c>
      <c r="C51" s="4" t="inlineStr">
        <is>
          <t>10-19 years</t>
        </is>
      </c>
      <c r="D51" s="4" t="inlineStr">
        <is>
          <t>Age of Property</t>
        </is>
      </c>
    </row>
    <row r="52">
      <c r="A52" s="4" t="n">
        <v>23</v>
      </c>
      <c r="B52" s="4" t="n">
        <v>46.94</v>
      </c>
      <c r="C52" s="4" t="inlineStr">
        <is>
          <t>20+ years</t>
        </is>
      </c>
      <c r="D52" s="4" t="inlineStr">
        <is>
          <t>Age of Property</t>
        </is>
      </c>
    </row>
    <row r="53">
      <c r="A53" s="9" t="n">
        <v>49</v>
      </c>
      <c r="B53" s="9" t="n">
        <v>100</v>
      </c>
      <c r="D53" s="9" t="inlineStr">
        <is>
          <t>Total Age of Property</t>
        </is>
      </c>
    </row>
    <row r="54">
      <c r="A54" s="4" t="n">
        <v>24</v>
      </c>
      <c r="B54" s="4" t="n">
        <v>48.98</v>
      </c>
      <c r="C54" s="4" t="inlineStr">
        <is>
          <t>Less than 100</t>
        </is>
      </c>
      <c r="D54" s="4" t="inlineStr">
        <is>
          <t>Property Size</t>
        </is>
      </c>
    </row>
    <row r="55">
      <c r="A55" s="4" t="n">
        <v>11</v>
      </c>
      <c r="B55" s="4" t="n">
        <v>22.45</v>
      </c>
      <c r="C55" s="4" t="inlineStr">
        <is>
          <t>100-199</t>
        </is>
      </c>
      <c r="D55" s="4" t="inlineStr">
        <is>
          <t>Property Size</t>
        </is>
      </c>
    </row>
    <row r="56">
      <c r="A56" s="4" t="n">
        <v>5</v>
      </c>
      <c r="B56" s="4" t="n">
        <v>10.2</v>
      </c>
      <c r="C56" s="4" t="inlineStr">
        <is>
          <t>200-299</t>
        </is>
      </c>
      <c r="D56" s="4" t="inlineStr">
        <is>
          <t>Property Size</t>
        </is>
      </c>
    </row>
    <row r="57">
      <c r="A57" s="4" t="n">
        <v>3</v>
      </c>
      <c r="B57" s="4" t="n">
        <v>6.12</v>
      </c>
      <c r="C57" s="4" t="inlineStr">
        <is>
          <t>300-399</t>
        </is>
      </c>
      <c r="D57" s="4" t="inlineStr">
        <is>
          <t>Property Size</t>
        </is>
      </c>
    </row>
    <row r="58">
      <c r="A58" s="4" t="n">
        <v>1</v>
      </c>
      <c r="B58" s="4" t="n">
        <v>2.04</v>
      </c>
      <c r="C58" s="4" t="inlineStr">
        <is>
          <t>400-499</t>
        </is>
      </c>
      <c r="D58" s="4" t="inlineStr">
        <is>
          <t>Property Size</t>
        </is>
      </c>
    </row>
    <row r="59">
      <c r="A59" s="4" t="n">
        <v>5</v>
      </c>
      <c r="B59" s="4" t="n">
        <v>10.2</v>
      </c>
      <c r="C59" s="4" t="inlineStr">
        <is>
          <t>500+</t>
        </is>
      </c>
      <c r="D59" s="4" t="inlineStr">
        <is>
          <t>Property Size</t>
        </is>
      </c>
    </row>
    <row r="60">
      <c r="A60" s="9" t="n">
        <v>49</v>
      </c>
      <c r="B60" s="9" t="n">
        <v>100</v>
      </c>
      <c r="D60" s="9" t="inlineStr">
        <is>
          <t>Total Property Size</t>
        </is>
      </c>
    </row>
    <row r="61">
      <c r="A61" s="4" t="n">
        <v>31</v>
      </c>
      <c r="B61" s="4" t="n">
        <v>63.27</v>
      </c>
      <c r="C61" s="4" t="inlineStr">
        <is>
          <t>AFFORDABLE</t>
        </is>
      </c>
      <c r="D61" s="4" t="inlineStr">
        <is>
          <t>Rent Type</t>
        </is>
      </c>
    </row>
    <row r="62">
      <c r="A62" s="4" t="n">
        <v>18</v>
      </c>
      <c r="B62" s="4" t="n">
        <v>36.73</v>
      </c>
      <c r="C62" s="4" t="inlineStr">
        <is>
          <t>MARKETRATE</t>
        </is>
      </c>
      <c r="D62" s="4" t="inlineStr">
        <is>
          <t>Rent Type</t>
        </is>
      </c>
    </row>
    <row r="63">
      <c r="A63" s="9" t="n">
        <v>49</v>
      </c>
      <c r="B63" s="9" t="n">
        <v>100</v>
      </c>
      <c r="D63" s="9" t="inlineStr">
        <is>
          <t>Total Rent Type</t>
        </is>
      </c>
    </row>
    <row r="64"/>
  </sheetData>
  <mergeCells count="2">
    <mergeCell ref="A19:D19"/>
    <mergeCell ref="A1:B1"/>
  </mergeCells>
  <pageMargins left="0.75" right="0.75" top="1" bottom="1" header="0.5" footer="0.5"/>
</worksheet>
</file>

<file path=xl/worksheets/sheet144.xml><?xml version="1.0" encoding="utf-8"?>
<worksheet xmlns="http://schemas.openxmlformats.org/spreadsheetml/2006/main">
  <sheetPr>
    <outlinePr summaryBelow="1" summaryRight="1"/>
    <pageSetUpPr/>
  </sheetPr>
  <dimension ref="A1:D54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3764</v>
      </c>
    </row>
    <row r="3">
      <c r="A3" s="6" t="inlineStr">
        <is>
          <t>Sample (Total number of properties)</t>
        </is>
      </c>
      <c r="B3" s="4" t="n">
        <v>24</v>
      </c>
    </row>
    <row r="4">
      <c r="A4" s="6" t="inlineStr">
        <is>
          <t>Average property taxes per unit</t>
        </is>
      </c>
      <c r="B4" s="7" t="n">
        <v>960</v>
      </c>
    </row>
    <row r="5">
      <c r="A5" s="6" t="inlineStr">
        <is>
          <t>Average payroll expenses per unit</t>
        </is>
      </c>
      <c r="B5" s="7" t="n">
        <v>1182</v>
      </c>
    </row>
    <row r="6">
      <c r="A6" s="6" t="inlineStr">
        <is>
          <t>Average capital expenditures per unit</t>
        </is>
      </c>
      <c r="B6" s="7" t="n">
        <v>278</v>
      </c>
    </row>
    <row r="7">
      <c r="A7" s="6" t="inlineStr">
        <is>
          <t>Average mortgage per unit</t>
        </is>
      </c>
      <c r="B7" s="7" t="n">
        <v>3413</v>
      </c>
    </row>
    <row r="8">
      <c r="A8" s="6" t="inlineStr">
        <is>
          <t>Average total operating expenses per unit</t>
        </is>
      </c>
      <c r="B8" s="7" t="n">
        <v>3801</v>
      </c>
    </row>
    <row r="9">
      <c r="A9" s="6" t="inlineStr">
        <is>
          <t>Average total expenses per unit</t>
        </is>
      </c>
      <c r="B9" s="7" t="n">
        <v>9634</v>
      </c>
    </row>
    <row r="10">
      <c r="A10" s="6" t="inlineStr">
        <is>
          <t>Average total profit per unit</t>
        </is>
      </c>
      <c r="B10" s="7" t="n">
        <v>853</v>
      </c>
    </row>
    <row r="11">
      <c r="A11" s="6" t="inlineStr">
        <is>
          <t>Property taxes per dollar of rent</t>
        </is>
      </c>
      <c r="B11" s="4" t="inlineStr">
        <is>
          <t>9 cents</t>
        </is>
      </c>
    </row>
    <row r="12">
      <c r="A12" s="6" t="inlineStr">
        <is>
          <t>Payroll expenses per dollar of rent</t>
        </is>
      </c>
      <c r="B12" s="4" t="inlineStr">
        <is>
          <t>11 cents</t>
        </is>
      </c>
    </row>
    <row r="13">
      <c r="A13" s="6" t="inlineStr">
        <is>
          <t>Capital expenditures per dollar of rent</t>
        </is>
      </c>
      <c r="B13" s="4" t="inlineStr">
        <is>
          <t>3 cents</t>
        </is>
      </c>
    </row>
    <row r="14">
      <c r="A14" s="6" t="inlineStr">
        <is>
          <t>Mortgage expenses per dollar of rent</t>
        </is>
      </c>
      <c r="B14" s="4" t="inlineStr">
        <is>
          <t>33 cents</t>
        </is>
      </c>
    </row>
    <row r="15">
      <c r="A15" s="6" t="inlineStr">
        <is>
          <t>Total operating expenses per dollar of rent</t>
        </is>
      </c>
      <c r="B15" s="4" t="inlineStr">
        <is>
          <t>36 cents</t>
        </is>
      </c>
    </row>
    <row r="16">
      <c r="A16" s="6" t="inlineStr">
        <is>
          <t>Total expenses per dollar of rent</t>
        </is>
      </c>
      <c r="B16" s="4" t="inlineStr">
        <is>
          <t>92 cents</t>
        </is>
      </c>
    </row>
    <row r="17">
      <c r="A17" s="6" t="inlineStr">
        <is>
          <t>Total profit per dollar of rent</t>
        </is>
      </c>
      <c r="B17" s="4" t="inlineStr">
        <is>
          <t>8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4</v>
      </c>
      <c r="B21" s="4" t="n">
        <v>16.67</v>
      </c>
      <c r="C21" s="4" t="inlineStr">
        <is>
          <t>48141</t>
        </is>
      </c>
      <c r="D21" s="4" t="inlineStr">
        <is>
          <t>PROPERTYZIPCODE</t>
        </is>
      </c>
    </row>
    <row r="22">
      <c r="A22" s="4" t="n">
        <v>3</v>
      </c>
      <c r="B22" s="4" t="n">
        <v>12.5</v>
      </c>
      <c r="C22" s="4" t="inlineStr">
        <is>
          <t>48227</t>
        </is>
      </c>
      <c r="D22" s="4" t="inlineStr">
        <is>
          <t>PROPERTYZIPCODE</t>
        </is>
      </c>
    </row>
    <row r="23">
      <c r="A23" s="4" t="n">
        <v>3</v>
      </c>
      <c r="B23" s="4" t="n">
        <v>12.5</v>
      </c>
      <c r="C23" s="4" t="inlineStr">
        <is>
          <t>48235</t>
        </is>
      </c>
      <c r="D23" s="4" t="inlineStr">
        <is>
          <t>PROPERTYZIPCODE</t>
        </is>
      </c>
    </row>
    <row r="24">
      <c r="A24" s="4" t="n">
        <v>2</v>
      </c>
      <c r="B24" s="4" t="n">
        <v>8.33</v>
      </c>
      <c r="C24" s="4" t="inlineStr">
        <is>
          <t>48034</t>
        </is>
      </c>
      <c r="D24" s="4" t="inlineStr">
        <is>
          <t>PROPERTYZIPCODE</t>
        </is>
      </c>
    </row>
    <row r="25">
      <c r="A25" s="4" t="n">
        <v>2</v>
      </c>
      <c r="B25" s="4" t="n">
        <v>8.33</v>
      </c>
      <c r="C25" s="4" t="inlineStr">
        <is>
          <t>48075</t>
        </is>
      </c>
      <c r="D25" s="4" t="inlineStr">
        <is>
          <t>PROPERTYZIPCODE</t>
        </is>
      </c>
    </row>
    <row r="26">
      <c r="A26" s="4" t="n">
        <v>2</v>
      </c>
      <c r="B26" s="4" t="n">
        <v>8.33</v>
      </c>
      <c r="C26" s="4" t="inlineStr">
        <is>
          <t>48185</t>
        </is>
      </c>
      <c r="D26" s="4" t="inlineStr">
        <is>
          <t>PROPERTYZIPCODE</t>
        </is>
      </c>
    </row>
    <row r="27">
      <c r="A27" s="4" t="n">
        <v>2</v>
      </c>
      <c r="B27" s="4" t="n">
        <v>8.33</v>
      </c>
      <c r="C27" s="4" t="inlineStr">
        <is>
          <t>48219</t>
        </is>
      </c>
      <c r="D27" s="4" t="inlineStr">
        <is>
          <t>PROPERTYZIPCODE</t>
        </is>
      </c>
    </row>
    <row r="28">
      <c r="A28" s="4" t="n">
        <v>1</v>
      </c>
      <c r="B28" s="4" t="n">
        <v>4.17</v>
      </c>
      <c r="C28" s="4" t="inlineStr">
        <is>
          <t>48135</t>
        </is>
      </c>
      <c r="D28" s="4" t="inlineStr">
        <is>
          <t>PROPERTYZIPCODE</t>
        </is>
      </c>
    </row>
    <row r="29">
      <c r="A29" s="4" t="n">
        <v>1</v>
      </c>
      <c r="B29" s="4" t="n">
        <v>4.17</v>
      </c>
      <c r="C29" s="4" t="inlineStr">
        <is>
          <t>48186</t>
        </is>
      </c>
      <c r="D29" s="4" t="inlineStr">
        <is>
          <t>PROPERTYZIPCODE</t>
        </is>
      </c>
    </row>
    <row r="30">
      <c r="A30" s="4" t="n">
        <v>1</v>
      </c>
      <c r="B30" s="4" t="n">
        <v>4.17</v>
      </c>
      <c r="C30" s="4" t="inlineStr">
        <is>
          <t>48154</t>
        </is>
      </c>
      <c r="D30" s="4" t="inlineStr">
        <is>
          <t>PROPERTYZIPCODE</t>
        </is>
      </c>
    </row>
    <row r="31">
      <c r="A31" s="4" t="n">
        <v>1</v>
      </c>
      <c r="B31" s="4" t="n">
        <v>4.17</v>
      </c>
      <c r="C31" s="4" t="inlineStr">
        <is>
          <t>48223</t>
        </is>
      </c>
      <c r="D31" s="4" t="inlineStr">
        <is>
          <t>PROPERTYZIPCODE</t>
        </is>
      </c>
    </row>
    <row r="32">
      <c r="A32" s="4" t="n">
        <v>1</v>
      </c>
      <c r="B32" s="4" t="n">
        <v>4.17</v>
      </c>
      <c r="C32" s="4" t="inlineStr">
        <is>
          <t>48152</t>
        </is>
      </c>
      <c r="D32" s="4" t="inlineStr">
        <is>
          <t>PROPERTYZIPCODE</t>
        </is>
      </c>
    </row>
    <row r="33">
      <c r="A33" s="4" t="n">
        <v>1</v>
      </c>
      <c r="B33" s="4" t="n">
        <v>4.17</v>
      </c>
      <c r="C33" s="4" t="inlineStr">
        <is>
          <t>48127</t>
        </is>
      </c>
      <c r="D33" s="4" t="inlineStr">
        <is>
          <t>PROPERTYZIPCODE</t>
        </is>
      </c>
    </row>
    <row r="34">
      <c r="A34" s="9" t="n">
        <v>24</v>
      </c>
      <c r="B34" s="9" t="n">
        <v>100</v>
      </c>
      <c r="D34" s="9" t="inlineStr">
        <is>
          <t>Total PROPERTYZIPCODE</t>
        </is>
      </c>
    </row>
    <row r="35">
      <c r="A35" s="4" t="n">
        <v>22</v>
      </c>
      <c r="B35" s="4" t="n">
        <v>91.67</v>
      </c>
      <c r="C35" s="4" t="inlineStr">
        <is>
          <t>GARDEN</t>
        </is>
      </c>
      <c r="D35" s="4" t="inlineStr">
        <is>
          <t>Property Type</t>
        </is>
      </c>
    </row>
    <row r="36">
      <c r="A36" s="4" t="n">
        <v>1</v>
      </c>
      <c r="B36" s="4" t="n">
        <v>4.17</v>
      </c>
      <c r="C36" s="4" t="inlineStr">
        <is>
          <t>SENIOR</t>
        </is>
      </c>
      <c r="D36" s="4" t="inlineStr">
        <is>
          <t>Property Type</t>
        </is>
      </c>
    </row>
    <row r="37">
      <c r="A37" s="4" t="n">
        <v>1</v>
      </c>
      <c r="B37" s="4" t="n">
        <v>4.17</v>
      </c>
      <c r="C37" s="4" t="inlineStr">
        <is>
          <t>MIDRISE</t>
        </is>
      </c>
      <c r="D37" s="4" t="inlineStr">
        <is>
          <t>Property Type</t>
        </is>
      </c>
    </row>
    <row r="38">
      <c r="A38" s="9" t="n">
        <v>24</v>
      </c>
      <c r="B38" s="9" t="n">
        <v>100</v>
      </c>
      <c r="D38" s="9" t="inlineStr">
        <is>
          <t>Total Property Type</t>
        </is>
      </c>
    </row>
    <row r="39">
      <c r="A39" s="4" t="n">
        <v>2</v>
      </c>
      <c r="B39" s="4" t="n">
        <v>8.33</v>
      </c>
      <c r="C39" s="4" t="inlineStr">
        <is>
          <t>Less than 5 years</t>
        </is>
      </c>
      <c r="D39" s="4" t="inlineStr">
        <is>
          <t>Age of Property</t>
        </is>
      </c>
    </row>
    <row r="40">
      <c r="A40" s="4" t="n">
        <v>9</v>
      </c>
      <c r="B40" s="4" t="n">
        <v>37.5</v>
      </c>
      <c r="C40" s="4" t="inlineStr">
        <is>
          <t>5-9 years</t>
        </is>
      </c>
      <c r="D40" s="4" t="inlineStr">
        <is>
          <t>Age of Property</t>
        </is>
      </c>
    </row>
    <row r="41">
      <c r="A41" s="4" t="n">
        <v>5</v>
      </c>
      <c r="B41" s="4" t="n">
        <v>20.83</v>
      </c>
      <c r="C41" s="4" t="inlineStr">
        <is>
          <t>10-19 years</t>
        </is>
      </c>
      <c r="D41" s="4" t="inlineStr">
        <is>
          <t>Age of Property</t>
        </is>
      </c>
    </row>
    <row r="42">
      <c r="A42" s="4" t="n">
        <v>8</v>
      </c>
      <c r="B42" s="4" t="n">
        <v>33.33</v>
      </c>
      <c r="C42" s="4" t="inlineStr">
        <is>
          <t>20+ years</t>
        </is>
      </c>
      <c r="D42" s="4" t="inlineStr">
        <is>
          <t>Age of Property</t>
        </is>
      </c>
    </row>
    <row r="43">
      <c r="A43" s="9" t="n">
        <v>24</v>
      </c>
      <c r="B43" s="9" t="n">
        <v>100</v>
      </c>
      <c r="D43" s="9" t="inlineStr">
        <is>
          <t>Total Age of Property</t>
        </is>
      </c>
    </row>
    <row r="44">
      <c r="A44" s="4" t="n">
        <v>12</v>
      </c>
      <c r="B44" s="4" t="n">
        <v>50</v>
      </c>
      <c r="C44" s="4" t="inlineStr">
        <is>
          <t>Less than 100</t>
        </is>
      </c>
      <c r="D44" s="4" t="inlineStr">
        <is>
          <t>Property Size</t>
        </is>
      </c>
    </row>
    <row r="45">
      <c r="A45" s="4" t="n">
        <v>7</v>
      </c>
      <c r="B45" s="4" t="n">
        <v>29.17</v>
      </c>
      <c r="C45" s="4" t="inlineStr">
        <is>
          <t>100-199</t>
        </is>
      </c>
      <c r="D45" s="4" t="inlineStr">
        <is>
          <t>Property Size</t>
        </is>
      </c>
    </row>
    <row r="46">
      <c r="A46" s="4" t="n">
        <v>1</v>
      </c>
      <c r="B46" s="4" t="n">
        <v>4.17</v>
      </c>
      <c r="C46" s="4" t="inlineStr">
        <is>
          <t>200-299</t>
        </is>
      </c>
      <c r="D46" s="4" t="inlineStr">
        <is>
          <t>Property Size</t>
        </is>
      </c>
    </row>
    <row r="47">
      <c r="A47" s="4" t="n">
        <v>1</v>
      </c>
      <c r="B47" s="4" t="n">
        <v>4.17</v>
      </c>
      <c r="C47" s="4" t="inlineStr">
        <is>
          <t>300-399</t>
        </is>
      </c>
      <c r="D47" s="4" t="inlineStr">
        <is>
          <t>Property Size</t>
        </is>
      </c>
    </row>
    <row r="48">
      <c r="A48" s="4" t="n">
        <v>2</v>
      </c>
      <c r="B48" s="4" t="n">
        <v>8.33</v>
      </c>
      <c r="C48" s="4" t="inlineStr">
        <is>
          <t>400-499</t>
        </is>
      </c>
      <c r="D48" s="4" t="inlineStr">
        <is>
          <t>Property Size</t>
        </is>
      </c>
    </row>
    <row r="49">
      <c r="A49" s="4" t="n">
        <v>1</v>
      </c>
      <c r="B49" s="4" t="n">
        <v>4.17</v>
      </c>
      <c r="C49" s="4" t="inlineStr">
        <is>
          <t>500+</t>
        </is>
      </c>
      <c r="D49" s="4" t="inlineStr">
        <is>
          <t>Property Size</t>
        </is>
      </c>
    </row>
    <row r="50">
      <c r="A50" s="9" t="n">
        <v>24</v>
      </c>
      <c r="B50" s="9" t="n">
        <v>100</v>
      </c>
      <c r="D50" s="9" t="inlineStr">
        <is>
          <t>Total Property Size</t>
        </is>
      </c>
    </row>
    <row r="51">
      <c r="A51" s="4" t="n">
        <v>17</v>
      </c>
      <c r="B51" s="4" t="n">
        <v>70.83</v>
      </c>
      <c r="C51" s="4" t="inlineStr">
        <is>
          <t>AFFORDABLE</t>
        </is>
      </c>
      <c r="D51" s="4" t="inlineStr">
        <is>
          <t>Rent Type</t>
        </is>
      </c>
    </row>
    <row r="52">
      <c r="A52" s="4" t="n">
        <v>7</v>
      </c>
      <c r="B52" s="4" t="n">
        <v>29.17</v>
      </c>
      <c r="C52" s="4" t="inlineStr">
        <is>
          <t>MARKETRATE</t>
        </is>
      </c>
      <c r="D52" s="4" t="inlineStr">
        <is>
          <t>Rent Type</t>
        </is>
      </c>
    </row>
    <row r="53">
      <c r="A53" s="9" t="n">
        <v>24</v>
      </c>
      <c r="B53" s="9" t="n">
        <v>100</v>
      </c>
      <c r="D53" s="9" t="inlineStr">
        <is>
          <t>Total Rent Type</t>
        </is>
      </c>
    </row>
    <row r="54"/>
  </sheetData>
  <mergeCells count="2">
    <mergeCell ref="A19:D19"/>
    <mergeCell ref="A1:B1"/>
  </mergeCells>
  <pageMargins left="0.75" right="0.75" top="1" bottom="1" header="0.5" footer="0.5"/>
</worksheet>
</file>

<file path=xl/worksheets/sheet145.xml><?xml version="1.0" encoding="utf-8"?>
<worksheet xmlns="http://schemas.openxmlformats.org/spreadsheetml/2006/main">
  <sheetPr>
    <outlinePr summaryBelow="1" summaryRight="1"/>
    <pageSetUpPr/>
  </sheetPr>
  <dimension ref="A1:D59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4936</v>
      </c>
    </row>
    <row r="3">
      <c r="A3" s="6" t="inlineStr">
        <is>
          <t>Sample (Total number of properties)</t>
        </is>
      </c>
      <c r="B3" s="4" t="n">
        <v>48</v>
      </c>
    </row>
    <row r="4">
      <c r="A4" s="6" t="inlineStr">
        <is>
          <t>Average property taxes per unit</t>
        </is>
      </c>
      <c r="B4" s="7" t="n">
        <v>1083</v>
      </c>
    </row>
    <row r="5">
      <c r="A5" s="6" t="inlineStr">
        <is>
          <t>Average payroll expenses per unit</t>
        </is>
      </c>
      <c r="B5" s="7" t="n">
        <v>1096</v>
      </c>
    </row>
    <row r="6">
      <c r="A6" s="6" t="inlineStr">
        <is>
          <t>Average capital expenditures per unit</t>
        </is>
      </c>
      <c r="B6" s="7" t="n">
        <v>255</v>
      </c>
    </row>
    <row r="7">
      <c r="A7" s="6" t="inlineStr">
        <is>
          <t>Average mortgage per unit</t>
        </is>
      </c>
      <c r="B7" s="7" t="n">
        <v>4350</v>
      </c>
    </row>
    <row r="8">
      <c r="A8" s="6" t="inlineStr">
        <is>
          <t>Average total operating expenses per unit</t>
        </is>
      </c>
      <c r="B8" s="7" t="n">
        <v>4049</v>
      </c>
    </row>
    <row r="9">
      <c r="A9" s="6" t="inlineStr">
        <is>
          <t>Average total expenses per unit</t>
        </is>
      </c>
      <c r="B9" s="7" t="n">
        <v>10832</v>
      </c>
    </row>
    <row r="10">
      <c r="A10" s="6" t="inlineStr">
        <is>
          <t>Average total profit per unit</t>
        </is>
      </c>
      <c r="B10" s="7" t="n">
        <v>1088</v>
      </c>
    </row>
    <row r="11">
      <c r="A11" s="6" t="inlineStr">
        <is>
          <t>Property taxes per dollar of rent</t>
        </is>
      </c>
      <c r="B11" s="4" t="inlineStr">
        <is>
          <t>9 cents</t>
        </is>
      </c>
    </row>
    <row r="12">
      <c r="A12" s="6" t="inlineStr">
        <is>
          <t>Payroll expenses per dollar of rent</t>
        </is>
      </c>
      <c r="B12" s="4" t="inlineStr">
        <is>
          <t>9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36 cents</t>
        </is>
      </c>
    </row>
    <row r="15">
      <c r="A15" s="6" t="inlineStr">
        <is>
          <t>Total operating expenses per dollar of rent</t>
        </is>
      </c>
      <c r="B15" s="4" t="inlineStr">
        <is>
          <t>34 cents</t>
        </is>
      </c>
    </row>
    <row r="16">
      <c r="A16" s="6" t="inlineStr">
        <is>
          <t>Total expenses per dollar of rent</t>
        </is>
      </c>
      <c r="B16" s="4" t="inlineStr">
        <is>
          <t>91 cents</t>
        </is>
      </c>
    </row>
    <row r="17">
      <c r="A17" s="6" t="inlineStr">
        <is>
          <t>Total profit per dollar of rent</t>
        </is>
      </c>
      <c r="B17" s="4" t="inlineStr">
        <is>
          <t>9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7</v>
      </c>
      <c r="B21" s="4" t="n">
        <v>14.58</v>
      </c>
      <c r="C21" s="4" t="inlineStr">
        <is>
          <t>48214</t>
        </is>
      </c>
      <c r="D21" s="4" t="inlineStr">
        <is>
          <t>PROPERTYZIPCODE</t>
        </is>
      </c>
    </row>
    <row r="22">
      <c r="A22" s="4" t="n">
        <v>6</v>
      </c>
      <c r="B22" s="4" t="n">
        <v>12.5</v>
      </c>
      <c r="C22" s="4" t="inlineStr">
        <is>
          <t>48201</t>
        </is>
      </c>
      <c r="D22" s="4" t="inlineStr">
        <is>
          <t>PROPERTYZIPCODE</t>
        </is>
      </c>
    </row>
    <row r="23">
      <c r="A23" s="4" t="n">
        <v>4</v>
      </c>
      <c r="B23" s="4" t="n">
        <v>8.33</v>
      </c>
      <c r="C23" s="4" t="inlineStr">
        <is>
          <t>48195</t>
        </is>
      </c>
      <c r="D23" s="4" t="inlineStr">
        <is>
          <t>PROPERTYZIPCODE</t>
        </is>
      </c>
    </row>
    <row r="24">
      <c r="A24" s="4" t="n">
        <v>4</v>
      </c>
      <c r="B24" s="4" t="n">
        <v>8.33</v>
      </c>
      <c r="C24" s="4" t="inlineStr">
        <is>
          <t>48146</t>
        </is>
      </c>
      <c r="D24" s="4" t="inlineStr">
        <is>
          <t>PROPERTYZIPCODE</t>
        </is>
      </c>
    </row>
    <row r="25">
      <c r="A25" s="4" t="n">
        <v>3</v>
      </c>
      <c r="B25" s="4" t="n">
        <v>6.25</v>
      </c>
      <c r="C25" s="4" t="inlineStr">
        <is>
          <t>48209</t>
        </is>
      </c>
      <c r="D25" s="4" t="inlineStr">
        <is>
          <t>PROPERTYZIPCODE</t>
        </is>
      </c>
    </row>
    <row r="26">
      <c r="A26" s="4" t="n">
        <v>3</v>
      </c>
      <c r="B26" s="4" t="n">
        <v>6.25</v>
      </c>
      <c r="C26" s="4" t="inlineStr">
        <is>
          <t>48180</t>
        </is>
      </c>
      <c r="D26" s="4" t="inlineStr">
        <is>
          <t>PROPERTYZIPCODE</t>
        </is>
      </c>
    </row>
    <row r="27">
      <c r="A27" s="4" t="n">
        <v>3</v>
      </c>
      <c r="B27" s="4" t="n">
        <v>6.25</v>
      </c>
      <c r="C27" s="4" t="inlineStr">
        <is>
          <t>48202</t>
        </is>
      </c>
      <c r="D27" s="4" t="inlineStr">
        <is>
          <t>PROPERTYZIPCODE</t>
        </is>
      </c>
    </row>
    <row r="28">
      <c r="A28" s="4" t="n">
        <v>3</v>
      </c>
      <c r="B28" s="4" t="n">
        <v>6.25</v>
      </c>
      <c r="C28" s="4" t="inlineStr">
        <is>
          <t>48192</t>
        </is>
      </c>
      <c r="D28" s="4" t="inlineStr">
        <is>
          <t>PROPERTYZIPCODE</t>
        </is>
      </c>
    </row>
    <row r="29">
      <c r="A29" s="4" t="n">
        <v>2</v>
      </c>
      <c r="B29" s="4" t="n">
        <v>4.17</v>
      </c>
      <c r="C29" s="4" t="inlineStr">
        <is>
          <t>48101</t>
        </is>
      </c>
      <c r="D29" s="4" t="inlineStr">
        <is>
          <t>PROPERTYZIPCODE</t>
        </is>
      </c>
    </row>
    <row r="30">
      <c r="A30" s="4" t="n">
        <v>2</v>
      </c>
      <c r="B30" s="4" t="n">
        <v>4.17</v>
      </c>
      <c r="C30" s="4" t="inlineStr">
        <is>
          <t>48207</t>
        </is>
      </c>
      <c r="D30" s="4" t="inlineStr">
        <is>
          <t>PROPERTYZIPCODE</t>
        </is>
      </c>
    </row>
    <row r="31">
      <c r="A31" s="4" t="n">
        <v>2</v>
      </c>
      <c r="B31" s="4" t="n">
        <v>4.17</v>
      </c>
      <c r="C31" s="4" t="inlineStr">
        <is>
          <t>48216</t>
        </is>
      </c>
      <c r="D31" s="4" t="inlineStr">
        <is>
          <t>PROPERTYZIPCODE</t>
        </is>
      </c>
    </row>
    <row r="32">
      <c r="A32" s="4" t="n">
        <v>2</v>
      </c>
      <c r="B32" s="4" t="n">
        <v>4.17</v>
      </c>
      <c r="C32" s="4" t="inlineStr">
        <is>
          <t>48122</t>
        </is>
      </c>
      <c r="D32" s="4" t="inlineStr">
        <is>
          <t>PROPERTYZIPCODE</t>
        </is>
      </c>
    </row>
    <row r="33">
      <c r="A33" s="4" t="n">
        <v>1</v>
      </c>
      <c r="B33" s="4" t="n">
        <v>2.08</v>
      </c>
      <c r="C33" s="4" t="inlineStr">
        <is>
          <t>48226</t>
        </is>
      </c>
      <c r="D33" s="4" t="inlineStr">
        <is>
          <t>PROPERTYZIPCODE</t>
        </is>
      </c>
    </row>
    <row r="34">
      <c r="A34" s="4" t="n">
        <v>1</v>
      </c>
      <c r="B34" s="4" t="n">
        <v>2.08</v>
      </c>
      <c r="C34" s="4" t="inlineStr">
        <is>
          <t>48184</t>
        </is>
      </c>
      <c r="D34" s="4" t="inlineStr">
        <is>
          <t>PROPERTYZIPCODE</t>
        </is>
      </c>
    </row>
    <row r="35">
      <c r="A35" s="4" t="n">
        <v>1</v>
      </c>
      <c r="B35" s="4" t="n">
        <v>2.08</v>
      </c>
      <c r="C35" s="4" t="inlineStr">
        <is>
          <t>48203</t>
        </is>
      </c>
      <c r="D35" s="4" t="inlineStr">
        <is>
          <t>PROPERTYZIPCODE</t>
        </is>
      </c>
    </row>
    <row r="36">
      <c r="A36" s="4" t="n">
        <v>1</v>
      </c>
      <c r="B36" s="4" t="n">
        <v>2.08</v>
      </c>
      <c r="C36" s="4" t="inlineStr">
        <is>
          <t>48059</t>
        </is>
      </c>
      <c r="D36" s="4" t="inlineStr">
        <is>
          <t>PROPERTYZIPCODE</t>
        </is>
      </c>
    </row>
    <row r="37">
      <c r="A37" s="4" t="n">
        <v>1</v>
      </c>
      <c r="B37" s="4" t="n">
        <v>2.08</v>
      </c>
      <c r="C37" s="4" t="inlineStr">
        <is>
          <t>48234</t>
        </is>
      </c>
      <c r="D37" s="4" t="inlineStr">
        <is>
          <t>PROPERTYZIPCODE</t>
        </is>
      </c>
    </row>
    <row r="38">
      <c r="A38" s="4" t="n">
        <v>1</v>
      </c>
      <c r="B38" s="4" t="n">
        <v>2.08</v>
      </c>
      <c r="C38" s="4" t="inlineStr">
        <is>
          <t>48341</t>
        </is>
      </c>
      <c r="D38" s="4" t="inlineStr">
        <is>
          <t>PROPERTYZIPCODE</t>
        </is>
      </c>
    </row>
    <row r="39">
      <c r="A39" s="4" t="n">
        <v>1</v>
      </c>
      <c r="B39" s="4" t="n">
        <v>2.08</v>
      </c>
      <c r="C39" s="4" t="inlineStr">
        <is>
          <t>48212</t>
        </is>
      </c>
      <c r="D39" s="4" t="inlineStr">
        <is>
          <t>PROPERTYZIPCODE</t>
        </is>
      </c>
    </row>
    <row r="40">
      <c r="A40" s="9" t="n">
        <v>48</v>
      </c>
      <c r="B40" s="9" t="n">
        <v>100</v>
      </c>
      <c r="D40" s="9" t="inlineStr">
        <is>
          <t>Total PROPERTYZIPCODE</t>
        </is>
      </c>
    </row>
    <row r="41">
      <c r="A41" s="4" t="n">
        <v>41</v>
      </c>
      <c r="B41" s="4" t="n">
        <v>85.42</v>
      </c>
      <c r="C41" s="4" t="inlineStr">
        <is>
          <t>GARDEN</t>
        </is>
      </c>
      <c r="D41" s="4" t="inlineStr">
        <is>
          <t>Property Type</t>
        </is>
      </c>
    </row>
    <row r="42">
      <c r="A42" s="4" t="n">
        <v>4</v>
      </c>
      <c r="B42" s="4" t="n">
        <v>8.33</v>
      </c>
      <c r="C42" s="4" t="inlineStr">
        <is>
          <t>MIDRISE</t>
        </is>
      </c>
      <c r="D42" s="4" t="inlineStr">
        <is>
          <t>Property Type</t>
        </is>
      </c>
    </row>
    <row r="43">
      <c r="A43" s="4" t="n">
        <v>3</v>
      </c>
      <c r="B43" s="4" t="n">
        <v>6.25</v>
      </c>
      <c r="C43" s="4" t="inlineStr">
        <is>
          <t>HIRISE</t>
        </is>
      </c>
      <c r="D43" s="4" t="inlineStr">
        <is>
          <t>Property Type</t>
        </is>
      </c>
    </row>
    <row r="44">
      <c r="A44" s="9" t="n">
        <v>48</v>
      </c>
      <c r="B44" s="9" t="n">
        <v>100</v>
      </c>
      <c r="D44" s="9" t="inlineStr">
        <is>
          <t>Total Property Type</t>
        </is>
      </c>
    </row>
    <row r="45">
      <c r="A45" s="4" t="n">
        <v>7</v>
      </c>
      <c r="B45" s="4" t="n">
        <v>14.58</v>
      </c>
      <c r="C45" s="4" t="inlineStr">
        <is>
          <t>Less than 5 years</t>
        </is>
      </c>
      <c r="D45" s="4" t="inlineStr">
        <is>
          <t>Age of Property</t>
        </is>
      </c>
    </row>
    <row r="46">
      <c r="A46" s="4" t="n">
        <v>13</v>
      </c>
      <c r="B46" s="4" t="n">
        <v>27.08</v>
      </c>
      <c r="C46" s="4" t="inlineStr">
        <is>
          <t>5-9 years</t>
        </is>
      </c>
      <c r="D46" s="4" t="inlineStr">
        <is>
          <t>Age of Property</t>
        </is>
      </c>
    </row>
    <row r="47">
      <c r="A47" s="4" t="n">
        <v>4</v>
      </c>
      <c r="B47" s="4" t="n">
        <v>8.33</v>
      </c>
      <c r="C47" s="4" t="inlineStr">
        <is>
          <t>10-19 years</t>
        </is>
      </c>
      <c r="D47" s="4" t="inlineStr">
        <is>
          <t>Age of Property</t>
        </is>
      </c>
    </row>
    <row r="48">
      <c r="A48" s="4" t="n">
        <v>24</v>
      </c>
      <c r="B48" s="4" t="n">
        <v>50</v>
      </c>
      <c r="C48" s="4" t="inlineStr">
        <is>
          <t>20+ years</t>
        </is>
      </c>
      <c r="D48" s="4" t="inlineStr">
        <is>
          <t>Age of Property</t>
        </is>
      </c>
    </row>
    <row r="49">
      <c r="A49" s="9" t="n">
        <v>48</v>
      </c>
      <c r="B49" s="9" t="n">
        <v>100</v>
      </c>
      <c r="D49" s="9" t="inlineStr">
        <is>
          <t>Total Age of Property</t>
        </is>
      </c>
    </row>
    <row r="50">
      <c r="A50" s="4" t="n">
        <v>36</v>
      </c>
      <c r="B50" s="4" t="n">
        <v>75</v>
      </c>
      <c r="C50" s="4" t="inlineStr">
        <is>
          <t>Less than 100</t>
        </is>
      </c>
      <c r="D50" s="4" t="inlineStr">
        <is>
          <t>Property Size</t>
        </is>
      </c>
    </row>
    <row r="51">
      <c r="A51" s="4" t="n">
        <v>5</v>
      </c>
      <c r="B51" s="4" t="n">
        <v>10.42</v>
      </c>
      <c r="C51" s="4" t="inlineStr">
        <is>
          <t>100-199</t>
        </is>
      </c>
      <c r="D51" s="4" t="inlineStr">
        <is>
          <t>Property Size</t>
        </is>
      </c>
    </row>
    <row r="52">
      <c r="A52" s="4" t="n">
        <v>1</v>
      </c>
      <c r="B52" s="4" t="n">
        <v>2.08</v>
      </c>
      <c r="C52" s="4" t="inlineStr">
        <is>
          <t>200-299</t>
        </is>
      </c>
      <c r="D52" s="4" t="inlineStr">
        <is>
          <t>Property Size</t>
        </is>
      </c>
    </row>
    <row r="53">
      <c r="A53" s="4" t="n">
        <v>4</v>
      </c>
      <c r="B53" s="4" t="n">
        <v>8.33</v>
      </c>
      <c r="C53" s="4" t="inlineStr">
        <is>
          <t>300-399</t>
        </is>
      </c>
      <c r="D53" s="4" t="inlineStr">
        <is>
          <t>Property Size</t>
        </is>
      </c>
    </row>
    <row r="54">
      <c r="A54" s="4" t="n">
        <v>2</v>
      </c>
      <c r="B54" s="4" t="n">
        <v>4.17</v>
      </c>
      <c r="C54" s="4" t="inlineStr">
        <is>
          <t>500+</t>
        </is>
      </c>
      <c r="D54" s="4" t="inlineStr">
        <is>
          <t>Property Size</t>
        </is>
      </c>
    </row>
    <row r="55">
      <c r="A55" s="9" t="n">
        <v>48</v>
      </c>
      <c r="B55" s="9" t="n">
        <v>100</v>
      </c>
      <c r="D55" s="9" t="inlineStr">
        <is>
          <t>Total Property Size</t>
        </is>
      </c>
    </row>
    <row r="56">
      <c r="A56" s="4" t="n">
        <v>32</v>
      </c>
      <c r="B56" s="4" t="n">
        <v>66.67</v>
      </c>
      <c r="C56" s="4" t="inlineStr">
        <is>
          <t>AFFORDABLE</t>
        </is>
      </c>
      <c r="D56" s="4" t="inlineStr">
        <is>
          <t>Rent Type</t>
        </is>
      </c>
    </row>
    <row r="57">
      <c r="A57" s="4" t="n">
        <v>16</v>
      </c>
      <c r="B57" s="4" t="n">
        <v>33.33</v>
      </c>
      <c r="C57" s="4" t="inlineStr">
        <is>
          <t>MARKETRATE</t>
        </is>
      </c>
      <c r="D57" s="4" t="inlineStr">
        <is>
          <t>Rent Type</t>
        </is>
      </c>
    </row>
    <row r="58">
      <c r="A58" s="9" t="n">
        <v>48</v>
      </c>
      <c r="B58" s="9" t="n">
        <v>100</v>
      </c>
      <c r="D58" s="9" t="inlineStr">
        <is>
          <t>Total Rent Type</t>
        </is>
      </c>
    </row>
    <row r="59"/>
  </sheetData>
  <mergeCells count="2">
    <mergeCell ref="A19:D19"/>
    <mergeCell ref="A1:B1"/>
  </mergeCells>
  <pageMargins left="0.75" right="0.75" top="1" bottom="1" header="0.5" footer="0.5"/>
</worksheet>
</file>

<file path=xl/worksheets/sheet146.xml><?xml version="1.0" encoding="utf-8"?>
<worksheet xmlns="http://schemas.openxmlformats.org/spreadsheetml/2006/main">
  <sheetPr>
    <outlinePr summaryBelow="1" summaryRight="1"/>
    <pageSetUpPr/>
  </sheetPr>
  <dimension ref="A1:D54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3567</v>
      </c>
    </row>
    <row r="3">
      <c r="A3" s="6" t="inlineStr">
        <is>
          <t>Sample (Total number of properties)</t>
        </is>
      </c>
      <c r="B3" s="4" t="n">
        <v>26</v>
      </c>
    </row>
    <row r="4">
      <c r="A4" s="6" t="inlineStr">
        <is>
          <t>Average property taxes per unit</t>
        </is>
      </c>
      <c r="B4" s="7" t="n">
        <v>1921</v>
      </c>
    </row>
    <row r="5">
      <c r="A5" s="6" t="inlineStr">
        <is>
          <t>Average payroll expenses per unit</t>
        </is>
      </c>
      <c r="B5" s="7" t="n">
        <v>1517</v>
      </c>
    </row>
    <row r="6">
      <c r="A6" s="6" t="inlineStr">
        <is>
          <t>Average capital expenditures per unit</t>
        </is>
      </c>
      <c r="B6" s="7" t="n">
        <v>240</v>
      </c>
    </row>
    <row r="7">
      <c r="A7" s="6" t="inlineStr">
        <is>
          <t>Average mortgage per unit</t>
        </is>
      </c>
      <c r="B7" s="7" t="n">
        <v>6945</v>
      </c>
    </row>
    <row r="8">
      <c r="A8" s="6" t="inlineStr">
        <is>
          <t>Average total operating expenses per unit</t>
        </is>
      </c>
      <c r="B8" s="7" t="n">
        <v>4367</v>
      </c>
    </row>
    <row r="9">
      <c r="A9" s="6" t="inlineStr">
        <is>
          <t>Average total expenses per unit</t>
        </is>
      </c>
      <c r="B9" s="7" t="n">
        <v>14991</v>
      </c>
    </row>
    <row r="10">
      <c r="A10" s="6" t="inlineStr">
        <is>
          <t>Average total profit per unit</t>
        </is>
      </c>
      <c r="B10" s="7" t="n">
        <v>1736</v>
      </c>
    </row>
    <row r="11">
      <c r="A11" s="6" t="inlineStr">
        <is>
          <t>Property taxes per dollar of rent</t>
        </is>
      </c>
      <c r="B11" s="4" t="inlineStr">
        <is>
          <t>11 cents</t>
        </is>
      </c>
    </row>
    <row r="12">
      <c r="A12" s="6" t="inlineStr">
        <is>
          <t>Payroll expenses per dollar of rent</t>
        </is>
      </c>
      <c r="B12" s="4" t="inlineStr">
        <is>
          <t>9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42 cents</t>
        </is>
      </c>
    </row>
    <row r="15">
      <c r="A15" s="6" t="inlineStr">
        <is>
          <t>Total operating expenses per dollar of rent</t>
        </is>
      </c>
      <c r="B15" s="4" t="inlineStr">
        <is>
          <t>26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4</v>
      </c>
      <c r="B21" s="4" t="n">
        <v>15.38</v>
      </c>
      <c r="C21" s="4" t="inlineStr">
        <is>
          <t>55075</t>
        </is>
      </c>
      <c r="D21" s="4" t="inlineStr">
        <is>
          <t>PROPERTYZIPCODE</t>
        </is>
      </c>
    </row>
    <row r="22">
      <c r="A22" s="4" t="n">
        <v>3</v>
      </c>
      <c r="B22" s="4" t="n">
        <v>11.54</v>
      </c>
      <c r="C22" s="4" t="inlineStr">
        <is>
          <t>55016</t>
        </is>
      </c>
      <c r="D22" s="4" t="inlineStr">
        <is>
          <t>PROPERTYZIPCODE</t>
        </is>
      </c>
    </row>
    <row r="23">
      <c r="A23" s="4" t="n">
        <v>3</v>
      </c>
      <c r="B23" s="4" t="n">
        <v>11.54</v>
      </c>
      <c r="C23" s="4" t="inlineStr">
        <is>
          <t>55379</t>
        </is>
      </c>
      <c r="D23" s="4" t="inlineStr">
        <is>
          <t>PROPERTYZIPCODE</t>
        </is>
      </c>
    </row>
    <row r="24">
      <c r="A24" s="4" t="n">
        <v>2</v>
      </c>
      <c r="B24" s="4" t="n">
        <v>7.69</v>
      </c>
      <c r="C24" s="4" t="inlineStr">
        <is>
          <t>55118</t>
        </is>
      </c>
      <c r="D24" s="4" t="inlineStr">
        <is>
          <t>PROPERTYZIPCODE</t>
        </is>
      </c>
    </row>
    <row r="25">
      <c r="A25" s="4" t="n">
        <v>2</v>
      </c>
      <c r="B25" s="4" t="n">
        <v>7.69</v>
      </c>
      <c r="C25" s="4" t="inlineStr">
        <is>
          <t>55352</t>
        </is>
      </c>
      <c r="D25" s="4" t="inlineStr">
        <is>
          <t>PROPERTYZIPCODE</t>
        </is>
      </c>
    </row>
    <row r="26">
      <c r="A26" s="4" t="n">
        <v>2</v>
      </c>
      <c r="B26" s="4" t="n">
        <v>7.69</v>
      </c>
      <c r="C26" s="4" t="inlineStr">
        <is>
          <t>55124</t>
        </is>
      </c>
      <c r="D26" s="4" t="inlineStr">
        <is>
          <t>PROPERTYZIPCODE</t>
        </is>
      </c>
    </row>
    <row r="27">
      <c r="A27" s="4" t="n">
        <v>2</v>
      </c>
      <c r="B27" s="4" t="n">
        <v>7.69</v>
      </c>
      <c r="C27" s="4" t="inlineStr">
        <is>
          <t>55122</t>
        </is>
      </c>
      <c r="D27" s="4" t="inlineStr">
        <is>
          <t>PROPERTYZIPCODE</t>
        </is>
      </c>
    </row>
    <row r="28">
      <c r="A28" s="4" t="n">
        <v>2</v>
      </c>
      <c r="B28" s="4" t="n">
        <v>7.69</v>
      </c>
      <c r="C28" s="4" t="inlineStr">
        <is>
          <t>55337</t>
        </is>
      </c>
      <c r="D28" s="4" t="inlineStr">
        <is>
          <t>PROPERTYZIPCODE</t>
        </is>
      </c>
    </row>
    <row r="29">
      <c r="A29" s="4" t="n">
        <v>1</v>
      </c>
      <c r="B29" s="4" t="n">
        <v>3.85</v>
      </c>
      <c r="C29" s="4" t="inlineStr">
        <is>
          <t>55372</t>
        </is>
      </c>
      <c r="D29" s="4" t="inlineStr">
        <is>
          <t>PROPERTYZIPCODE</t>
        </is>
      </c>
    </row>
    <row r="30">
      <c r="A30" s="4" t="n">
        <v>1</v>
      </c>
      <c r="B30" s="4" t="n">
        <v>3.85</v>
      </c>
      <c r="C30" s="4" t="inlineStr">
        <is>
          <t>55129</t>
        </is>
      </c>
      <c r="D30" s="4" t="inlineStr">
        <is>
          <t>PROPERTYZIPCODE</t>
        </is>
      </c>
    </row>
    <row r="31">
      <c r="A31" s="4" t="n">
        <v>1</v>
      </c>
      <c r="B31" s="4" t="n">
        <v>3.85</v>
      </c>
      <c r="C31" s="4" t="inlineStr">
        <is>
          <t>55068</t>
        </is>
      </c>
      <c r="D31" s="4" t="inlineStr">
        <is>
          <t>PROPERTYZIPCODE</t>
        </is>
      </c>
    </row>
    <row r="32">
      <c r="A32" s="4" t="n">
        <v>1</v>
      </c>
      <c r="B32" s="4" t="n">
        <v>3.85</v>
      </c>
      <c r="C32" s="4" t="inlineStr">
        <is>
          <t>55306</t>
        </is>
      </c>
      <c r="D32" s="4" t="inlineStr">
        <is>
          <t>PROPERTYZIPCODE</t>
        </is>
      </c>
    </row>
    <row r="33">
      <c r="A33" s="4" t="n">
        <v>1</v>
      </c>
      <c r="B33" s="4" t="n">
        <v>3.85</v>
      </c>
      <c r="C33" s="4" t="inlineStr">
        <is>
          <t>55378</t>
        </is>
      </c>
      <c r="D33" s="4" t="inlineStr">
        <is>
          <t>PROPERTYZIPCODE</t>
        </is>
      </c>
    </row>
    <row r="34">
      <c r="A34" s="4" t="n">
        <v>1</v>
      </c>
      <c r="B34" s="4" t="n">
        <v>3.85</v>
      </c>
      <c r="C34" s="4" t="inlineStr">
        <is>
          <t>55033</t>
        </is>
      </c>
      <c r="D34" s="4" t="inlineStr">
        <is>
          <t>PROPERTYZIPCODE</t>
        </is>
      </c>
    </row>
    <row r="35">
      <c r="A35" s="9" t="n">
        <v>26</v>
      </c>
      <c r="B35" s="9" t="n">
        <v>100</v>
      </c>
      <c r="D35" s="9" t="inlineStr">
        <is>
          <t>Total PROPERTYZIPCODE</t>
        </is>
      </c>
    </row>
    <row r="36">
      <c r="A36" s="4" t="n">
        <v>21</v>
      </c>
      <c r="B36" s="4" t="n">
        <v>80.77</v>
      </c>
      <c r="C36" s="4" t="inlineStr">
        <is>
          <t>GARDEN</t>
        </is>
      </c>
      <c r="D36" s="4" t="inlineStr">
        <is>
          <t>Property Type</t>
        </is>
      </c>
    </row>
    <row r="37">
      <c r="A37" s="4" t="n">
        <v>3</v>
      </c>
      <c r="B37" s="4" t="n">
        <v>11.54</v>
      </c>
      <c r="C37" s="4" t="inlineStr">
        <is>
          <t>MANUF</t>
        </is>
      </c>
      <c r="D37" s="4" t="inlineStr">
        <is>
          <t>Property Type</t>
        </is>
      </c>
    </row>
    <row r="38">
      <c r="A38" s="4" t="n">
        <v>1</v>
      </c>
      <c r="B38" s="4" t="n">
        <v>3.85</v>
      </c>
      <c r="C38" s="4" t="inlineStr">
        <is>
          <t>SENIOR</t>
        </is>
      </c>
      <c r="D38" s="4" t="inlineStr">
        <is>
          <t>Property Type</t>
        </is>
      </c>
    </row>
    <row r="39">
      <c r="A39" s="4" t="n">
        <v>1</v>
      </c>
      <c r="B39" s="4" t="n">
        <v>3.85</v>
      </c>
      <c r="C39" s="4" t="inlineStr">
        <is>
          <t>MIDRISE</t>
        </is>
      </c>
      <c r="D39" s="4" t="inlineStr">
        <is>
          <t>Property Type</t>
        </is>
      </c>
    </row>
    <row r="40">
      <c r="A40" s="9" t="n">
        <v>26</v>
      </c>
      <c r="B40" s="9" t="n">
        <v>100</v>
      </c>
      <c r="D40" s="9" t="inlineStr">
        <is>
          <t>Total Property Type</t>
        </is>
      </c>
    </row>
    <row r="41">
      <c r="A41" s="4" t="n">
        <v>2</v>
      </c>
      <c r="B41" s="4" t="n">
        <v>7.69</v>
      </c>
      <c r="C41" s="4" t="inlineStr">
        <is>
          <t>Less than 5 years</t>
        </is>
      </c>
      <c r="D41" s="4" t="inlineStr">
        <is>
          <t>Age of Property</t>
        </is>
      </c>
    </row>
    <row r="42">
      <c r="A42" s="4" t="n">
        <v>11</v>
      </c>
      <c r="B42" s="4" t="n">
        <v>42.31</v>
      </c>
      <c r="C42" s="4" t="inlineStr">
        <is>
          <t>5-9 years</t>
        </is>
      </c>
      <c r="D42" s="4" t="inlineStr">
        <is>
          <t>Age of Property</t>
        </is>
      </c>
    </row>
    <row r="43">
      <c r="A43" s="4" t="n">
        <v>3</v>
      </c>
      <c r="B43" s="4" t="n">
        <v>11.54</v>
      </c>
      <c r="C43" s="4" t="inlineStr">
        <is>
          <t>10-19 years</t>
        </is>
      </c>
      <c r="D43" s="4" t="inlineStr">
        <is>
          <t>Age of Property</t>
        </is>
      </c>
    </row>
    <row r="44">
      <c r="A44" s="4" t="n">
        <v>10</v>
      </c>
      <c r="B44" s="4" t="n">
        <v>38.46</v>
      </c>
      <c r="C44" s="4" t="inlineStr">
        <is>
          <t>20+ years</t>
        </is>
      </c>
      <c r="D44" s="4" t="inlineStr">
        <is>
          <t>Age of Property</t>
        </is>
      </c>
    </row>
    <row r="45">
      <c r="A45" s="9" t="n">
        <v>26</v>
      </c>
      <c r="B45" s="9" t="n">
        <v>100</v>
      </c>
      <c r="D45" s="9" t="inlineStr">
        <is>
          <t>Total Age of Property</t>
        </is>
      </c>
    </row>
    <row r="46">
      <c r="A46" s="4" t="n">
        <v>13</v>
      </c>
      <c r="B46" s="4" t="n">
        <v>50</v>
      </c>
      <c r="C46" s="4" t="inlineStr">
        <is>
          <t>Less than 100</t>
        </is>
      </c>
      <c r="D46" s="4" t="inlineStr">
        <is>
          <t>Property Size</t>
        </is>
      </c>
    </row>
    <row r="47">
      <c r="A47" s="4" t="n">
        <v>5</v>
      </c>
      <c r="B47" s="4" t="n">
        <v>19.23</v>
      </c>
      <c r="C47" s="4" t="inlineStr">
        <is>
          <t>100-199</t>
        </is>
      </c>
      <c r="D47" s="4" t="inlineStr">
        <is>
          <t>Property Size</t>
        </is>
      </c>
    </row>
    <row r="48">
      <c r="A48" s="4" t="n">
        <v>5</v>
      </c>
      <c r="B48" s="4" t="n">
        <v>19.23</v>
      </c>
      <c r="C48" s="4" t="inlineStr">
        <is>
          <t>200-299</t>
        </is>
      </c>
      <c r="D48" s="4" t="inlineStr">
        <is>
          <t>Property Size</t>
        </is>
      </c>
    </row>
    <row r="49">
      <c r="A49" s="4" t="n">
        <v>3</v>
      </c>
      <c r="B49" s="4" t="n">
        <v>11.54</v>
      </c>
      <c r="C49" s="4" t="inlineStr">
        <is>
          <t>300-399</t>
        </is>
      </c>
      <c r="D49" s="4" t="inlineStr">
        <is>
          <t>Property Size</t>
        </is>
      </c>
    </row>
    <row r="50">
      <c r="A50" s="9" t="n">
        <v>26</v>
      </c>
      <c r="B50" s="9" t="n">
        <v>100</v>
      </c>
      <c r="D50" s="9" t="inlineStr">
        <is>
          <t>Total Property Size</t>
        </is>
      </c>
    </row>
    <row r="51">
      <c r="A51" s="4" t="n">
        <v>21</v>
      </c>
      <c r="B51" s="4" t="n">
        <v>80.77</v>
      </c>
      <c r="C51" s="4" t="inlineStr">
        <is>
          <t>AFFORDABLE</t>
        </is>
      </c>
      <c r="D51" s="4" t="inlineStr">
        <is>
          <t>Rent Type</t>
        </is>
      </c>
    </row>
    <row r="52">
      <c r="A52" s="4" t="n">
        <v>5</v>
      </c>
      <c r="B52" s="4" t="n">
        <v>19.23</v>
      </c>
      <c r="C52" s="4" t="inlineStr">
        <is>
          <t>MARKETRATE</t>
        </is>
      </c>
      <c r="D52" s="4" t="inlineStr">
        <is>
          <t>Rent Type</t>
        </is>
      </c>
    </row>
    <row r="53">
      <c r="A53" s="9" t="n">
        <v>26</v>
      </c>
      <c r="B53" s="9" t="n">
        <v>100</v>
      </c>
      <c r="D53" s="9" t="inlineStr">
        <is>
          <t>Total Rent Type</t>
        </is>
      </c>
    </row>
    <row r="54"/>
  </sheetData>
  <mergeCells count="2">
    <mergeCell ref="A19:D19"/>
    <mergeCell ref="A1:B1"/>
  </mergeCells>
  <pageMargins left="0.75" right="0.75" top="1" bottom="1" header="0.5" footer="0.5"/>
</worksheet>
</file>

<file path=xl/worksheets/sheet147.xml><?xml version="1.0" encoding="utf-8"?>
<worksheet xmlns="http://schemas.openxmlformats.org/spreadsheetml/2006/main">
  <sheetPr>
    <outlinePr summaryBelow="1" summaryRight="1"/>
    <pageSetUpPr/>
  </sheetPr>
  <dimension ref="A1:D58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3220</v>
      </c>
    </row>
    <row r="3">
      <c r="A3" s="6" t="inlineStr">
        <is>
          <t>Sample (Total number of properties)</t>
        </is>
      </c>
      <c r="B3" s="4" t="n">
        <v>35</v>
      </c>
    </row>
    <row r="4">
      <c r="A4" s="6" t="inlineStr">
        <is>
          <t>Average property taxes per unit</t>
        </is>
      </c>
      <c r="B4" s="7" t="n">
        <v>1749</v>
      </c>
    </row>
    <row r="5">
      <c r="A5" s="6" t="inlineStr">
        <is>
          <t>Average payroll expenses per unit</t>
        </is>
      </c>
      <c r="B5" s="7" t="n">
        <v>879</v>
      </c>
    </row>
    <row r="6">
      <c r="A6" s="6" t="inlineStr">
        <is>
          <t>Average capital expenditures per unit</t>
        </is>
      </c>
      <c r="B6" s="7" t="n">
        <v>253</v>
      </c>
    </row>
    <row r="7">
      <c r="A7" s="6" t="inlineStr">
        <is>
          <t>Average mortgage per unit</t>
        </is>
      </c>
      <c r="B7" s="7" t="n">
        <v>7378</v>
      </c>
    </row>
    <row r="8">
      <c r="A8" s="6" t="inlineStr">
        <is>
          <t>Average total operating expenses per unit</t>
        </is>
      </c>
      <c r="B8" s="7" t="n">
        <v>4408</v>
      </c>
    </row>
    <row r="9">
      <c r="A9" s="6" t="inlineStr">
        <is>
          <t>Average total expenses per unit</t>
        </is>
      </c>
      <c r="B9" s="7" t="n">
        <v>14666</v>
      </c>
    </row>
    <row r="10">
      <c r="A10" s="6" t="inlineStr">
        <is>
          <t>Average total profit per unit</t>
        </is>
      </c>
      <c r="B10" s="7" t="n">
        <v>1841</v>
      </c>
    </row>
    <row r="11">
      <c r="A11" s="6" t="inlineStr">
        <is>
          <t>Property taxes per dollar of rent</t>
        </is>
      </c>
      <c r="B11" s="4" t="inlineStr">
        <is>
          <t>11 cents</t>
        </is>
      </c>
    </row>
    <row r="12">
      <c r="A12" s="6" t="inlineStr">
        <is>
          <t>Payroll expenses per dollar of rent</t>
        </is>
      </c>
      <c r="B12" s="4" t="inlineStr">
        <is>
          <t>5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45 cents</t>
        </is>
      </c>
    </row>
    <row r="15">
      <c r="A15" s="6" t="inlineStr">
        <is>
          <t>Total operating expenses per dollar of rent</t>
        </is>
      </c>
      <c r="B15" s="4" t="inlineStr">
        <is>
          <t>27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4</v>
      </c>
      <c r="B21" s="4" t="n">
        <v>11.43</v>
      </c>
      <c r="C21" s="4" t="inlineStr">
        <is>
          <t>55356</t>
        </is>
      </c>
      <c r="D21" s="4" t="inlineStr">
        <is>
          <t>PROPERTYZIPCODE</t>
        </is>
      </c>
    </row>
    <row r="22">
      <c r="A22" s="4" t="n">
        <v>4</v>
      </c>
      <c r="B22" s="4" t="n">
        <v>11.43</v>
      </c>
      <c r="C22" s="4" t="inlineStr">
        <is>
          <t>55431</t>
        </is>
      </c>
      <c r="D22" s="4" t="inlineStr">
        <is>
          <t>PROPERTYZIPCODE</t>
        </is>
      </c>
    </row>
    <row r="23">
      <c r="A23" s="4" t="n">
        <v>3</v>
      </c>
      <c r="B23" s="4" t="n">
        <v>8.57</v>
      </c>
      <c r="C23" s="4" t="inlineStr">
        <is>
          <t>55303</t>
        </is>
      </c>
      <c r="D23" s="4" t="inlineStr">
        <is>
          <t>PROPERTYZIPCODE</t>
        </is>
      </c>
    </row>
    <row r="24">
      <c r="A24" s="4" t="n">
        <v>3</v>
      </c>
      <c r="B24" s="4" t="n">
        <v>8.57</v>
      </c>
      <c r="C24" s="4" t="inlineStr">
        <is>
          <t>55435</t>
        </is>
      </c>
      <c r="D24" s="4" t="inlineStr">
        <is>
          <t>PROPERTYZIPCODE</t>
        </is>
      </c>
    </row>
    <row r="25">
      <c r="A25" s="4" t="n">
        <v>3</v>
      </c>
      <c r="B25" s="4" t="n">
        <v>8.57</v>
      </c>
      <c r="C25" s="4" t="inlineStr">
        <is>
          <t>55433</t>
        </is>
      </c>
      <c r="D25" s="4" t="inlineStr">
        <is>
          <t>PROPERTYZIPCODE</t>
        </is>
      </c>
    </row>
    <row r="26">
      <c r="A26" s="4" t="n">
        <v>2</v>
      </c>
      <c r="B26" s="4" t="n">
        <v>5.71</v>
      </c>
      <c r="C26" s="4" t="inlineStr">
        <is>
          <t>55316</t>
        </is>
      </c>
      <c r="D26" s="4" t="inlineStr">
        <is>
          <t>PROPERTYZIPCODE</t>
        </is>
      </c>
    </row>
    <row r="27">
      <c r="A27" s="4" t="n">
        <v>2</v>
      </c>
      <c r="B27" s="4" t="n">
        <v>5.71</v>
      </c>
      <c r="C27" s="4" t="inlineStr">
        <is>
          <t>55391</t>
        </is>
      </c>
      <c r="D27" s="4" t="inlineStr">
        <is>
          <t>PROPERTYZIPCODE</t>
        </is>
      </c>
    </row>
    <row r="28">
      <c r="A28" s="4" t="n">
        <v>2</v>
      </c>
      <c r="B28" s="4" t="n">
        <v>5.71</v>
      </c>
      <c r="C28" s="4" t="inlineStr">
        <is>
          <t>55343</t>
        </is>
      </c>
      <c r="D28" s="4" t="inlineStr">
        <is>
          <t>PROPERTYZIPCODE</t>
        </is>
      </c>
    </row>
    <row r="29">
      <c r="A29" s="4" t="n">
        <v>2</v>
      </c>
      <c r="B29" s="4" t="n">
        <v>5.71</v>
      </c>
      <c r="C29" s="4" t="inlineStr">
        <is>
          <t>55359</t>
        </is>
      </c>
      <c r="D29" s="4" t="inlineStr">
        <is>
          <t>PROPERTYZIPCODE</t>
        </is>
      </c>
    </row>
    <row r="30">
      <c r="A30" s="4" t="n">
        <v>2</v>
      </c>
      <c r="B30" s="4" t="n">
        <v>5.71</v>
      </c>
      <c r="C30" s="4" t="inlineStr">
        <is>
          <t>55369</t>
        </is>
      </c>
      <c r="D30" s="4" t="inlineStr">
        <is>
          <t>PROPERTYZIPCODE</t>
        </is>
      </c>
    </row>
    <row r="31">
      <c r="A31" s="4" t="n">
        <v>1</v>
      </c>
      <c r="B31" s="4" t="n">
        <v>2.86</v>
      </c>
      <c r="C31" s="4" t="inlineStr">
        <is>
          <t>55439</t>
        </is>
      </c>
      <c r="D31" s="4" t="inlineStr">
        <is>
          <t>PROPERTYZIPCODE</t>
        </is>
      </c>
    </row>
    <row r="32">
      <c r="A32" s="4" t="n">
        <v>1</v>
      </c>
      <c r="B32" s="4" t="n">
        <v>2.86</v>
      </c>
      <c r="C32" s="4" t="inlineStr">
        <is>
          <t>55420</t>
        </is>
      </c>
      <c r="D32" s="4" t="inlineStr">
        <is>
          <t>PROPERTYZIPCODE</t>
        </is>
      </c>
    </row>
    <row r="33">
      <c r="A33" s="4" t="n">
        <v>1</v>
      </c>
      <c r="B33" s="4" t="n">
        <v>2.86</v>
      </c>
      <c r="C33" s="4" t="inlineStr">
        <is>
          <t>55428</t>
        </is>
      </c>
      <c r="D33" s="4" t="inlineStr">
        <is>
          <t>PROPERTYZIPCODE</t>
        </is>
      </c>
    </row>
    <row r="34">
      <c r="A34" s="4" t="n">
        <v>1</v>
      </c>
      <c r="B34" s="4" t="n">
        <v>2.86</v>
      </c>
      <c r="C34" s="4" t="inlineStr">
        <is>
          <t>55347</t>
        </is>
      </c>
      <c r="D34" s="4" t="inlineStr">
        <is>
          <t>PROPERTYZIPCODE</t>
        </is>
      </c>
    </row>
    <row r="35">
      <c r="A35" s="4" t="n">
        <v>1</v>
      </c>
      <c r="B35" s="4" t="n">
        <v>2.86</v>
      </c>
      <c r="C35" s="4" t="inlineStr">
        <is>
          <t>55438</t>
        </is>
      </c>
      <c r="D35" s="4" t="inlineStr">
        <is>
          <t>PROPERTYZIPCODE</t>
        </is>
      </c>
    </row>
    <row r="36">
      <c r="A36" s="4" t="n">
        <v>1</v>
      </c>
      <c r="B36" s="4" t="n">
        <v>2.86</v>
      </c>
      <c r="C36" s="4" t="inlineStr">
        <is>
          <t>55404</t>
        </is>
      </c>
      <c r="D36" s="4" t="inlineStr">
        <is>
          <t>PROPERTYZIPCODE</t>
        </is>
      </c>
    </row>
    <row r="37">
      <c r="A37" s="4" t="n">
        <v>1</v>
      </c>
      <c r="B37" s="4" t="n">
        <v>2.86</v>
      </c>
      <c r="C37" s="4" t="inlineStr">
        <is>
          <t>55443</t>
        </is>
      </c>
      <c r="D37" s="4" t="inlineStr">
        <is>
          <t>PROPERTYZIPCODE</t>
        </is>
      </c>
    </row>
    <row r="38">
      <c r="A38" s="4" t="n">
        <v>1</v>
      </c>
      <c r="B38" s="4" t="n">
        <v>2.86</v>
      </c>
      <c r="C38" s="4" t="inlineStr">
        <is>
          <t>55425</t>
        </is>
      </c>
      <c r="D38" s="4" t="inlineStr">
        <is>
          <t>PROPERTYZIPCODE</t>
        </is>
      </c>
    </row>
    <row r="39">
      <c r="A39" s="9" t="n">
        <v>35</v>
      </c>
      <c r="B39" s="9" t="n">
        <v>100</v>
      </c>
      <c r="D39" s="9" t="inlineStr">
        <is>
          <t>Total PROPERTYZIPCODE</t>
        </is>
      </c>
    </row>
    <row r="40">
      <c r="A40" s="4" t="n">
        <v>31</v>
      </c>
      <c r="B40" s="4" t="n">
        <v>88.56999999999999</v>
      </c>
      <c r="C40" s="4" t="inlineStr">
        <is>
          <t>GARDEN</t>
        </is>
      </c>
      <c r="D40" s="4" t="inlineStr">
        <is>
          <t>Property Type</t>
        </is>
      </c>
    </row>
    <row r="41">
      <c r="A41" s="4" t="n">
        <v>3</v>
      </c>
      <c r="B41" s="4" t="n">
        <v>8.57</v>
      </c>
      <c r="C41" s="4" t="inlineStr">
        <is>
          <t>SENIOR</t>
        </is>
      </c>
      <c r="D41" s="4" t="inlineStr">
        <is>
          <t>Property Type</t>
        </is>
      </c>
    </row>
    <row r="42">
      <c r="A42" s="4" t="n">
        <v>1</v>
      </c>
      <c r="B42" s="4" t="n">
        <v>2.86</v>
      </c>
      <c r="C42" s="4" t="inlineStr">
        <is>
          <t>MIDRISE</t>
        </is>
      </c>
      <c r="D42" s="4" t="inlineStr">
        <is>
          <t>Property Type</t>
        </is>
      </c>
    </row>
    <row r="43">
      <c r="A43" s="9" t="n">
        <v>35</v>
      </c>
      <c r="B43" s="9" t="n">
        <v>100</v>
      </c>
      <c r="D43" s="9" t="inlineStr">
        <is>
          <t>Total Property Type</t>
        </is>
      </c>
    </row>
    <row r="44">
      <c r="A44" s="4" t="n">
        <v>3</v>
      </c>
      <c r="B44" s="4" t="n">
        <v>8.57</v>
      </c>
      <c r="C44" s="4" t="inlineStr">
        <is>
          <t>Less than 5 years</t>
        </is>
      </c>
      <c r="D44" s="4" t="inlineStr">
        <is>
          <t>Age of Property</t>
        </is>
      </c>
    </row>
    <row r="45">
      <c r="A45" s="4" t="n">
        <v>10</v>
      </c>
      <c r="B45" s="4" t="n">
        <v>28.57</v>
      </c>
      <c r="C45" s="4" t="inlineStr">
        <is>
          <t>5-9 years</t>
        </is>
      </c>
      <c r="D45" s="4" t="inlineStr">
        <is>
          <t>Age of Property</t>
        </is>
      </c>
    </row>
    <row r="46">
      <c r="A46" s="4" t="n">
        <v>6</v>
      </c>
      <c r="B46" s="4" t="n">
        <v>17.14</v>
      </c>
      <c r="C46" s="4" t="inlineStr">
        <is>
          <t>10-19 years</t>
        </is>
      </c>
      <c r="D46" s="4" t="inlineStr">
        <is>
          <t>Age of Property</t>
        </is>
      </c>
    </row>
    <row r="47">
      <c r="A47" s="4" t="n">
        <v>16</v>
      </c>
      <c r="B47" s="4" t="n">
        <v>45.71</v>
      </c>
      <c r="C47" s="4" t="inlineStr">
        <is>
          <t>20+ years</t>
        </is>
      </c>
      <c r="D47" s="4" t="inlineStr">
        <is>
          <t>Age of Property</t>
        </is>
      </c>
    </row>
    <row r="48">
      <c r="A48" s="9" t="n">
        <v>35</v>
      </c>
      <c r="B48" s="9" t="n">
        <v>100</v>
      </c>
      <c r="D48" s="9" t="inlineStr">
        <is>
          <t>Total Age of Property</t>
        </is>
      </c>
    </row>
    <row r="49">
      <c r="A49" s="4" t="n">
        <v>24</v>
      </c>
      <c r="B49" s="4" t="n">
        <v>68.56999999999999</v>
      </c>
      <c r="C49" s="4" t="inlineStr">
        <is>
          <t>Less than 100</t>
        </is>
      </c>
      <c r="D49" s="4" t="inlineStr">
        <is>
          <t>Property Size</t>
        </is>
      </c>
    </row>
    <row r="50">
      <c r="A50" s="4" t="n">
        <v>5</v>
      </c>
      <c r="B50" s="4" t="n">
        <v>14.29</v>
      </c>
      <c r="C50" s="4" t="inlineStr">
        <is>
          <t>100-199</t>
        </is>
      </c>
      <c r="D50" s="4" t="inlineStr">
        <is>
          <t>Property Size</t>
        </is>
      </c>
    </row>
    <row r="51">
      <c r="A51" s="4" t="n">
        <v>4</v>
      </c>
      <c r="B51" s="4" t="n">
        <v>11.43</v>
      </c>
      <c r="C51" s="4" t="inlineStr">
        <is>
          <t>200-299</t>
        </is>
      </c>
      <c r="D51" s="4" t="inlineStr">
        <is>
          <t>Property Size</t>
        </is>
      </c>
    </row>
    <row r="52">
      <c r="A52" s="4" t="n">
        <v>1</v>
      </c>
      <c r="B52" s="4" t="n">
        <v>2.86</v>
      </c>
      <c r="C52" s="4" t="inlineStr">
        <is>
          <t>300-399</t>
        </is>
      </c>
      <c r="D52" s="4" t="inlineStr">
        <is>
          <t>Property Size</t>
        </is>
      </c>
    </row>
    <row r="53">
      <c r="A53" s="4" t="n">
        <v>1</v>
      </c>
      <c r="B53" s="4" t="n">
        <v>2.86</v>
      </c>
      <c r="C53" s="4" t="inlineStr">
        <is>
          <t>400-499</t>
        </is>
      </c>
      <c r="D53" s="4" t="inlineStr">
        <is>
          <t>Property Size</t>
        </is>
      </c>
    </row>
    <row r="54">
      <c r="A54" s="9" t="n">
        <v>35</v>
      </c>
      <c r="B54" s="9" t="n">
        <v>100</v>
      </c>
      <c r="D54" s="9" t="inlineStr">
        <is>
          <t>Total Property Size</t>
        </is>
      </c>
    </row>
    <row r="55">
      <c r="A55" s="4" t="n">
        <v>26</v>
      </c>
      <c r="B55" s="4" t="n">
        <v>74.29000000000001</v>
      </c>
      <c r="C55" s="4" t="inlineStr">
        <is>
          <t>AFFORDABLE</t>
        </is>
      </c>
      <c r="D55" s="4" t="inlineStr">
        <is>
          <t>Rent Type</t>
        </is>
      </c>
    </row>
    <row r="56">
      <c r="A56" s="4" t="n">
        <v>9</v>
      </c>
      <c r="B56" s="4" t="n">
        <v>25.71</v>
      </c>
      <c r="C56" s="4" t="inlineStr">
        <is>
          <t>MARKETRATE</t>
        </is>
      </c>
      <c r="D56" s="4" t="inlineStr">
        <is>
          <t>Rent Type</t>
        </is>
      </c>
    </row>
    <row r="57">
      <c r="A57" s="9" t="n">
        <v>35</v>
      </c>
      <c r="B57" s="9" t="n">
        <v>100</v>
      </c>
      <c r="D57" s="9" t="inlineStr">
        <is>
          <t>Total Rent Type</t>
        </is>
      </c>
    </row>
    <row r="58"/>
  </sheetData>
  <mergeCells count="2">
    <mergeCell ref="A19:D19"/>
    <mergeCell ref="A1:B1"/>
  </mergeCells>
  <pageMargins left="0.75" right="0.75" top="1" bottom="1" header="0.5" footer="0.5"/>
</worksheet>
</file>

<file path=xl/worksheets/sheet148.xml><?xml version="1.0" encoding="utf-8"?>
<worksheet xmlns="http://schemas.openxmlformats.org/spreadsheetml/2006/main">
  <sheetPr>
    <outlinePr summaryBelow="1" summaryRight="1"/>
    <pageSetUpPr/>
  </sheetPr>
  <dimension ref="A1:D60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4429</v>
      </c>
    </row>
    <row r="3">
      <c r="A3" s="6" t="inlineStr">
        <is>
          <t>Sample (Total number of properties)</t>
        </is>
      </c>
      <c r="B3" s="4" t="n">
        <v>53</v>
      </c>
    </row>
    <row r="4">
      <c r="A4" s="6" t="inlineStr">
        <is>
          <t>Average property taxes per unit</t>
        </is>
      </c>
      <c r="B4" s="7" t="n">
        <v>1951</v>
      </c>
    </row>
    <row r="5">
      <c r="A5" s="6" t="inlineStr">
        <is>
          <t>Average payroll expenses per unit</t>
        </is>
      </c>
      <c r="B5" s="7" t="n">
        <v>1190</v>
      </c>
    </row>
    <row r="6">
      <c r="A6" s="6" t="inlineStr">
        <is>
          <t>Average capital expenditures per unit</t>
        </is>
      </c>
      <c r="B6" s="7" t="n">
        <v>233</v>
      </c>
    </row>
    <row r="7">
      <c r="A7" s="6" t="inlineStr">
        <is>
          <t>Average mortgage per unit</t>
        </is>
      </c>
      <c r="B7" s="7" t="n">
        <v>5952</v>
      </c>
    </row>
    <row r="8">
      <c r="A8" s="6" t="inlineStr">
        <is>
          <t>Average total operating expenses per unit</t>
        </is>
      </c>
      <c r="B8" s="7" t="n">
        <v>4070</v>
      </c>
    </row>
    <row r="9">
      <c r="A9" s="6" t="inlineStr">
        <is>
          <t>Average total expenses per unit</t>
        </is>
      </c>
      <c r="B9" s="7" t="n">
        <v>13395</v>
      </c>
    </row>
    <row r="10">
      <c r="A10" s="6" t="inlineStr">
        <is>
          <t>Average total profit per unit</t>
        </is>
      </c>
      <c r="B10" s="7" t="n">
        <v>1488</v>
      </c>
    </row>
    <row r="11">
      <c r="A11" s="6" t="inlineStr">
        <is>
          <t>Property taxes per dollar of rent</t>
        </is>
      </c>
      <c r="B11" s="4" t="inlineStr">
        <is>
          <t>13 cents</t>
        </is>
      </c>
    </row>
    <row r="12">
      <c r="A12" s="6" t="inlineStr">
        <is>
          <t>Payroll expenses per dollar of rent</t>
        </is>
      </c>
      <c r="B12" s="4" t="inlineStr">
        <is>
          <t>8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40 cents</t>
        </is>
      </c>
    </row>
    <row r="15">
      <c r="A15" s="6" t="inlineStr">
        <is>
          <t>Total operating expenses per dollar of rent</t>
        </is>
      </c>
      <c r="B15" s="4" t="inlineStr">
        <is>
          <t>27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7</v>
      </c>
      <c r="B21" s="4" t="n">
        <v>13.21</v>
      </c>
      <c r="C21" s="4" t="inlineStr">
        <is>
          <t>55117</t>
        </is>
      </c>
      <c r="D21" s="4" t="inlineStr">
        <is>
          <t>PROPERTYZIPCODE</t>
        </is>
      </c>
    </row>
    <row r="22">
      <c r="A22" s="4" t="n">
        <v>6</v>
      </c>
      <c r="B22" s="4" t="n">
        <v>11.32</v>
      </c>
      <c r="C22" s="4" t="inlineStr">
        <is>
          <t>55112</t>
        </is>
      </c>
      <c r="D22" s="4" t="inlineStr">
        <is>
          <t>PROPERTYZIPCODE</t>
        </is>
      </c>
    </row>
    <row r="23">
      <c r="A23" s="4" t="n">
        <v>6</v>
      </c>
      <c r="B23" s="4" t="n">
        <v>11.32</v>
      </c>
      <c r="C23" s="4" t="inlineStr">
        <is>
          <t>55106</t>
        </is>
      </c>
      <c r="D23" s="4" t="inlineStr">
        <is>
          <t>PROPERTYZIPCODE</t>
        </is>
      </c>
    </row>
    <row r="24">
      <c r="A24" s="4" t="n">
        <v>5</v>
      </c>
      <c r="B24" s="4" t="n">
        <v>9.43</v>
      </c>
      <c r="C24" s="4" t="inlineStr">
        <is>
          <t>55104</t>
        </is>
      </c>
      <c r="D24" s="4" t="inlineStr">
        <is>
          <t>PROPERTYZIPCODE</t>
        </is>
      </c>
    </row>
    <row r="25">
      <c r="A25" s="4" t="n">
        <v>3</v>
      </c>
      <c r="B25" s="4" t="n">
        <v>5.66</v>
      </c>
      <c r="C25" s="4" t="inlineStr">
        <is>
          <t>55126</t>
        </is>
      </c>
      <c r="D25" s="4" t="inlineStr">
        <is>
          <t>PROPERTYZIPCODE</t>
        </is>
      </c>
    </row>
    <row r="26">
      <c r="A26" s="4" t="n">
        <v>3</v>
      </c>
      <c r="B26" s="4" t="n">
        <v>5.66</v>
      </c>
      <c r="C26" s="4" t="inlineStr">
        <is>
          <t>55103</t>
        </is>
      </c>
      <c r="D26" s="4" t="inlineStr">
        <is>
          <t>PROPERTYZIPCODE</t>
        </is>
      </c>
    </row>
    <row r="27">
      <c r="A27" s="4" t="n">
        <v>3</v>
      </c>
      <c r="B27" s="4" t="n">
        <v>5.66</v>
      </c>
      <c r="C27" s="4" t="inlineStr">
        <is>
          <t>55102</t>
        </is>
      </c>
      <c r="D27" s="4" t="inlineStr">
        <is>
          <t>PROPERTYZIPCODE</t>
        </is>
      </c>
    </row>
    <row r="28">
      <c r="A28" s="4" t="n">
        <v>3</v>
      </c>
      <c r="B28" s="4" t="n">
        <v>5.66</v>
      </c>
      <c r="C28" s="4" t="inlineStr">
        <is>
          <t>55108</t>
        </is>
      </c>
      <c r="D28" s="4" t="inlineStr">
        <is>
          <t>PROPERTYZIPCODE</t>
        </is>
      </c>
    </row>
    <row r="29">
      <c r="A29" s="4" t="n">
        <v>2</v>
      </c>
      <c r="B29" s="4" t="n">
        <v>3.77</v>
      </c>
      <c r="C29" s="4" t="inlineStr">
        <is>
          <t>55109</t>
        </is>
      </c>
      <c r="D29" s="4" t="inlineStr">
        <is>
          <t>PROPERTYZIPCODE</t>
        </is>
      </c>
    </row>
    <row r="30">
      <c r="A30" s="4" t="n">
        <v>2</v>
      </c>
      <c r="B30" s="4" t="n">
        <v>3.77</v>
      </c>
      <c r="C30" s="4" t="inlineStr">
        <is>
          <t>55119</t>
        </is>
      </c>
      <c r="D30" s="4" t="inlineStr">
        <is>
          <t>PROPERTYZIPCODE</t>
        </is>
      </c>
    </row>
    <row r="31">
      <c r="A31" s="4" t="n">
        <v>2</v>
      </c>
      <c r="B31" s="4" t="n">
        <v>3.77</v>
      </c>
      <c r="C31" s="4" t="inlineStr">
        <is>
          <t>55116</t>
        </is>
      </c>
      <c r="D31" s="4" t="inlineStr">
        <is>
          <t>PROPERTYZIPCODE</t>
        </is>
      </c>
    </row>
    <row r="32">
      <c r="A32" s="4" t="n">
        <v>2</v>
      </c>
      <c r="B32" s="4" t="n">
        <v>3.77</v>
      </c>
      <c r="C32" s="4" t="inlineStr">
        <is>
          <t>55110</t>
        </is>
      </c>
      <c r="D32" s="4" t="inlineStr">
        <is>
          <t>PROPERTYZIPCODE</t>
        </is>
      </c>
    </row>
    <row r="33">
      <c r="A33" s="4" t="n">
        <v>1</v>
      </c>
      <c r="B33" s="4" t="n">
        <v>1.89</v>
      </c>
      <c r="C33" s="4" t="inlineStr">
        <is>
          <t>55113</t>
        </is>
      </c>
      <c r="D33" s="4" t="inlineStr">
        <is>
          <t>PROPERTYZIPCODE</t>
        </is>
      </c>
    </row>
    <row r="34">
      <c r="A34" s="4" t="n">
        <v>1</v>
      </c>
      <c r="B34" s="4" t="n">
        <v>1.89</v>
      </c>
      <c r="C34" s="4" t="inlineStr">
        <is>
          <t>55129</t>
        </is>
      </c>
      <c r="D34" s="4" t="inlineStr">
        <is>
          <t>PROPERTYZIPCODE</t>
        </is>
      </c>
    </row>
    <row r="35">
      <c r="A35" s="4" t="n">
        <v>1</v>
      </c>
      <c r="B35" s="4" t="n">
        <v>1.89</v>
      </c>
      <c r="C35" s="4" t="inlineStr">
        <is>
          <t>55025</t>
        </is>
      </c>
      <c r="D35" s="4" t="inlineStr">
        <is>
          <t>PROPERTYZIPCODE</t>
        </is>
      </c>
    </row>
    <row r="36">
      <c r="A36" s="4" t="n">
        <v>1</v>
      </c>
      <c r="B36" s="4" t="n">
        <v>1.89</v>
      </c>
      <c r="C36" s="4" t="inlineStr">
        <is>
          <t>55125</t>
        </is>
      </c>
      <c r="D36" s="4" t="inlineStr">
        <is>
          <t>PROPERTYZIPCODE</t>
        </is>
      </c>
    </row>
    <row r="37">
      <c r="A37" s="4" t="n">
        <v>1</v>
      </c>
      <c r="B37" s="4" t="n">
        <v>1.89</v>
      </c>
      <c r="C37" s="4" t="inlineStr">
        <is>
          <t>55433</t>
        </is>
      </c>
      <c r="D37" s="4" t="inlineStr">
        <is>
          <t>PROPERTYZIPCODE</t>
        </is>
      </c>
    </row>
    <row r="38">
      <c r="A38" s="4" t="n">
        <v>1</v>
      </c>
      <c r="B38" s="4" t="n">
        <v>1.89</v>
      </c>
      <c r="C38" s="4" t="inlineStr">
        <is>
          <t>55082</t>
        </is>
      </c>
      <c r="D38" s="4" t="inlineStr">
        <is>
          <t>PROPERTYZIPCODE</t>
        </is>
      </c>
    </row>
    <row r="39">
      <c r="A39" s="4" t="n">
        <v>1</v>
      </c>
      <c r="B39" s="4" t="n">
        <v>1.89</v>
      </c>
      <c r="C39" s="4" t="inlineStr">
        <is>
          <t>55105</t>
        </is>
      </c>
      <c r="D39" s="4" t="inlineStr">
        <is>
          <t>PROPERTYZIPCODE</t>
        </is>
      </c>
    </row>
    <row r="40">
      <c r="A40" s="4" t="n">
        <v>1</v>
      </c>
      <c r="B40" s="4" t="n">
        <v>1.89</v>
      </c>
      <c r="C40" s="4" t="inlineStr">
        <is>
          <t>55107</t>
        </is>
      </c>
      <c r="D40" s="4" t="inlineStr">
        <is>
          <t>PROPERTYZIPCODE</t>
        </is>
      </c>
    </row>
    <row r="41">
      <c r="A41" s="4" t="n">
        <v>1</v>
      </c>
      <c r="B41" s="4" t="n">
        <v>1.89</v>
      </c>
      <c r="C41" s="4" t="inlineStr">
        <is>
          <t>55130</t>
        </is>
      </c>
      <c r="D41" s="4" t="inlineStr">
        <is>
          <t>PROPERTYZIPCODE</t>
        </is>
      </c>
    </row>
    <row r="42">
      <c r="A42" s="9" t="n">
        <v>53</v>
      </c>
      <c r="B42" s="9" t="n">
        <v>100</v>
      </c>
      <c r="D42" s="9" t="inlineStr">
        <is>
          <t>Total PROPERTYZIPCODE</t>
        </is>
      </c>
    </row>
    <row r="43">
      <c r="A43" s="4" t="n">
        <v>47</v>
      </c>
      <c r="B43" s="4" t="n">
        <v>88.68000000000001</v>
      </c>
      <c r="C43" s="4" t="inlineStr">
        <is>
          <t>GARDEN</t>
        </is>
      </c>
      <c r="D43" s="4" t="inlineStr">
        <is>
          <t>Property Type</t>
        </is>
      </c>
    </row>
    <row r="44">
      <c r="A44" s="4" t="n">
        <v>4</v>
      </c>
      <c r="B44" s="4" t="n">
        <v>7.55</v>
      </c>
      <c r="C44" s="4" t="inlineStr">
        <is>
          <t>SENIOR</t>
        </is>
      </c>
      <c r="D44" s="4" t="inlineStr">
        <is>
          <t>Property Type</t>
        </is>
      </c>
    </row>
    <row r="45">
      <c r="A45" s="4" t="n">
        <v>2</v>
      </c>
      <c r="B45" s="4" t="n">
        <v>3.77</v>
      </c>
      <c r="C45" s="4" t="inlineStr">
        <is>
          <t>MANUF</t>
        </is>
      </c>
      <c r="D45" s="4" t="inlineStr">
        <is>
          <t>Property Type</t>
        </is>
      </c>
    </row>
    <row r="46">
      <c r="A46" s="9" t="n">
        <v>53</v>
      </c>
      <c r="B46" s="9" t="n">
        <v>100</v>
      </c>
      <c r="D46" s="9" t="inlineStr">
        <is>
          <t>Total Property Type</t>
        </is>
      </c>
    </row>
    <row r="47">
      <c r="A47" s="4" t="n">
        <v>5</v>
      </c>
      <c r="B47" s="4" t="n">
        <v>9.43</v>
      </c>
      <c r="C47" s="4" t="inlineStr">
        <is>
          <t>Less than 5 years</t>
        </is>
      </c>
      <c r="D47" s="4" t="inlineStr">
        <is>
          <t>Age of Property</t>
        </is>
      </c>
    </row>
    <row r="48">
      <c r="A48" s="4" t="n">
        <v>20</v>
      </c>
      <c r="B48" s="4" t="n">
        <v>37.74</v>
      </c>
      <c r="C48" s="4" t="inlineStr">
        <is>
          <t>5-9 years</t>
        </is>
      </c>
      <c r="D48" s="4" t="inlineStr">
        <is>
          <t>Age of Property</t>
        </is>
      </c>
    </row>
    <row r="49">
      <c r="A49" s="4" t="n">
        <v>3</v>
      </c>
      <c r="B49" s="4" t="n">
        <v>5.66</v>
      </c>
      <c r="C49" s="4" t="inlineStr">
        <is>
          <t>10-19 years</t>
        </is>
      </c>
      <c r="D49" s="4" t="inlineStr">
        <is>
          <t>Age of Property</t>
        </is>
      </c>
    </row>
    <row r="50">
      <c r="A50" s="4" t="n">
        <v>25</v>
      </c>
      <c r="B50" s="4" t="n">
        <v>47.17</v>
      </c>
      <c r="C50" s="4" t="inlineStr">
        <is>
          <t>20+ years</t>
        </is>
      </c>
      <c r="D50" s="4" t="inlineStr">
        <is>
          <t>Age of Property</t>
        </is>
      </c>
    </row>
    <row r="51">
      <c r="A51" s="9" t="n">
        <v>53</v>
      </c>
      <c r="B51" s="9" t="n">
        <v>100</v>
      </c>
      <c r="D51" s="9" t="inlineStr">
        <is>
          <t>Total Age of Property</t>
        </is>
      </c>
    </row>
    <row r="52">
      <c r="A52" s="4" t="n">
        <v>39</v>
      </c>
      <c r="B52" s="4" t="n">
        <v>73.58</v>
      </c>
      <c r="C52" s="4" t="inlineStr">
        <is>
          <t>Less than 100</t>
        </is>
      </c>
      <c r="D52" s="4" t="inlineStr">
        <is>
          <t>Property Size</t>
        </is>
      </c>
    </row>
    <row r="53">
      <c r="A53" s="4" t="n">
        <v>8</v>
      </c>
      <c r="B53" s="4" t="n">
        <v>15.09</v>
      </c>
      <c r="C53" s="4" t="inlineStr">
        <is>
          <t>100-199</t>
        </is>
      </c>
      <c r="D53" s="4" t="inlineStr">
        <is>
          <t>Property Size</t>
        </is>
      </c>
    </row>
    <row r="54">
      <c r="A54" s="4" t="n">
        <v>4</v>
      </c>
      <c r="B54" s="4" t="n">
        <v>7.55</v>
      </c>
      <c r="C54" s="4" t="inlineStr">
        <is>
          <t>200-299</t>
        </is>
      </c>
      <c r="D54" s="4" t="inlineStr">
        <is>
          <t>Property Size</t>
        </is>
      </c>
    </row>
    <row r="55">
      <c r="A55" s="4" t="n">
        <v>2</v>
      </c>
      <c r="B55" s="4" t="n">
        <v>3.77</v>
      </c>
      <c r="C55" s="4" t="inlineStr">
        <is>
          <t>400-499</t>
        </is>
      </c>
      <c r="D55" s="4" t="inlineStr">
        <is>
          <t>Property Size</t>
        </is>
      </c>
    </row>
    <row r="56">
      <c r="A56" s="9" t="n">
        <v>53</v>
      </c>
      <c r="B56" s="9" t="n">
        <v>100</v>
      </c>
      <c r="D56" s="9" t="inlineStr">
        <is>
          <t>Total Property Size</t>
        </is>
      </c>
    </row>
    <row r="57">
      <c r="A57" s="4" t="n">
        <v>47</v>
      </c>
      <c r="B57" s="4" t="n">
        <v>88.68000000000001</v>
      </c>
      <c r="C57" s="4" t="inlineStr">
        <is>
          <t>AFFORDABLE</t>
        </is>
      </c>
      <c r="D57" s="4" t="inlineStr">
        <is>
          <t>Rent Type</t>
        </is>
      </c>
    </row>
    <row r="58">
      <c r="A58" s="4" t="n">
        <v>6</v>
      </c>
      <c r="B58" s="4" t="n">
        <v>11.32</v>
      </c>
      <c r="C58" s="4" t="inlineStr">
        <is>
          <t>MARKETRATE</t>
        </is>
      </c>
      <c r="D58" s="4" t="inlineStr">
        <is>
          <t>Rent Type</t>
        </is>
      </c>
    </row>
    <row r="59">
      <c r="A59" s="9" t="n">
        <v>53</v>
      </c>
      <c r="B59" s="9" t="n">
        <v>100</v>
      </c>
      <c r="D59" s="9" t="inlineStr">
        <is>
          <t>Total Rent Type</t>
        </is>
      </c>
    </row>
    <row r="60"/>
  </sheetData>
  <mergeCells count="2">
    <mergeCell ref="A19:D19"/>
    <mergeCell ref="A1:B1"/>
  </mergeCells>
  <pageMargins left="0.75" right="0.75" top="1" bottom="1" header="0.5" footer="0.5"/>
</worksheet>
</file>

<file path=xl/worksheets/sheet149.xml><?xml version="1.0" encoding="utf-8"?>
<worksheet xmlns="http://schemas.openxmlformats.org/spreadsheetml/2006/main">
  <sheetPr>
    <outlinePr summaryBelow="1" summaryRight="1"/>
    <pageSetUpPr/>
  </sheetPr>
  <dimension ref="A1:D67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5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8049</v>
      </c>
    </row>
    <row r="3">
      <c r="A3" s="6" t="inlineStr">
        <is>
          <t>Sample (Total number of properties)</t>
        </is>
      </c>
      <c r="B3" s="4" t="n">
        <v>103</v>
      </c>
    </row>
    <row r="4">
      <c r="A4" s="6" t="inlineStr">
        <is>
          <t>Average property taxes per unit</t>
        </is>
      </c>
      <c r="B4" s="7" t="n">
        <v>2146</v>
      </c>
    </row>
    <row r="5">
      <c r="A5" s="6" t="inlineStr">
        <is>
          <t>Average payroll expenses per unit</t>
        </is>
      </c>
      <c r="B5" s="7" t="n">
        <v>1284</v>
      </c>
    </row>
    <row r="6">
      <c r="A6" s="6" t="inlineStr">
        <is>
          <t>Average capital expenditures per unit</t>
        </is>
      </c>
      <c r="B6" s="7" t="n">
        <v>249</v>
      </c>
    </row>
    <row r="7">
      <c r="A7" s="6" t="inlineStr">
        <is>
          <t>Average mortgage per unit</t>
        </is>
      </c>
      <c r="B7" s="7" t="n">
        <v>5552</v>
      </c>
    </row>
    <row r="8">
      <c r="A8" s="6" t="inlineStr">
        <is>
          <t>Average total operating expenses per unit</t>
        </is>
      </c>
      <c r="B8" s="7" t="n">
        <v>4737</v>
      </c>
    </row>
    <row r="9">
      <c r="A9" s="6" t="inlineStr">
        <is>
          <t>Average total expenses per unit</t>
        </is>
      </c>
      <c r="B9" s="7" t="n">
        <v>13969</v>
      </c>
    </row>
    <row r="10">
      <c r="A10" s="6" t="inlineStr">
        <is>
          <t>Average total profit per unit</t>
        </is>
      </c>
      <c r="B10" s="7" t="n">
        <v>1397</v>
      </c>
    </row>
    <row r="11">
      <c r="A11" s="6" t="inlineStr">
        <is>
          <t>Property taxes per dollar of rent</t>
        </is>
      </c>
      <c r="B11" s="4" t="inlineStr">
        <is>
          <t>14 cents</t>
        </is>
      </c>
    </row>
    <row r="12">
      <c r="A12" s="6" t="inlineStr">
        <is>
          <t>Payroll expenses per dollar of rent</t>
        </is>
      </c>
      <c r="B12" s="4" t="inlineStr">
        <is>
          <t>8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36 cents</t>
        </is>
      </c>
    </row>
    <row r="15">
      <c r="A15" s="6" t="inlineStr">
        <is>
          <t>Total operating expenses per dollar of rent</t>
        </is>
      </c>
      <c r="B15" s="4" t="inlineStr">
        <is>
          <t>31 cents</t>
        </is>
      </c>
    </row>
    <row r="16">
      <c r="A16" s="6" t="inlineStr">
        <is>
          <t>Total expenses per dollar of rent</t>
        </is>
      </c>
      <c r="B16" s="4" t="inlineStr">
        <is>
          <t>91 cents</t>
        </is>
      </c>
    </row>
    <row r="17">
      <c r="A17" s="6" t="inlineStr">
        <is>
          <t>Total profit per dollar of rent</t>
        </is>
      </c>
      <c r="B17" s="4" t="inlineStr">
        <is>
          <t>9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19</v>
      </c>
      <c r="B21" s="4" t="n">
        <v>18.45</v>
      </c>
      <c r="C21" s="4" t="inlineStr">
        <is>
          <t>55408</t>
        </is>
      </c>
      <c r="D21" s="4" t="inlineStr">
        <is>
          <t>PROPERTYZIPCODE</t>
        </is>
      </c>
    </row>
    <row r="22">
      <c r="A22" s="4" t="n">
        <v>9</v>
      </c>
      <c r="B22" s="4" t="n">
        <v>8.74</v>
      </c>
      <c r="C22" s="4" t="inlineStr">
        <is>
          <t>55428</t>
        </is>
      </c>
      <c r="D22" s="4" t="inlineStr">
        <is>
          <t>PROPERTYZIPCODE</t>
        </is>
      </c>
    </row>
    <row r="23">
      <c r="A23" s="4" t="n">
        <v>8</v>
      </c>
      <c r="B23" s="4" t="n">
        <v>7.77</v>
      </c>
      <c r="C23" s="4" t="inlineStr">
        <is>
          <t>55404</t>
        </is>
      </c>
      <c r="D23" s="4" t="inlineStr">
        <is>
          <t>PROPERTYZIPCODE</t>
        </is>
      </c>
    </row>
    <row r="24">
      <c r="A24" s="4" t="n">
        <v>7</v>
      </c>
      <c r="B24" s="4" t="n">
        <v>6.8</v>
      </c>
      <c r="C24" s="4" t="inlineStr">
        <is>
          <t>55421</t>
        </is>
      </c>
      <c r="D24" s="4" t="inlineStr">
        <is>
          <t>PROPERTYZIPCODE</t>
        </is>
      </c>
    </row>
    <row r="25">
      <c r="A25" s="4" t="n">
        <v>6</v>
      </c>
      <c r="B25" s="4" t="n">
        <v>5.83</v>
      </c>
      <c r="C25" s="4" t="inlineStr">
        <is>
          <t>55403</t>
        </is>
      </c>
      <c r="D25" s="4" t="inlineStr">
        <is>
          <t>PROPERTYZIPCODE</t>
        </is>
      </c>
    </row>
    <row r="26">
      <c r="A26" s="4" t="n">
        <v>5</v>
      </c>
      <c r="B26" s="4" t="n">
        <v>4.85</v>
      </c>
      <c r="C26" s="4" t="inlineStr">
        <is>
          <t>55405</t>
        </is>
      </c>
      <c r="D26" s="4" t="inlineStr">
        <is>
          <t>PROPERTYZIPCODE</t>
        </is>
      </c>
    </row>
    <row r="27">
      <c r="A27" s="4" t="n">
        <v>5</v>
      </c>
      <c r="B27" s="4" t="n">
        <v>4.85</v>
      </c>
      <c r="C27" s="4" t="inlineStr">
        <is>
          <t>55418</t>
        </is>
      </c>
      <c r="D27" s="4" t="inlineStr">
        <is>
          <t>PROPERTYZIPCODE</t>
        </is>
      </c>
    </row>
    <row r="28">
      <c r="A28" s="4" t="n">
        <v>5</v>
      </c>
      <c r="B28" s="4" t="n">
        <v>4.85</v>
      </c>
      <c r="C28" s="4" t="inlineStr">
        <is>
          <t>55423</t>
        </is>
      </c>
      <c r="D28" s="4" t="inlineStr">
        <is>
          <t>PROPERTYZIPCODE</t>
        </is>
      </c>
    </row>
    <row r="29">
      <c r="A29" s="4" t="n">
        <v>4</v>
      </c>
      <c r="B29" s="4" t="n">
        <v>3.88</v>
      </c>
      <c r="C29" s="4" t="inlineStr">
        <is>
          <t>55416</t>
        </is>
      </c>
      <c r="D29" s="4" t="inlineStr">
        <is>
          <t>PROPERTYZIPCODE</t>
        </is>
      </c>
    </row>
    <row r="30">
      <c r="A30" s="4" t="n">
        <v>4</v>
      </c>
      <c r="B30" s="4" t="n">
        <v>3.88</v>
      </c>
      <c r="C30" s="4" t="inlineStr">
        <is>
          <t>55429</t>
        </is>
      </c>
      <c r="D30" s="4" t="inlineStr">
        <is>
          <t>PROPERTYZIPCODE</t>
        </is>
      </c>
    </row>
    <row r="31">
      <c r="A31" s="4" t="n">
        <v>4</v>
      </c>
      <c r="B31" s="4" t="n">
        <v>3.88</v>
      </c>
      <c r="C31" s="4" t="inlineStr">
        <is>
          <t>55422</t>
        </is>
      </c>
      <c r="D31" s="4" t="inlineStr">
        <is>
          <t>PROPERTYZIPCODE</t>
        </is>
      </c>
    </row>
    <row r="32">
      <c r="A32" s="4" t="n">
        <v>4</v>
      </c>
      <c r="B32" s="4" t="n">
        <v>3.88</v>
      </c>
      <c r="C32" s="4" t="inlineStr">
        <is>
          <t>55430</t>
        </is>
      </c>
      <c r="D32" s="4" t="inlineStr">
        <is>
          <t>PROPERTYZIPCODE</t>
        </is>
      </c>
    </row>
    <row r="33">
      <c r="A33" s="4" t="n">
        <v>4</v>
      </c>
      <c r="B33" s="4" t="n">
        <v>3.88</v>
      </c>
      <c r="C33" s="4" t="inlineStr">
        <is>
          <t>55414</t>
        </is>
      </c>
      <c r="D33" s="4" t="inlineStr">
        <is>
          <t>PROPERTYZIPCODE</t>
        </is>
      </c>
    </row>
    <row r="34">
      <c r="A34" s="4" t="n">
        <v>3</v>
      </c>
      <c r="B34" s="4" t="n">
        <v>2.91</v>
      </c>
      <c r="C34" s="4" t="inlineStr">
        <is>
          <t>55432</t>
        </is>
      </c>
      <c r="D34" s="4" t="inlineStr">
        <is>
          <t>PROPERTYZIPCODE</t>
        </is>
      </c>
    </row>
    <row r="35">
      <c r="A35" s="4" t="n">
        <v>3</v>
      </c>
      <c r="B35" s="4" t="n">
        <v>2.91</v>
      </c>
      <c r="C35" s="4" t="inlineStr">
        <is>
          <t>55415</t>
        </is>
      </c>
      <c r="D35" s="4" t="inlineStr">
        <is>
          <t>PROPERTYZIPCODE</t>
        </is>
      </c>
    </row>
    <row r="36">
      <c r="A36" s="4" t="n">
        <v>2</v>
      </c>
      <c r="B36" s="4" t="n">
        <v>1.94</v>
      </c>
      <c r="C36" s="4" t="inlineStr">
        <is>
          <t>55426</t>
        </is>
      </c>
      <c r="D36" s="4" t="inlineStr">
        <is>
          <t>PROPERTYZIPCODE</t>
        </is>
      </c>
    </row>
    <row r="37">
      <c r="A37" s="4" t="n">
        <v>2</v>
      </c>
      <c r="B37" s="4" t="n">
        <v>1.94</v>
      </c>
      <c r="C37" s="4" t="inlineStr">
        <is>
          <t>55413</t>
        </is>
      </c>
      <c r="D37" s="4" t="inlineStr">
        <is>
          <t>PROPERTYZIPCODE</t>
        </is>
      </c>
    </row>
    <row r="38">
      <c r="A38" s="4" t="n">
        <v>1</v>
      </c>
      <c r="B38" s="4" t="n">
        <v>0.97</v>
      </c>
      <c r="C38" s="4" t="inlineStr">
        <is>
          <t>55409</t>
        </is>
      </c>
      <c r="D38" s="4" t="inlineStr">
        <is>
          <t>PROPERTYZIPCODE</t>
        </is>
      </c>
    </row>
    <row r="39">
      <c r="A39" s="4" t="n">
        <v>1</v>
      </c>
      <c r="B39" s="4" t="n">
        <v>0.97</v>
      </c>
      <c r="C39" s="4" t="inlineStr">
        <is>
          <t>55410</t>
        </is>
      </c>
      <c r="D39" s="4" t="inlineStr">
        <is>
          <t>PROPERTYZIPCODE</t>
        </is>
      </c>
    </row>
    <row r="40">
      <c r="A40" s="4" t="n">
        <v>1</v>
      </c>
      <c r="B40" s="4" t="n">
        <v>0.97</v>
      </c>
      <c r="C40" s="4" t="inlineStr">
        <is>
          <t>55411</t>
        </is>
      </c>
      <c r="D40" s="4" t="inlineStr">
        <is>
          <t>PROPERTYZIPCODE</t>
        </is>
      </c>
    </row>
    <row r="41">
      <c r="A41" s="4" t="n">
        <v>1</v>
      </c>
      <c r="B41" s="4" t="n">
        <v>0.97</v>
      </c>
      <c r="C41" s="4" t="inlineStr">
        <is>
          <t>55417</t>
        </is>
      </c>
      <c r="D41" s="4" t="inlineStr">
        <is>
          <t>PROPERTYZIPCODE</t>
        </is>
      </c>
    </row>
    <row r="42">
      <c r="A42" s="4" t="n">
        <v>1</v>
      </c>
      <c r="B42" s="4" t="n">
        <v>0.97</v>
      </c>
      <c r="C42" s="4" t="inlineStr">
        <is>
          <t>55401</t>
        </is>
      </c>
      <c r="D42" s="4" t="inlineStr">
        <is>
          <t>PROPERTYZIPCODE</t>
        </is>
      </c>
    </row>
    <row r="43">
      <c r="A43" s="4" t="n">
        <v>1</v>
      </c>
      <c r="B43" s="4" t="n">
        <v>0.97</v>
      </c>
      <c r="C43" s="4" t="inlineStr">
        <is>
          <t>55406</t>
        </is>
      </c>
      <c r="D43" s="4" t="inlineStr">
        <is>
          <t>PROPERTYZIPCODE</t>
        </is>
      </c>
    </row>
    <row r="44">
      <c r="A44" s="4" t="n">
        <v>1</v>
      </c>
      <c r="B44" s="4" t="n">
        <v>0.97</v>
      </c>
      <c r="C44" s="4" t="inlineStr">
        <is>
          <t>55407</t>
        </is>
      </c>
      <c r="D44" s="4" t="inlineStr">
        <is>
          <t>PROPERTYZIPCODE</t>
        </is>
      </c>
    </row>
    <row r="45">
      <c r="A45" s="4" t="n">
        <v>1</v>
      </c>
      <c r="B45" s="4" t="n">
        <v>0.97</v>
      </c>
      <c r="C45" s="4" t="inlineStr">
        <is>
          <t>55427</t>
        </is>
      </c>
      <c r="D45" s="4" t="inlineStr">
        <is>
          <t>PROPERTYZIPCODE</t>
        </is>
      </c>
    </row>
    <row r="46">
      <c r="A46" s="4" t="n">
        <v>1</v>
      </c>
      <c r="B46" s="4" t="n">
        <v>0.97</v>
      </c>
      <c r="C46" s="4" t="inlineStr">
        <is>
          <t>55412</t>
        </is>
      </c>
      <c r="D46" s="4" t="inlineStr">
        <is>
          <t>PROPERTYZIPCODE</t>
        </is>
      </c>
    </row>
    <row r="47">
      <c r="A47" s="9" t="n">
        <v>103</v>
      </c>
      <c r="B47" s="9" t="n">
        <v>100</v>
      </c>
      <c r="D47" s="9" t="inlineStr">
        <is>
          <t>Total PROPERTYZIPCODE</t>
        </is>
      </c>
    </row>
    <row r="48">
      <c r="A48" s="4" t="n">
        <v>83</v>
      </c>
      <c r="B48" s="4" t="n">
        <v>80.58</v>
      </c>
      <c r="C48" s="4" t="inlineStr">
        <is>
          <t>GARDEN</t>
        </is>
      </c>
      <c r="D48" s="4" t="inlineStr">
        <is>
          <t>Property Type</t>
        </is>
      </c>
    </row>
    <row r="49">
      <c r="A49" s="4" t="n">
        <v>8</v>
      </c>
      <c r="B49" s="4" t="n">
        <v>7.77</v>
      </c>
      <c r="C49" s="4" t="inlineStr">
        <is>
          <t>MIDRISE</t>
        </is>
      </c>
      <c r="D49" s="4" t="inlineStr">
        <is>
          <t>Property Type</t>
        </is>
      </c>
    </row>
    <row r="50">
      <c r="A50" s="4" t="n">
        <v>7</v>
      </c>
      <c r="B50" s="4" t="n">
        <v>6.8</v>
      </c>
      <c r="C50" s="4" t="inlineStr">
        <is>
          <t>SENIOR</t>
        </is>
      </c>
      <c r="D50" s="4" t="inlineStr">
        <is>
          <t>Property Type</t>
        </is>
      </c>
    </row>
    <row r="51">
      <c r="A51" s="4" t="n">
        <v>4</v>
      </c>
      <c r="B51" s="4" t="n">
        <v>3.88</v>
      </c>
      <c r="C51" s="4" t="inlineStr">
        <is>
          <t>HIRISE</t>
        </is>
      </c>
      <c r="D51" s="4" t="inlineStr">
        <is>
          <t>Property Type</t>
        </is>
      </c>
    </row>
    <row r="52">
      <c r="A52" s="4" t="n">
        <v>1</v>
      </c>
      <c r="B52" s="4" t="n">
        <v>0.97</v>
      </c>
      <c r="C52" s="4" t="inlineStr">
        <is>
          <t>STUDENT</t>
        </is>
      </c>
      <c r="D52" s="4" t="inlineStr">
        <is>
          <t>Property Type</t>
        </is>
      </c>
    </row>
    <row r="53">
      <c r="A53" s="9" t="n">
        <v>103</v>
      </c>
      <c r="B53" s="9" t="n">
        <v>100</v>
      </c>
      <c r="D53" s="9" t="inlineStr">
        <is>
          <t>Total Property Type</t>
        </is>
      </c>
    </row>
    <row r="54">
      <c r="A54" s="4" t="n">
        <v>43</v>
      </c>
      <c r="B54" s="4" t="n">
        <v>41.75</v>
      </c>
      <c r="C54" s="4" t="inlineStr">
        <is>
          <t>5-9 years</t>
        </is>
      </c>
      <c r="D54" s="4" t="inlineStr">
        <is>
          <t>Age of Property</t>
        </is>
      </c>
    </row>
    <row r="55">
      <c r="A55" s="4" t="n">
        <v>10</v>
      </c>
      <c r="B55" s="4" t="n">
        <v>9.710000000000001</v>
      </c>
      <c r="C55" s="4" t="inlineStr">
        <is>
          <t>10-19 years</t>
        </is>
      </c>
      <c r="D55" s="4" t="inlineStr">
        <is>
          <t>Age of Property</t>
        </is>
      </c>
    </row>
    <row r="56">
      <c r="A56" s="4" t="n">
        <v>50</v>
      </c>
      <c r="B56" s="4" t="n">
        <v>48.54</v>
      </c>
      <c r="C56" s="4" t="inlineStr">
        <is>
          <t>20+ years</t>
        </is>
      </c>
      <c r="D56" s="4" t="inlineStr">
        <is>
          <t>Age of Property</t>
        </is>
      </c>
    </row>
    <row r="57">
      <c r="A57" s="9" t="n">
        <v>103</v>
      </c>
      <c r="B57" s="9" t="n">
        <v>100</v>
      </c>
      <c r="D57" s="9" t="inlineStr">
        <is>
          <t>Total Age of Property</t>
        </is>
      </c>
    </row>
    <row r="58">
      <c r="A58" s="4" t="n">
        <v>78</v>
      </c>
      <c r="B58" s="4" t="n">
        <v>75.73</v>
      </c>
      <c r="C58" s="4" t="inlineStr">
        <is>
          <t>Less than 100</t>
        </is>
      </c>
      <c r="D58" s="4" t="inlineStr">
        <is>
          <t>Property Size</t>
        </is>
      </c>
    </row>
    <row r="59">
      <c r="A59" s="4" t="n">
        <v>14</v>
      </c>
      <c r="B59" s="4" t="n">
        <v>13.59</v>
      </c>
      <c r="C59" s="4" t="inlineStr">
        <is>
          <t>100-199</t>
        </is>
      </c>
      <c r="D59" s="4" t="inlineStr">
        <is>
          <t>Property Size</t>
        </is>
      </c>
    </row>
    <row r="60">
      <c r="A60" s="4" t="n">
        <v>7</v>
      </c>
      <c r="B60" s="4" t="n">
        <v>6.8</v>
      </c>
      <c r="C60" s="4" t="inlineStr">
        <is>
          <t>200-299</t>
        </is>
      </c>
      <c r="D60" s="4" t="inlineStr">
        <is>
          <t>Property Size</t>
        </is>
      </c>
    </row>
    <row r="61">
      <c r="A61" s="4" t="n">
        <v>3</v>
      </c>
      <c r="B61" s="4" t="n">
        <v>2.91</v>
      </c>
      <c r="C61" s="4" t="inlineStr">
        <is>
          <t>300-399</t>
        </is>
      </c>
      <c r="D61" s="4" t="inlineStr">
        <is>
          <t>Property Size</t>
        </is>
      </c>
    </row>
    <row r="62">
      <c r="A62" s="4" t="n">
        <v>1</v>
      </c>
      <c r="B62" s="4" t="n">
        <v>0.97</v>
      </c>
      <c r="C62" s="4" t="inlineStr">
        <is>
          <t>500+</t>
        </is>
      </c>
      <c r="D62" s="4" t="inlineStr">
        <is>
          <t>Property Size</t>
        </is>
      </c>
    </row>
    <row r="63">
      <c r="A63" s="9" t="n">
        <v>103</v>
      </c>
      <c r="B63" s="9" t="n">
        <v>100</v>
      </c>
      <c r="D63" s="9" t="inlineStr">
        <is>
          <t>Total Property Size</t>
        </is>
      </c>
    </row>
    <row r="64">
      <c r="A64" s="4" t="n">
        <v>72</v>
      </c>
      <c r="B64" s="4" t="n">
        <v>69.90000000000001</v>
      </c>
      <c r="C64" s="4" t="inlineStr">
        <is>
          <t>AFFORDABLE</t>
        </is>
      </c>
      <c r="D64" s="4" t="inlineStr">
        <is>
          <t>Rent Type</t>
        </is>
      </c>
    </row>
    <row r="65">
      <c r="A65" s="4" t="n">
        <v>31</v>
      </c>
      <c r="B65" s="4" t="n">
        <v>30.1</v>
      </c>
      <c r="C65" s="4" t="inlineStr">
        <is>
          <t>MARKETRATE</t>
        </is>
      </c>
      <c r="D65" s="4" t="inlineStr">
        <is>
          <t>Rent Type</t>
        </is>
      </c>
    </row>
    <row r="66">
      <c r="A66" s="9" t="n">
        <v>103</v>
      </c>
      <c r="B66" s="9" t="n">
        <v>100</v>
      </c>
      <c r="D66" s="9" t="inlineStr">
        <is>
          <t>Total Rent Type</t>
        </is>
      </c>
    </row>
    <row r="67"/>
  </sheetData>
  <mergeCells count="2">
    <mergeCell ref="A19:D19"/>
    <mergeCell ref="A1:B1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D53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6251</v>
      </c>
    </row>
    <row r="3">
      <c r="A3" s="6" t="inlineStr">
        <is>
          <t>Sample (Total number of properties)</t>
        </is>
      </c>
      <c r="B3" s="4" t="n">
        <v>61</v>
      </c>
    </row>
    <row r="4">
      <c r="A4" s="6" t="inlineStr">
        <is>
          <t>Average property taxes per unit</t>
        </is>
      </c>
      <c r="B4" s="7" t="n">
        <v>1535</v>
      </c>
    </row>
    <row r="5">
      <c r="A5" s="6" t="inlineStr">
        <is>
          <t>Average payroll expenses per unit</t>
        </is>
      </c>
      <c r="B5" s="7" t="n">
        <v>1558</v>
      </c>
    </row>
    <row r="6">
      <c r="A6" s="6" t="inlineStr">
        <is>
          <t>Average capital expenditures per unit</t>
        </is>
      </c>
      <c r="B6" s="7" t="n">
        <v>231</v>
      </c>
    </row>
    <row r="7">
      <c r="A7" s="6" t="inlineStr">
        <is>
          <t>Average mortgage per unit</t>
        </is>
      </c>
      <c r="B7" s="7" t="n">
        <v>7329</v>
      </c>
    </row>
    <row r="8">
      <c r="A8" s="6" t="inlineStr">
        <is>
          <t>Average total operating expenses per unit</t>
        </is>
      </c>
      <c r="B8" s="7" t="n">
        <v>4933</v>
      </c>
    </row>
    <row r="9">
      <c r="A9" s="6" t="inlineStr">
        <is>
          <t>Average total expenses per unit</t>
        </is>
      </c>
      <c r="B9" s="7" t="n">
        <v>15585</v>
      </c>
    </row>
    <row r="10">
      <c r="A10" s="6" t="inlineStr">
        <is>
          <t>Average total profit per unit</t>
        </is>
      </c>
      <c r="B10" s="7" t="n">
        <v>1836</v>
      </c>
    </row>
    <row r="11">
      <c r="A11" s="6" t="inlineStr">
        <is>
          <t>Property taxes per dollar of rent</t>
        </is>
      </c>
      <c r="B11" s="4" t="inlineStr">
        <is>
          <t>9 cents</t>
        </is>
      </c>
    </row>
    <row r="12">
      <c r="A12" s="6" t="inlineStr">
        <is>
          <t>Payroll expenses per dollar of rent</t>
        </is>
      </c>
      <c r="B12" s="4" t="inlineStr">
        <is>
          <t>9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42 cents</t>
        </is>
      </c>
    </row>
    <row r="15">
      <c r="A15" s="6" t="inlineStr">
        <is>
          <t>Total operating expenses per dollar of rent</t>
        </is>
      </c>
      <c r="B15" s="4" t="inlineStr">
        <is>
          <t>28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11</v>
      </c>
      <c r="B21" s="4" t="n">
        <v>18.03</v>
      </c>
      <c r="C21" s="4" t="inlineStr">
        <is>
          <t>95821</t>
        </is>
      </c>
      <c r="D21" s="4" t="inlineStr">
        <is>
          <t>PROPERTYZIPCODE</t>
        </is>
      </c>
    </row>
    <row r="22">
      <c r="A22" s="4" t="n">
        <v>9</v>
      </c>
      <c r="B22" s="4" t="n">
        <v>14.75</v>
      </c>
      <c r="C22" s="4" t="inlineStr">
        <is>
          <t>95608</t>
        </is>
      </c>
      <c r="D22" s="4" t="inlineStr">
        <is>
          <t>PROPERTYZIPCODE</t>
        </is>
      </c>
    </row>
    <row r="23">
      <c r="A23" s="4" t="n">
        <v>8</v>
      </c>
      <c r="B23" s="4" t="n">
        <v>13.11</v>
      </c>
      <c r="C23" s="4" t="inlineStr">
        <is>
          <t>95825</t>
        </is>
      </c>
      <c r="D23" s="4" t="inlineStr">
        <is>
          <t>PROPERTYZIPCODE</t>
        </is>
      </c>
    </row>
    <row r="24">
      <c r="A24" s="4" t="n">
        <v>7</v>
      </c>
      <c r="B24" s="4" t="n">
        <v>11.48</v>
      </c>
      <c r="C24" s="4" t="inlineStr">
        <is>
          <t>95670</t>
        </is>
      </c>
      <c r="D24" s="4" t="inlineStr">
        <is>
          <t>PROPERTYZIPCODE</t>
        </is>
      </c>
    </row>
    <row r="25">
      <c r="A25" s="4" t="n">
        <v>6</v>
      </c>
      <c r="B25" s="4" t="n">
        <v>9.84</v>
      </c>
      <c r="C25" s="4" t="inlineStr">
        <is>
          <t>95834</t>
        </is>
      </c>
      <c r="D25" s="4" t="inlineStr">
        <is>
          <t>PROPERTYZIPCODE</t>
        </is>
      </c>
    </row>
    <row r="26">
      <c r="A26" s="4" t="n">
        <v>5</v>
      </c>
      <c r="B26" s="4" t="n">
        <v>8.199999999999999</v>
      </c>
      <c r="C26" s="4" t="inlineStr">
        <is>
          <t>95826</t>
        </is>
      </c>
      <c r="D26" s="4" t="inlineStr">
        <is>
          <t>PROPERTYZIPCODE</t>
        </is>
      </c>
    </row>
    <row r="27">
      <c r="A27" s="4" t="n">
        <v>4</v>
      </c>
      <c r="B27" s="4" t="n">
        <v>6.56</v>
      </c>
      <c r="C27" s="4" t="inlineStr">
        <is>
          <t>95815</t>
        </is>
      </c>
      <c r="D27" s="4" t="inlineStr">
        <is>
          <t>PROPERTYZIPCODE</t>
        </is>
      </c>
    </row>
    <row r="28">
      <c r="A28" s="4" t="n">
        <v>2</v>
      </c>
      <c r="B28" s="4" t="n">
        <v>3.28</v>
      </c>
      <c r="C28" s="4" t="inlineStr">
        <is>
          <t>95833</t>
        </is>
      </c>
      <c r="D28" s="4" t="inlineStr">
        <is>
          <t>PROPERTYZIPCODE</t>
        </is>
      </c>
    </row>
    <row r="29">
      <c r="A29" s="4" t="n">
        <v>2</v>
      </c>
      <c r="B29" s="4" t="n">
        <v>3.28</v>
      </c>
      <c r="C29" s="4" t="inlineStr">
        <is>
          <t>95610</t>
        </is>
      </c>
      <c r="D29" s="4" t="inlineStr">
        <is>
          <t>PROPERTYZIPCODE</t>
        </is>
      </c>
    </row>
    <row r="30">
      <c r="A30" s="4" t="n">
        <v>2</v>
      </c>
      <c r="B30" s="4" t="n">
        <v>3.28</v>
      </c>
      <c r="C30" s="4" t="inlineStr">
        <is>
          <t>95621</t>
        </is>
      </c>
      <c r="D30" s="4" t="inlineStr">
        <is>
          <t>PROPERTYZIPCODE</t>
        </is>
      </c>
    </row>
    <row r="31">
      <c r="A31" s="4" t="n">
        <v>2</v>
      </c>
      <c r="B31" s="4" t="n">
        <v>3.28</v>
      </c>
      <c r="C31" s="4" t="inlineStr">
        <is>
          <t>95827</t>
        </is>
      </c>
      <c r="D31" s="4" t="inlineStr">
        <is>
          <t>PROPERTYZIPCODE</t>
        </is>
      </c>
    </row>
    <row r="32">
      <c r="A32" s="4" t="n">
        <v>1</v>
      </c>
      <c r="B32" s="4" t="n">
        <v>1.64</v>
      </c>
      <c r="C32" s="4" t="inlineStr">
        <is>
          <t>95628</t>
        </is>
      </c>
      <c r="D32" s="4" t="inlineStr">
        <is>
          <t>PROPERTYZIPCODE</t>
        </is>
      </c>
    </row>
    <row r="33">
      <c r="A33" s="4" t="n">
        <v>1</v>
      </c>
      <c r="B33" s="4" t="n">
        <v>1.64</v>
      </c>
      <c r="C33" s="4" t="inlineStr">
        <is>
          <t>95660</t>
        </is>
      </c>
      <c r="D33" s="4" t="inlineStr">
        <is>
          <t>PROPERTYZIPCODE</t>
        </is>
      </c>
    </row>
    <row r="34">
      <c r="A34" s="4" t="n">
        <v>1</v>
      </c>
      <c r="B34" s="4" t="n">
        <v>1.64</v>
      </c>
      <c r="C34" s="4" t="inlineStr">
        <is>
          <t>95841</t>
        </is>
      </c>
      <c r="D34" s="4" t="inlineStr">
        <is>
          <t>PROPERTYZIPCODE</t>
        </is>
      </c>
    </row>
    <row r="35">
      <c r="A35" s="9" t="n">
        <v>61</v>
      </c>
      <c r="B35" s="9" t="n">
        <v>100</v>
      </c>
      <c r="D35" s="9" t="inlineStr">
        <is>
          <t>Total PROPERTYZIPCODE</t>
        </is>
      </c>
    </row>
    <row r="36">
      <c r="A36" s="4" t="n">
        <v>56</v>
      </c>
      <c r="B36" s="4" t="n">
        <v>91.8</v>
      </c>
      <c r="C36" s="4" t="inlineStr">
        <is>
          <t>GARDEN</t>
        </is>
      </c>
      <c r="D36" s="4" t="inlineStr">
        <is>
          <t>Property Type</t>
        </is>
      </c>
    </row>
    <row r="37">
      <c r="A37" s="4" t="n">
        <v>4</v>
      </c>
      <c r="B37" s="4" t="n">
        <v>6.56</v>
      </c>
      <c r="C37" s="4" t="inlineStr">
        <is>
          <t>MANUF</t>
        </is>
      </c>
      <c r="D37" s="4" t="inlineStr">
        <is>
          <t>Property Type</t>
        </is>
      </c>
    </row>
    <row r="38">
      <c r="A38" s="4" t="n">
        <v>1</v>
      </c>
      <c r="B38" s="4" t="n">
        <v>1.64</v>
      </c>
      <c r="C38" s="4" t="inlineStr">
        <is>
          <t>SENIOR</t>
        </is>
      </c>
      <c r="D38" s="4" t="inlineStr">
        <is>
          <t>Property Type</t>
        </is>
      </c>
    </row>
    <row r="39">
      <c r="A39" s="9" t="n">
        <v>61</v>
      </c>
      <c r="B39" s="9" t="n">
        <v>100</v>
      </c>
      <c r="D39" s="9" t="inlineStr">
        <is>
          <t>Total Property Type</t>
        </is>
      </c>
    </row>
    <row r="40">
      <c r="A40" s="4" t="n">
        <v>7</v>
      </c>
      <c r="B40" s="4" t="n">
        <v>11.48</v>
      </c>
      <c r="C40" s="4" t="inlineStr">
        <is>
          <t>Less than 5 years</t>
        </is>
      </c>
      <c r="D40" s="4" t="inlineStr">
        <is>
          <t>Age of Property</t>
        </is>
      </c>
    </row>
    <row r="41">
      <c r="A41" s="4" t="n">
        <v>18</v>
      </c>
      <c r="B41" s="4" t="n">
        <v>29.51</v>
      </c>
      <c r="C41" s="4" t="inlineStr">
        <is>
          <t>5-9 years</t>
        </is>
      </c>
      <c r="D41" s="4" t="inlineStr">
        <is>
          <t>Age of Property</t>
        </is>
      </c>
    </row>
    <row r="42">
      <c r="A42" s="4" t="n">
        <v>9</v>
      </c>
      <c r="B42" s="4" t="n">
        <v>14.75</v>
      </c>
      <c r="C42" s="4" t="inlineStr">
        <is>
          <t>10-19 years</t>
        </is>
      </c>
      <c r="D42" s="4" t="inlineStr">
        <is>
          <t>Age of Property</t>
        </is>
      </c>
    </row>
    <row r="43">
      <c r="A43" s="4" t="n">
        <v>27</v>
      </c>
      <c r="B43" s="4" t="n">
        <v>44.26</v>
      </c>
      <c r="C43" s="4" t="inlineStr">
        <is>
          <t>20+ years</t>
        </is>
      </c>
      <c r="D43" s="4" t="inlineStr">
        <is>
          <t>Age of Property</t>
        </is>
      </c>
    </row>
    <row r="44">
      <c r="A44" s="9" t="n">
        <v>61</v>
      </c>
      <c r="B44" s="9" t="n">
        <v>100</v>
      </c>
      <c r="D44" s="9" t="inlineStr">
        <is>
          <t>Total Age of Property</t>
        </is>
      </c>
    </row>
    <row r="45">
      <c r="A45" s="4" t="n">
        <v>40</v>
      </c>
      <c r="B45" s="4" t="n">
        <v>65.56999999999999</v>
      </c>
      <c r="C45" s="4" t="inlineStr">
        <is>
          <t>Less than 100</t>
        </is>
      </c>
      <c r="D45" s="4" t="inlineStr">
        <is>
          <t>Property Size</t>
        </is>
      </c>
    </row>
    <row r="46">
      <c r="A46" s="4" t="n">
        <v>12</v>
      </c>
      <c r="B46" s="4" t="n">
        <v>19.67</v>
      </c>
      <c r="C46" s="4" t="inlineStr">
        <is>
          <t>100-199</t>
        </is>
      </c>
      <c r="D46" s="4" t="inlineStr">
        <is>
          <t>Property Size</t>
        </is>
      </c>
    </row>
    <row r="47">
      <c r="A47" s="4" t="n">
        <v>7</v>
      </c>
      <c r="B47" s="4" t="n">
        <v>11.48</v>
      </c>
      <c r="C47" s="4" t="inlineStr">
        <is>
          <t>200-299</t>
        </is>
      </c>
      <c r="D47" s="4" t="inlineStr">
        <is>
          <t>Property Size</t>
        </is>
      </c>
    </row>
    <row r="48">
      <c r="A48" s="4" t="n">
        <v>2</v>
      </c>
      <c r="B48" s="4" t="n">
        <v>3.28</v>
      </c>
      <c r="C48" s="4" t="inlineStr">
        <is>
          <t>300-399</t>
        </is>
      </c>
      <c r="D48" s="4" t="inlineStr">
        <is>
          <t>Property Size</t>
        </is>
      </c>
    </row>
    <row r="49">
      <c r="A49" s="9" t="n">
        <v>61</v>
      </c>
      <c r="B49" s="9" t="n">
        <v>100</v>
      </c>
      <c r="D49" s="9" t="inlineStr">
        <is>
          <t>Total Property Size</t>
        </is>
      </c>
    </row>
    <row r="50">
      <c r="A50" s="4" t="n">
        <v>31</v>
      </c>
      <c r="B50" s="4" t="n">
        <v>50.82</v>
      </c>
      <c r="C50" s="4" t="inlineStr">
        <is>
          <t>MARKETRATE</t>
        </is>
      </c>
      <c r="D50" s="4" t="inlineStr">
        <is>
          <t>Rent Type</t>
        </is>
      </c>
    </row>
    <row r="51">
      <c r="A51" s="4" t="n">
        <v>30</v>
      </c>
      <c r="B51" s="4" t="n">
        <v>49.18</v>
      </c>
      <c r="C51" s="4" t="inlineStr">
        <is>
          <t>AFFORDABLE</t>
        </is>
      </c>
      <c r="D51" s="4" t="inlineStr">
        <is>
          <t>Rent Type</t>
        </is>
      </c>
    </row>
    <row r="52">
      <c r="A52" s="9" t="n">
        <v>61</v>
      </c>
      <c r="B52" s="9" t="n">
        <v>100</v>
      </c>
      <c r="D52" s="9" t="inlineStr">
        <is>
          <t>Total Rent Type</t>
        </is>
      </c>
    </row>
    <row r="53"/>
  </sheetData>
  <mergeCells count="2">
    <mergeCell ref="A19:D19"/>
    <mergeCell ref="A1:B1"/>
  </mergeCells>
  <pageMargins left="0.75" right="0.75" top="1" bottom="1" header="0.5" footer="0.5"/>
</worksheet>
</file>

<file path=xl/worksheets/sheet150.xml><?xml version="1.0" encoding="utf-8"?>
<worksheet xmlns="http://schemas.openxmlformats.org/spreadsheetml/2006/main">
  <sheetPr>
    <outlinePr summaryBelow="1" summaryRight="1"/>
    <pageSetUpPr/>
  </sheetPr>
  <dimension ref="A1:D65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5068</v>
      </c>
    </row>
    <row r="3">
      <c r="A3" s="6" t="inlineStr">
        <is>
          <t>Sample (Total number of properties)</t>
        </is>
      </c>
      <c r="B3" s="4" t="n">
        <v>61</v>
      </c>
    </row>
    <row r="4">
      <c r="A4" s="6" t="inlineStr">
        <is>
          <t>Average property taxes per unit</t>
        </is>
      </c>
      <c r="B4" s="7" t="n">
        <v>890</v>
      </c>
    </row>
    <row r="5">
      <c r="A5" s="6" t="inlineStr">
        <is>
          <t>Average payroll expenses per unit</t>
        </is>
      </c>
      <c r="B5" s="7" t="n">
        <v>975</v>
      </c>
    </row>
    <row r="6">
      <c r="A6" s="6" t="inlineStr">
        <is>
          <t>Average capital expenditures per unit</t>
        </is>
      </c>
      <c r="B6" s="7" t="n">
        <v>252</v>
      </c>
    </row>
    <row r="7">
      <c r="A7" s="6" t="inlineStr">
        <is>
          <t>Average mortgage per unit</t>
        </is>
      </c>
      <c r="B7" s="7" t="n">
        <v>5003</v>
      </c>
    </row>
    <row r="8">
      <c r="A8" s="6" t="inlineStr">
        <is>
          <t>Average total operating expenses per unit</t>
        </is>
      </c>
      <c r="B8" s="7" t="n">
        <v>4137</v>
      </c>
    </row>
    <row r="9">
      <c r="A9" s="6" t="inlineStr">
        <is>
          <t>Average total expenses per unit</t>
        </is>
      </c>
      <c r="B9" s="7" t="n">
        <v>11259</v>
      </c>
    </row>
    <row r="10">
      <c r="A10" s="6" t="inlineStr">
        <is>
          <t>Average total profit per unit</t>
        </is>
      </c>
      <c r="B10" s="7" t="n">
        <v>1251</v>
      </c>
    </row>
    <row r="11">
      <c r="A11" s="6" t="inlineStr">
        <is>
          <t>Property taxes per dollar of rent</t>
        </is>
      </c>
      <c r="B11" s="4" t="inlineStr">
        <is>
          <t>7 cents</t>
        </is>
      </c>
    </row>
    <row r="12">
      <c r="A12" s="6" t="inlineStr">
        <is>
          <t>Payroll expenses per dollar of rent</t>
        </is>
      </c>
      <c r="B12" s="4" t="inlineStr">
        <is>
          <t>8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40 cents</t>
        </is>
      </c>
    </row>
    <row r="15">
      <c r="A15" s="6" t="inlineStr">
        <is>
          <t>Total operating expenses per dollar of rent</t>
        </is>
      </c>
      <c r="B15" s="4" t="inlineStr">
        <is>
          <t>33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10</v>
      </c>
      <c r="B21" s="4" t="n">
        <v>16.39</v>
      </c>
      <c r="C21" s="4" t="inlineStr">
        <is>
          <t>63110</t>
        </is>
      </c>
      <c r="D21" s="4" t="inlineStr">
        <is>
          <t>PROPERTYZIPCODE</t>
        </is>
      </c>
    </row>
    <row r="22">
      <c r="A22" s="4" t="n">
        <v>7</v>
      </c>
      <c r="B22" s="4" t="n">
        <v>11.48</v>
      </c>
      <c r="C22" s="4" t="inlineStr">
        <is>
          <t>63108</t>
        </is>
      </c>
      <c r="D22" s="4" t="inlineStr">
        <is>
          <t>PROPERTYZIPCODE</t>
        </is>
      </c>
    </row>
    <row r="23">
      <c r="A23" s="4" t="n">
        <v>6</v>
      </c>
      <c r="B23" s="4" t="n">
        <v>9.84</v>
      </c>
      <c r="C23" s="4" t="inlineStr">
        <is>
          <t>63139</t>
        </is>
      </c>
      <c r="D23" s="4" t="inlineStr">
        <is>
          <t>PROPERTYZIPCODE</t>
        </is>
      </c>
    </row>
    <row r="24">
      <c r="A24" s="4" t="n">
        <v>5</v>
      </c>
      <c r="B24" s="4" t="n">
        <v>8.199999999999999</v>
      </c>
      <c r="C24" s="4" t="inlineStr">
        <is>
          <t>63109</t>
        </is>
      </c>
      <c r="D24" s="4" t="inlineStr">
        <is>
          <t>PROPERTYZIPCODE</t>
        </is>
      </c>
    </row>
    <row r="25">
      <c r="A25" s="4" t="n">
        <v>4</v>
      </c>
      <c r="B25" s="4" t="n">
        <v>6.56</v>
      </c>
      <c r="C25" s="4" t="inlineStr">
        <is>
          <t>63042</t>
        </is>
      </c>
      <c r="D25" s="4" t="inlineStr">
        <is>
          <t>PROPERTYZIPCODE</t>
        </is>
      </c>
    </row>
    <row r="26">
      <c r="A26" s="4" t="n">
        <v>4</v>
      </c>
      <c r="B26" s="4" t="n">
        <v>6.56</v>
      </c>
      <c r="C26" s="4" t="inlineStr">
        <is>
          <t>63104</t>
        </is>
      </c>
      <c r="D26" s="4" t="inlineStr">
        <is>
          <t>PROPERTYZIPCODE</t>
        </is>
      </c>
    </row>
    <row r="27">
      <c r="A27" s="4" t="n">
        <v>3</v>
      </c>
      <c r="B27" s="4" t="n">
        <v>4.92</v>
      </c>
      <c r="C27" s="4" t="inlineStr">
        <is>
          <t>63103</t>
        </is>
      </c>
      <c r="D27" s="4" t="inlineStr">
        <is>
          <t>PROPERTYZIPCODE</t>
        </is>
      </c>
    </row>
    <row r="28">
      <c r="A28" s="4" t="n">
        <v>3</v>
      </c>
      <c r="B28" s="4" t="n">
        <v>4.92</v>
      </c>
      <c r="C28" s="4" t="inlineStr">
        <is>
          <t>63112</t>
        </is>
      </c>
      <c r="D28" s="4" t="inlineStr">
        <is>
          <t>PROPERTYZIPCODE</t>
        </is>
      </c>
    </row>
    <row r="29">
      <c r="A29" s="4" t="n">
        <v>3</v>
      </c>
      <c r="B29" s="4" t="n">
        <v>4.92</v>
      </c>
      <c r="C29" s="4" t="inlineStr">
        <is>
          <t>63136</t>
        </is>
      </c>
      <c r="D29" s="4" t="inlineStr">
        <is>
          <t>PROPERTYZIPCODE</t>
        </is>
      </c>
    </row>
    <row r="30">
      <c r="A30" s="4" t="n">
        <v>2</v>
      </c>
      <c r="B30" s="4" t="n">
        <v>3.28</v>
      </c>
      <c r="C30" s="4" t="inlineStr">
        <is>
          <t>63043</t>
        </is>
      </c>
      <c r="D30" s="4" t="inlineStr">
        <is>
          <t>PROPERTYZIPCODE</t>
        </is>
      </c>
    </row>
    <row r="31">
      <c r="A31" s="4" t="n">
        <v>1</v>
      </c>
      <c r="B31" s="4" t="n">
        <v>1.64</v>
      </c>
      <c r="C31" s="4" t="inlineStr">
        <is>
          <t>63119</t>
        </is>
      </c>
      <c r="D31" s="4" t="inlineStr">
        <is>
          <t>PROPERTYZIPCODE</t>
        </is>
      </c>
    </row>
    <row r="32">
      <c r="A32" s="4" t="n">
        <v>1</v>
      </c>
      <c r="B32" s="4" t="n">
        <v>1.64</v>
      </c>
      <c r="C32" s="4" t="inlineStr">
        <is>
          <t>63130</t>
        </is>
      </c>
      <c r="D32" s="4" t="inlineStr">
        <is>
          <t>PROPERTYZIPCODE</t>
        </is>
      </c>
    </row>
    <row r="33">
      <c r="A33" s="4" t="n">
        <v>1</v>
      </c>
      <c r="B33" s="4" t="n">
        <v>1.64</v>
      </c>
      <c r="C33" s="4" t="inlineStr">
        <is>
          <t>63146</t>
        </is>
      </c>
      <c r="D33" s="4" t="inlineStr">
        <is>
          <t>PROPERTYZIPCODE</t>
        </is>
      </c>
    </row>
    <row r="34">
      <c r="A34" s="4" t="n">
        <v>1</v>
      </c>
      <c r="B34" s="4" t="n">
        <v>1.64</v>
      </c>
      <c r="C34" s="4" t="inlineStr">
        <is>
          <t>63031</t>
        </is>
      </c>
      <c r="D34" s="4" t="inlineStr">
        <is>
          <t>PROPERTYZIPCODE</t>
        </is>
      </c>
    </row>
    <row r="35">
      <c r="A35" s="4" t="n">
        <v>1</v>
      </c>
      <c r="B35" s="4" t="n">
        <v>1.64</v>
      </c>
      <c r="C35" s="4" t="inlineStr">
        <is>
          <t>63138</t>
        </is>
      </c>
      <c r="D35" s="4" t="inlineStr">
        <is>
          <t>PROPERTYZIPCODE</t>
        </is>
      </c>
    </row>
    <row r="36">
      <c r="A36" s="4" t="n">
        <v>1</v>
      </c>
      <c r="B36" s="4" t="n">
        <v>1.64</v>
      </c>
      <c r="C36" s="4" t="inlineStr">
        <is>
          <t>63033</t>
        </is>
      </c>
      <c r="D36" s="4" t="inlineStr">
        <is>
          <t>PROPERTYZIPCODE</t>
        </is>
      </c>
    </row>
    <row r="37">
      <c r="A37" s="4" t="n">
        <v>1</v>
      </c>
      <c r="B37" s="4" t="n">
        <v>1.64</v>
      </c>
      <c r="C37" s="4" t="inlineStr">
        <is>
          <t>63116</t>
        </is>
      </c>
      <c r="D37" s="4" t="inlineStr">
        <is>
          <t>PROPERTYZIPCODE</t>
        </is>
      </c>
    </row>
    <row r="38">
      <c r="A38" s="4" t="n">
        <v>1</v>
      </c>
      <c r="B38" s="4" t="n">
        <v>1.64</v>
      </c>
      <c r="C38" s="4" t="inlineStr">
        <is>
          <t>63111</t>
        </is>
      </c>
      <c r="D38" s="4" t="inlineStr">
        <is>
          <t>PROPERTYZIPCODE</t>
        </is>
      </c>
    </row>
    <row r="39">
      <c r="A39" s="4" t="n">
        <v>1</v>
      </c>
      <c r="B39" s="4" t="n">
        <v>1.64</v>
      </c>
      <c r="C39" s="4" t="inlineStr">
        <is>
          <t>63074</t>
        </is>
      </c>
      <c r="D39" s="4" t="inlineStr">
        <is>
          <t>PROPERTYZIPCODE</t>
        </is>
      </c>
    </row>
    <row r="40">
      <c r="A40" s="4" t="n">
        <v>1</v>
      </c>
      <c r="B40" s="4" t="n">
        <v>1.64</v>
      </c>
      <c r="C40" s="4" t="inlineStr">
        <is>
          <t>64114</t>
        </is>
      </c>
      <c r="D40" s="4" t="inlineStr">
        <is>
          <t>PROPERTYZIPCODE</t>
        </is>
      </c>
    </row>
    <row r="41">
      <c r="A41" s="4" t="n">
        <v>1</v>
      </c>
      <c r="B41" s="4" t="n">
        <v>1.64</v>
      </c>
      <c r="C41" s="4" t="inlineStr">
        <is>
          <t>63114</t>
        </is>
      </c>
      <c r="D41" s="4" t="inlineStr">
        <is>
          <t>PROPERTYZIPCODE</t>
        </is>
      </c>
    </row>
    <row r="42">
      <c r="A42" s="4" t="n">
        <v>1</v>
      </c>
      <c r="B42" s="4" t="n">
        <v>1.64</v>
      </c>
      <c r="C42" s="4" t="inlineStr">
        <is>
          <t>63118</t>
        </is>
      </c>
      <c r="D42" s="4" t="inlineStr">
        <is>
          <t>PROPERTYZIPCODE</t>
        </is>
      </c>
    </row>
    <row r="43">
      <c r="A43" s="4" t="n">
        <v>1</v>
      </c>
      <c r="B43" s="4" t="n">
        <v>1.64</v>
      </c>
      <c r="C43" s="4" t="inlineStr">
        <is>
          <t>63134</t>
        </is>
      </c>
      <c r="D43" s="4" t="inlineStr">
        <is>
          <t>PROPERTYZIPCODE</t>
        </is>
      </c>
    </row>
    <row r="44">
      <c r="A44" s="4" t="n">
        <v>1</v>
      </c>
      <c r="B44" s="4" t="n">
        <v>1.64</v>
      </c>
      <c r="C44" s="4" t="inlineStr">
        <is>
          <t>63113</t>
        </is>
      </c>
      <c r="D44" s="4" t="inlineStr">
        <is>
          <t>PROPERTYZIPCODE</t>
        </is>
      </c>
    </row>
    <row r="45">
      <c r="A45" s="9" t="n">
        <v>61</v>
      </c>
      <c r="B45" s="9" t="n">
        <v>100</v>
      </c>
      <c r="D45" s="9" t="inlineStr">
        <is>
          <t>Total PROPERTYZIPCODE</t>
        </is>
      </c>
    </row>
    <row r="46">
      <c r="A46" s="4" t="n">
        <v>51</v>
      </c>
      <c r="B46" s="4" t="n">
        <v>83.61</v>
      </c>
      <c r="C46" s="4" t="inlineStr">
        <is>
          <t>GARDEN</t>
        </is>
      </c>
      <c r="D46" s="4" t="inlineStr">
        <is>
          <t>Property Type</t>
        </is>
      </c>
    </row>
    <row r="47">
      <c r="A47" s="4" t="n">
        <v>5</v>
      </c>
      <c r="B47" s="4" t="n">
        <v>8.199999999999999</v>
      </c>
      <c r="C47" s="4" t="inlineStr">
        <is>
          <t>SENIOR</t>
        </is>
      </c>
      <c r="D47" s="4" t="inlineStr">
        <is>
          <t>Property Type</t>
        </is>
      </c>
    </row>
    <row r="48">
      <c r="A48" s="4" t="n">
        <v>3</v>
      </c>
      <c r="B48" s="4" t="n">
        <v>4.92</v>
      </c>
      <c r="C48" s="4" t="inlineStr">
        <is>
          <t>MIDRISE</t>
        </is>
      </c>
      <c r="D48" s="4" t="inlineStr">
        <is>
          <t>Property Type</t>
        </is>
      </c>
    </row>
    <row r="49">
      <c r="A49" s="4" t="n">
        <v>2</v>
      </c>
      <c r="B49" s="4" t="n">
        <v>3.28</v>
      </c>
      <c r="C49" s="4" t="inlineStr">
        <is>
          <t>HIRISE</t>
        </is>
      </c>
      <c r="D49" s="4" t="inlineStr">
        <is>
          <t>Property Type</t>
        </is>
      </c>
    </row>
    <row r="50">
      <c r="A50" s="9" t="n">
        <v>61</v>
      </c>
      <c r="B50" s="9" t="n">
        <v>100</v>
      </c>
      <c r="D50" s="9" t="inlineStr">
        <is>
          <t>Total Property Type</t>
        </is>
      </c>
    </row>
    <row r="51">
      <c r="A51" s="4" t="n">
        <v>6</v>
      </c>
      <c r="B51" s="4" t="n">
        <v>9.84</v>
      </c>
      <c r="C51" s="4" t="inlineStr">
        <is>
          <t>Less than 5 years</t>
        </is>
      </c>
      <c r="D51" s="4" t="inlineStr">
        <is>
          <t>Age of Property</t>
        </is>
      </c>
    </row>
    <row r="52">
      <c r="A52" s="4" t="n">
        <v>25</v>
      </c>
      <c r="B52" s="4" t="n">
        <v>40.98</v>
      </c>
      <c r="C52" s="4" t="inlineStr">
        <is>
          <t>5-9 years</t>
        </is>
      </c>
      <c r="D52" s="4" t="inlineStr">
        <is>
          <t>Age of Property</t>
        </is>
      </c>
    </row>
    <row r="53">
      <c r="A53" s="4" t="n">
        <v>15</v>
      </c>
      <c r="B53" s="4" t="n">
        <v>24.59</v>
      </c>
      <c r="C53" s="4" t="inlineStr">
        <is>
          <t>10-19 years</t>
        </is>
      </c>
      <c r="D53" s="4" t="inlineStr">
        <is>
          <t>Age of Property</t>
        </is>
      </c>
    </row>
    <row r="54">
      <c r="A54" s="4" t="n">
        <v>15</v>
      </c>
      <c r="B54" s="4" t="n">
        <v>24.59</v>
      </c>
      <c r="C54" s="4" t="inlineStr">
        <is>
          <t>20+ years</t>
        </is>
      </c>
      <c r="D54" s="4" t="inlineStr">
        <is>
          <t>Age of Property</t>
        </is>
      </c>
    </row>
    <row r="55">
      <c r="A55" s="9" t="n">
        <v>61</v>
      </c>
      <c r="B55" s="9" t="n">
        <v>100</v>
      </c>
      <c r="D55" s="9" t="inlineStr">
        <is>
          <t>Total Age of Property</t>
        </is>
      </c>
    </row>
    <row r="56">
      <c r="A56" s="4" t="n">
        <v>45</v>
      </c>
      <c r="B56" s="4" t="n">
        <v>73.77</v>
      </c>
      <c r="C56" s="4" t="inlineStr">
        <is>
          <t>Less than 100</t>
        </is>
      </c>
      <c r="D56" s="4" t="inlineStr">
        <is>
          <t>Property Size</t>
        </is>
      </c>
    </row>
    <row r="57">
      <c r="A57" s="4" t="n">
        <v>8</v>
      </c>
      <c r="B57" s="4" t="n">
        <v>13.11</v>
      </c>
      <c r="C57" s="4" t="inlineStr">
        <is>
          <t>100-199</t>
        </is>
      </c>
      <c r="D57" s="4" t="inlineStr">
        <is>
          <t>Property Size</t>
        </is>
      </c>
    </row>
    <row r="58">
      <c r="A58" s="4" t="n">
        <v>4</v>
      </c>
      <c r="B58" s="4" t="n">
        <v>6.56</v>
      </c>
      <c r="C58" s="4" t="inlineStr">
        <is>
          <t>200-299</t>
        </is>
      </c>
      <c r="D58" s="4" t="inlineStr">
        <is>
          <t>Property Size</t>
        </is>
      </c>
    </row>
    <row r="59">
      <c r="A59" s="4" t="n">
        <v>2</v>
      </c>
      <c r="B59" s="4" t="n">
        <v>3.28</v>
      </c>
      <c r="C59" s="4" t="inlineStr">
        <is>
          <t>300-399</t>
        </is>
      </c>
      <c r="D59" s="4" t="inlineStr">
        <is>
          <t>Property Size</t>
        </is>
      </c>
    </row>
    <row r="60">
      <c r="A60" s="4" t="n">
        <v>2</v>
      </c>
      <c r="B60" s="4" t="n">
        <v>3.28</v>
      </c>
      <c r="C60" s="4" t="inlineStr">
        <is>
          <t>400-499</t>
        </is>
      </c>
      <c r="D60" s="4" t="inlineStr">
        <is>
          <t>Property Size</t>
        </is>
      </c>
    </row>
    <row r="61">
      <c r="A61" s="9" t="n">
        <v>61</v>
      </c>
      <c r="B61" s="9" t="n">
        <v>100</v>
      </c>
      <c r="D61" s="9" t="inlineStr">
        <is>
          <t>Total Property Size</t>
        </is>
      </c>
    </row>
    <row r="62">
      <c r="A62" s="4" t="n">
        <v>40</v>
      </c>
      <c r="B62" s="4" t="n">
        <v>65.56999999999999</v>
      </c>
      <c r="C62" s="4" t="inlineStr">
        <is>
          <t>AFFORDABLE</t>
        </is>
      </c>
      <c r="D62" s="4" t="inlineStr">
        <is>
          <t>Rent Type</t>
        </is>
      </c>
    </row>
    <row r="63">
      <c r="A63" s="4" t="n">
        <v>21</v>
      </c>
      <c r="B63" s="4" t="n">
        <v>34.43</v>
      </c>
      <c r="C63" s="4" t="inlineStr">
        <is>
          <t>MARKETRATE</t>
        </is>
      </c>
      <c r="D63" s="4" t="inlineStr">
        <is>
          <t>Rent Type</t>
        </is>
      </c>
    </row>
    <row r="64">
      <c r="A64" s="9" t="n">
        <v>61</v>
      </c>
      <c r="B64" s="9" t="n">
        <v>100</v>
      </c>
      <c r="D64" s="9" t="inlineStr">
        <is>
          <t>Total Rent Type</t>
        </is>
      </c>
    </row>
    <row r="65"/>
  </sheetData>
  <mergeCells count="2">
    <mergeCell ref="A19:D19"/>
    <mergeCell ref="A1:B1"/>
  </mergeCells>
  <pageMargins left="0.75" right="0.75" top="1" bottom="1" header="0.5" footer="0.5"/>
</worksheet>
</file>

<file path=xl/worksheets/sheet151.xml><?xml version="1.0" encoding="utf-8"?>
<worksheet xmlns="http://schemas.openxmlformats.org/spreadsheetml/2006/main">
  <sheetPr>
    <outlinePr summaryBelow="1" summaryRight="1"/>
    <pageSetUpPr/>
  </sheetPr>
  <dimension ref="A1:D51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3643</v>
      </c>
    </row>
    <row r="3">
      <c r="A3" s="6" t="inlineStr">
        <is>
          <t>Sample (Total number of properties)</t>
        </is>
      </c>
      <c r="B3" s="4" t="n">
        <v>22</v>
      </c>
    </row>
    <row r="4">
      <c r="A4" s="6" t="inlineStr">
        <is>
          <t>Average property taxes per unit</t>
        </is>
      </c>
      <c r="B4" s="7" t="n">
        <v>1381</v>
      </c>
    </row>
    <row r="5">
      <c r="A5" s="6" t="inlineStr">
        <is>
          <t>Average payroll expenses per unit</t>
        </is>
      </c>
      <c r="B5" s="7" t="n">
        <v>1096</v>
      </c>
    </row>
    <row r="6">
      <c r="A6" s="6" t="inlineStr">
        <is>
          <t>Average capital expenditures per unit</t>
        </is>
      </c>
      <c r="B6" s="7" t="n">
        <v>272</v>
      </c>
    </row>
    <row r="7">
      <c r="A7" s="6" t="inlineStr">
        <is>
          <t>Average mortgage per unit</t>
        </is>
      </c>
      <c r="B7" s="7" t="n">
        <v>6007</v>
      </c>
    </row>
    <row r="8">
      <c r="A8" s="6" t="inlineStr">
        <is>
          <t>Average total operating expenses per unit</t>
        </is>
      </c>
      <c r="B8" s="7" t="n">
        <v>4242</v>
      </c>
    </row>
    <row r="9">
      <c r="A9" s="6" t="inlineStr">
        <is>
          <t>Average total expenses per unit</t>
        </is>
      </c>
      <c r="B9" s="7" t="n">
        <v>12997</v>
      </c>
    </row>
    <row r="10">
      <c r="A10" s="6" t="inlineStr">
        <is>
          <t>Average total profit per unit</t>
        </is>
      </c>
      <c r="B10" s="7" t="n">
        <v>1502</v>
      </c>
    </row>
    <row r="11">
      <c r="A11" s="6" t="inlineStr">
        <is>
          <t>Property taxes per dollar of rent</t>
        </is>
      </c>
      <c r="B11" s="4" t="inlineStr">
        <is>
          <t>10 cents</t>
        </is>
      </c>
    </row>
    <row r="12">
      <c r="A12" s="6" t="inlineStr">
        <is>
          <t>Payroll expenses per dollar of rent</t>
        </is>
      </c>
      <c r="B12" s="4" t="inlineStr">
        <is>
          <t>8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41 cents</t>
        </is>
      </c>
    </row>
    <row r="15">
      <c r="A15" s="6" t="inlineStr">
        <is>
          <t>Total operating expenses per dollar of rent</t>
        </is>
      </c>
      <c r="B15" s="4" t="inlineStr">
        <is>
          <t>29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4</v>
      </c>
      <c r="B21" s="4" t="n">
        <v>18.18</v>
      </c>
      <c r="C21" s="4" t="inlineStr">
        <is>
          <t>63143</t>
        </is>
      </c>
      <c r="D21" s="4" t="inlineStr">
        <is>
          <t>PROPERTYZIPCODE</t>
        </is>
      </c>
    </row>
    <row r="22">
      <c r="A22" s="4" t="n">
        <v>3</v>
      </c>
      <c r="B22" s="4" t="n">
        <v>13.64</v>
      </c>
      <c r="C22" s="4" t="inlineStr">
        <is>
          <t>63043</t>
        </is>
      </c>
      <c r="D22" s="4" t="inlineStr">
        <is>
          <t>PROPERTYZIPCODE</t>
        </is>
      </c>
    </row>
    <row r="23">
      <c r="A23" s="4" t="n">
        <v>3</v>
      </c>
      <c r="B23" s="4" t="n">
        <v>13.64</v>
      </c>
      <c r="C23" s="4" t="inlineStr">
        <is>
          <t>63021</t>
        </is>
      </c>
      <c r="D23" s="4" t="inlineStr">
        <is>
          <t>PROPERTYZIPCODE</t>
        </is>
      </c>
    </row>
    <row r="24">
      <c r="A24" s="4" t="n">
        <v>3</v>
      </c>
      <c r="B24" s="4" t="n">
        <v>13.64</v>
      </c>
      <c r="C24" s="4" t="inlineStr">
        <is>
          <t>63017</t>
        </is>
      </c>
      <c r="D24" s="4" t="inlineStr">
        <is>
          <t>PROPERTYZIPCODE</t>
        </is>
      </c>
    </row>
    <row r="25">
      <c r="A25" s="4" t="n">
        <v>2</v>
      </c>
      <c r="B25" s="4" t="n">
        <v>9.09</v>
      </c>
      <c r="C25" s="4" t="inlineStr">
        <is>
          <t>63123</t>
        </is>
      </c>
      <c r="D25" s="4" t="inlineStr">
        <is>
          <t>PROPERTYZIPCODE</t>
        </is>
      </c>
    </row>
    <row r="26">
      <c r="A26" s="4" t="n">
        <v>1</v>
      </c>
      <c r="B26" s="4" t="n">
        <v>4.55</v>
      </c>
      <c r="C26" s="4" t="inlineStr">
        <is>
          <t>63141</t>
        </is>
      </c>
      <c r="D26" s="4" t="inlineStr">
        <is>
          <t>PROPERTYZIPCODE</t>
        </is>
      </c>
    </row>
    <row r="27">
      <c r="A27" s="4" t="n">
        <v>1</v>
      </c>
      <c r="B27" s="4" t="n">
        <v>4.55</v>
      </c>
      <c r="C27" s="4" t="inlineStr">
        <is>
          <t>63088</t>
        </is>
      </c>
      <c r="D27" s="4" t="inlineStr">
        <is>
          <t>PROPERTYZIPCODE</t>
        </is>
      </c>
    </row>
    <row r="28">
      <c r="A28" s="4" t="n">
        <v>1</v>
      </c>
      <c r="B28" s="4" t="n">
        <v>4.55</v>
      </c>
      <c r="C28" s="4" t="inlineStr">
        <is>
          <t>63122</t>
        </is>
      </c>
      <c r="D28" s="4" t="inlineStr">
        <is>
          <t>PROPERTYZIPCODE</t>
        </is>
      </c>
    </row>
    <row r="29">
      <c r="A29" s="4" t="n">
        <v>1</v>
      </c>
      <c r="B29" s="4" t="n">
        <v>4.55</v>
      </c>
      <c r="C29" s="4" t="inlineStr">
        <is>
          <t>63125</t>
        </is>
      </c>
      <c r="D29" s="4" t="inlineStr">
        <is>
          <t>PROPERTYZIPCODE</t>
        </is>
      </c>
    </row>
    <row r="30">
      <c r="A30" s="4" t="n">
        <v>1</v>
      </c>
      <c r="B30" s="4" t="n">
        <v>4.55</v>
      </c>
      <c r="C30" s="4" t="inlineStr">
        <is>
          <t>63011</t>
        </is>
      </c>
      <c r="D30" s="4" t="inlineStr">
        <is>
          <t>PROPERTYZIPCODE</t>
        </is>
      </c>
    </row>
    <row r="31">
      <c r="A31" s="4" t="n">
        <v>1</v>
      </c>
      <c r="B31" s="4" t="n">
        <v>4.55</v>
      </c>
      <c r="C31" s="4" t="inlineStr">
        <is>
          <t>64015</t>
        </is>
      </c>
      <c r="D31" s="4" t="inlineStr">
        <is>
          <t>PROPERTYZIPCODE</t>
        </is>
      </c>
    </row>
    <row r="32">
      <c r="A32" s="4" t="n">
        <v>1</v>
      </c>
      <c r="B32" s="4" t="n">
        <v>4.55</v>
      </c>
      <c r="C32" s="4" t="inlineStr">
        <is>
          <t>63084</t>
        </is>
      </c>
      <c r="D32" s="4" t="inlineStr">
        <is>
          <t>PROPERTYZIPCODE</t>
        </is>
      </c>
    </row>
    <row r="33">
      <c r="A33" s="9" t="n">
        <v>22</v>
      </c>
      <c r="B33" s="9" t="n">
        <v>100</v>
      </c>
      <c r="D33" s="9" t="inlineStr">
        <is>
          <t>Total PROPERTYZIPCODE</t>
        </is>
      </c>
    </row>
    <row r="34">
      <c r="A34" s="4" t="n">
        <v>20</v>
      </c>
      <c r="B34" s="4" t="n">
        <v>90.91</v>
      </c>
      <c r="C34" s="4" t="inlineStr">
        <is>
          <t>GARDEN</t>
        </is>
      </c>
      <c r="D34" s="4" t="inlineStr">
        <is>
          <t>Property Type</t>
        </is>
      </c>
    </row>
    <row r="35">
      <c r="A35" s="4" t="n">
        <v>1</v>
      </c>
      <c r="B35" s="4" t="n">
        <v>4.55</v>
      </c>
      <c r="C35" s="4" t="inlineStr">
        <is>
          <t>MIDRISE</t>
        </is>
      </c>
      <c r="D35" s="4" t="inlineStr">
        <is>
          <t>Property Type</t>
        </is>
      </c>
    </row>
    <row r="36">
      <c r="A36" s="4" t="n">
        <v>1</v>
      </c>
      <c r="B36" s="4" t="n">
        <v>4.55</v>
      </c>
      <c r="C36" s="4" t="inlineStr">
        <is>
          <t>SENIOR</t>
        </is>
      </c>
      <c r="D36" s="4" t="inlineStr">
        <is>
          <t>Property Type</t>
        </is>
      </c>
    </row>
    <row r="37">
      <c r="A37" s="9" t="n">
        <v>22</v>
      </c>
      <c r="B37" s="9" t="n">
        <v>100</v>
      </c>
      <c r="D37" s="9" t="inlineStr">
        <is>
          <t>Total Property Type</t>
        </is>
      </c>
    </row>
    <row r="38">
      <c r="A38" s="4" t="n">
        <v>3</v>
      </c>
      <c r="B38" s="4" t="n">
        <v>13.64</v>
      </c>
      <c r="C38" s="4" t="inlineStr">
        <is>
          <t>Less than 5 years</t>
        </is>
      </c>
      <c r="D38" s="4" t="inlineStr">
        <is>
          <t>Age of Property</t>
        </is>
      </c>
    </row>
    <row r="39">
      <c r="A39" s="4" t="n">
        <v>7</v>
      </c>
      <c r="B39" s="4" t="n">
        <v>31.82</v>
      </c>
      <c r="C39" s="4" t="inlineStr">
        <is>
          <t>5-9 years</t>
        </is>
      </c>
      <c r="D39" s="4" t="inlineStr">
        <is>
          <t>Age of Property</t>
        </is>
      </c>
    </row>
    <row r="40">
      <c r="A40" s="4" t="n">
        <v>6</v>
      </c>
      <c r="B40" s="4" t="n">
        <v>27.27</v>
      </c>
      <c r="C40" s="4" t="inlineStr">
        <is>
          <t>10-19 years</t>
        </is>
      </c>
      <c r="D40" s="4" t="inlineStr">
        <is>
          <t>Age of Property</t>
        </is>
      </c>
    </row>
    <row r="41">
      <c r="A41" s="4" t="n">
        <v>6</v>
      </c>
      <c r="B41" s="4" t="n">
        <v>27.27</v>
      </c>
      <c r="C41" s="4" t="inlineStr">
        <is>
          <t>20+ years</t>
        </is>
      </c>
      <c r="D41" s="4" t="inlineStr">
        <is>
          <t>Age of Property</t>
        </is>
      </c>
    </row>
    <row r="42">
      <c r="A42" s="9" t="n">
        <v>22</v>
      </c>
      <c r="B42" s="9" t="n">
        <v>100</v>
      </c>
      <c r="D42" s="9" t="inlineStr">
        <is>
          <t>Total Age of Property</t>
        </is>
      </c>
    </row>
    <row r="43">
      <c r="A43" s="4" t="n">
        <v>11</v>
      </c>
      <c r="B43" s="4" t="n">
        <v>50</v>
      </c>
      <c r="C43" s="4" t="inlineStr">
        <is>
          <t>Less than 100</t>
        </is>
      </c>
      <c r="D43" s="4" t="inlineStr">
        <is>
          <t>Property Size</t>
        </is>
      </c>
    </row>
    <row r="44">
      <c r="A44" s="4" t="n">
        <v>6</v>
      </c>
      <c r="B44" s="4" t="n">
        <v>27.27</v>
      </c>
      <c r="C44" s="4" t="inlineStr">
        <is>
          <t>100-199</t>
        </is>
      </c>
      <c r="D44" s="4" t="inlineStr">
        <is>
          <t>Property Size</t>
        </is>
      </c>
    </row>
    <row r="45">
      <c r="A45" s="4" t="n">
        <v>2</v>
      </c>
      <c r="B45" s="4" t="n">
        <v>9.09</v>
      </c>
      <c r="C45" s="4" t="inlineStr">
        <is>
          <t>200-299</t>
        </is>
      </c>
      <c r="D45" s="4" t="inlineStr">
        <is>
          <t>Property Size</t>
        </is>
      </c>
    </row>
    <row r="46">
      <c r="A46" s="4" t="n">
        <v>3</v>
      </c>
      <c r="B46" s="4" t="n">
        <v>13.64</v>
      </c>
      <c r="C46" s="4" t="inlineStr">
        <is>
          <t>500+</t>
        </is>
      </c>
      <c r="D46" s="4" t="inlineStr">
        <is>
          <t>Property Size</t>
        </is>
      </c>
    </row>
    <row r="47">
      <c r="A47" s="9" t="n">
        <v>22</v>
      </c>
      <c r="B47" s="9" t="n">
        <v>100</v>
      </c>
      <c r="D47" s="9" t="inlineStr">
        <is>
          <t>Total Property Size</t>
        </is>
      </c>
    </row>
    <row r="48">
      <c r="A48" s="4" t="n">
        <v>19</v>
      </c>
      <c r="B48" s="4" t="n">
        <v>86.36</v>
      </c>
      <c r="C48" s="4" t="inlineStr">
        <is>
          <t>AFFORDABLE</t>
        </is>
      </c>
      <c r="D48" s="4" t="inlineStr">
        <is>
          <t>Rent Type</t>
        </is>
      </c>
    </row>
    <row r="49">
      <c r="A49" s="4" t="n">
        <v>3</v>
      </c>
      <c r="B49" s="4" t="n">
        <v>13.64</v>
      </c>
      <c r="C49" s="4" t="inlineStr">
        <is>
          <t>MARKETRATE</t>
        </is>
      </c>
      <c r="D49" s="4" t="inlineStr">
        <is>
          <t>Rent Type</t>
        </is>
      </c>
    </row>
    <row r="50">
      <c r="A50" s="9" t="n">
        <v>22</v>
      </c>
      <c r="B50" s="9" t="n">
        <v>100</v>
      </c>
      <c r="D50" s="9" t="inlineStr">
        <is>
          <t>Total Rent Type</t>
        </is>
      </c>
    </row>
    <row r="51"/>
  </sheetData>
  <mergeCells count="2">
    <mergeCell ref="A19:D19"/>
    <mergeCell ref="A1:B1"/>
  </mergeCells>
  <pageMargins left="0.75" right="0.75" top="1" bottom="1" header="0.5" footer="0.5"/>
</worksheet>
</file>

<file path=xl/worksheets/sheet152.xml><?xml version="1.0" encoding="utf-8"?>
<worksheet xmlns="http://schemas.openxmlformats.org/spreadsheetml/2006/main">
  <sheetPr>
    <outlinePr summaryBelow="1" summaryRight="1"/>
    <pageSetUpPr/>
  </sheetPr>
  <dimension ref="A1:D52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5024</v>
      </c>
    </row>
    <row r="3">
      <c r="A3" s="6" t="inlineStr">
        <is>
          <t>Sample (Total number of properties)</t>
        </is>
      </c>
      <c r="B3" s="4" t="n">
        <v>20</v>
      </c>
    </row>
    <row r="4">
      <c r="A4" s="6" t="inlineStr">
        <is>
          <t>Average property taxes per unit</t>
        </is>
      </c>
      <c r="B4" s="7" t="n">
        <v>810</v>
      </c>
    </row>
    <row r="5">
      <c r="A5" s="6" t="inlineStr">
        <is>
          <t>Average payroll expenses per unit</t>
        </is>
      </c>
      <c r="B5" s="7" t="n">
        <v>936</v>
      </c>
    </row>
    <row r="6">
      <c r="A6" s="6" t="inlineStr">
        <is>
          <t>Average capital expenditures per unit</t>
        </is>
      </c>
      <c r="B6" s="7" t="n">
        <v>219</v>
      </c>
    </row>
    <row r="7">
      <c r="A7" s="6" t="inlineStr">
        <is>
          <t>Average mortgage per unit</t>
        </is>
      </c>
      <c r="B7" s="7" t="n">
        <v>5143</v>
      </c>
    </row>
    <row r="8">
      <c r="A8" s="6" t="inlineStr">
        <is>
          <t>Average total operating expenses per unit</t>
        </is>
      </c>
      <c r="B8" s="7" t="n">
        <v>3031</v>
      </c>
    </row>
    <row r="9">
      <c r="A9" s="6" t="inlineStr">
        <is>
          <t>Average total expenses per unit</t>
        </is>
      </c>
      <c r="B9" s="7" t="n">
        <v>10138</v>
      </c>
    </row>
    <row r="10">
      <c r="A10" s="6" t="inlineStr">
        <is>
          <t>Average total profit per unit</t>
        </is>
      </c>
      <c r="B10" s="7" t="n">
        <v>1286</v>
      </c>
    </row>
    <row r="11">
      <c r="A11" s="6" t="inlineStr">
        <is>
          <t>Property taxes per dollar of rent</t>
        </is>
      </c>
      <c r="B11" s="4" t="inlineStr">
        <is>
          <t>7 cents</t>
        </is>
      </c>
    </row>
    <row r="12">
      <c r="A12" s="6" t="inlineStr">
        <is>
          <t>Payroll expenses per dollar of rent</t>
        </is>
      </c>
      <c r="B12" s="4" t="inlineStr">
        <is>
          <t>8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45 cents</t>
        </is>
      </c>
    </row>
    <row r="15">
      <c r="A15" s="6" t="inlineStr">
        <is>
          <t>Total operating expenses per dollar of rent</t>
        </is>
      </c>
      <c r="B15" s="4" t="inlineStr">
        <is>
          <t>27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6</v>
      </c>
      <c r="B21" s="4" t="n">
        <v>30</v>
      </c>
      <c r="C21" s="4" t="inlineStr">
        <is>
          <t>65201</t>
        </is>
      </c>
      <c r="D21" s="4" t="inlineStr">
        <is>
          <t>PROPERTYZIPCODE</t>
        </is>
      </c>
    </row>
    <row r="22">
      <c r="A22" s="4" t="n">
        <v>3</v>
      </c>
      <c r="B22" s="4" t="n">
        <v>15</v>
      </c>
      <c r="C22" s="4" t="inlineStr">
        <is>
          <t>65101</t>
        </is>
      </c>
      <c r="D22" s="4" t="inlineStr">
        <is>
          <t>PROPERTYZIPCODE</t>
        </is>
      </c>
    </row>
    <row r="23">
      <c r="A23" s="4" t="n">
        <v>2</v>
      </c>
      <c r="B23" s="4" t="n">
        <v>10</v>
      </c>
      <c r="C23" s="4" t="inlineStr">
        <is>
          <t>63301</t>
        </is>
      </c>
      <c r="D23" s="4" t="inlineStr">
        <is>
          <t>PROPERTYZIPCODE</t>
        </is>
      </c>
    </row>
    <row r="24">
      <c r="A24" s="4" t="n">
        <v>2</v>
      </c>
      <c r="B24" s="4" t="n">
        <v>10</v>
      </c>
      <c r="C24" s="4" t="inlineStr">
        <is>
          <t>63376</t>
        </is>
      </c>
      <c r="D24" s="4" t="inlineStr">
        <is>
          <t>PROPERTYZIPCODE</t>
        </is>
      </c>
    </row>
    <row r="25">
      <c r="A25" s="4" t="n">
        <v>2</v>
      </c>
      <c r="B25" s="4" t="n">
        <v>10</v>
      </c>
      <c r="C25" s="4" t="inlineStr">
        <is>
          <t>63385</t>
        </is>
      </c>
      <c r="D25" s="4" t="inlineStr">
        <is>
          <t>PROPERTYZIPCODE</t>
        </is>
      </c>
    </row>
    <row r="26">
      <c r="A26" s="4" t="n">
        <v>1</v>
      </c>
      <c r="B26" s="4" t="n">
        <v>5</v>
      </c>
      <c r="C26" s="4" t="inlineStr">
        <is>
          <t>63303</t>
        </is>
      </c>
      <c r="D26" s="4" t="inlineStr">
        <is>
          <t>PROPERTYZIPCODE</t>
        </is>
      </c>
    </row>
    <row r="27">
      <c r="A27" s="4" t="n">
        <v>1</v>
      </c>
      <c r="B27" s="4" t="n">
        <v>5</v>
      </c>
      <c r="C27" s="4" t="inlineStr">
        <is>
          <t>63366</t>
        </is>
      </c>
      <c r="D27" s="4" t="inlineStr">
        <is>
          <t>PROPERTYZIPCODE</t>
        </is>
      </c>
    </row>
    <row r="28">
      <c r="A28" s="4" t="n">
        <v>1</v>
      </c>
      <c r="B28" s="4" t="n">
        <v>5</v>
      </c>
      <c r="C28" s="4" t="inlineStr">
        <is>
          <t>65203</t>
        </is>
      </c>
      <c r="D28" s="4" t="inlineStr">
        <is>
          <t>PROPERTYZIPCODE</t>
        </is>
      </c>
    </row>
    <row r="29">
      <c r="A29" s="4" t="n">
        <v>1</v>
      </c>
      <c r="B29" s="4" t="n">
        <v>5</v>
      </c>
      <c r="C29" s="4" t="inlineStr">
        <is>
          <t>63390</t>
        </is>
      </c>
      <c r="D29" s="4" t="inlineStr">
        <is>
          <t>PROPERTYZIPCODE</t>
        </is>
      </c>
    </row>
    <row r="30">
      <c r="A30" s="4" t="n">
        <v>1</v>
      </c>
      <c r="B30" s="4" t="n">
        <v>5</v>
      </c>
      <c r="C30" s="4" t="inlineStr">
        <is>
          <t>63051</t>
        </is>
      </c>
      <c r="D30" s="4" t="inlineStr">
        <is>
          <t>PROPERTYZIPCODE</t>
        </is>
      </c>
    </row>
    <row r="31">
      <c r="A31" s="9" t="n">
        <v>20</v>
      </c>
      <c r="B31" s="9" t="n">
        <v>100</v>
      </c>
      <c r="D31" s="9" t="inlineStr">
        <is>
          <t>Total PROPERTYZIPCODE</t>
        </is>
      </c>
    </row>
    <row r="32">
      <c r="A32" s="4" t="n">
        <v>14</v>
      </c>
      <c r="B32" s="4" t="n">
        <v>70</v>
      </c>
      <c r="C32" s="4" t="inlineStr">
        <is>
          <t>GARDEN</t>
        </is>
      </c>
      <c r="D32" s="4" t="inlineStr">
        <is>
          <t>Property Type</t>
        </is>
      </c>
    </row>
    <row r="33">
      <c r="A33" s="4" t="n">
        <v>3</v>
      </c>
      <c r="B33" s="4" t="n">
        <v>15</v>
      </c>
      <c r="C33" s="4" t="inlineStr">
        <is>
          <t>STUDENT</t>
        </is>
      </c>
      <c r="D33" s="4" t="inlineStr">
        <is>
          <t>Property Type</t>
        </is>
      </c>
    </row>
    <row r="34">
      <c r="A34" s="4" t="n">
        <v>2</v>
      </c>
      <c r="B34" s="4" t="n">
        <v>10</v>
      </c>
      <c r="C34" s="4" t="inlineStr">
        <is>
          <t>MANUF</t>
        </is>
      </c>
      <c r="D34" s="4" t="inlineStr">
        <is>
          <t>Property Type</t>
        </is>
      </c>
    </row>
    <row r="35">
      <c r="A35" s="4" t="n">
        <v>1</v>
      </c>
      <c r="B35" s="4" t="n">
        <v>5</v>
      </c>
      <c r="C35" s="4" t="inlineStr">
        <is>
          <t>MIDRISE</t>
        </is>
      </c>
      <c r="D35" s="4" t="inlineStr">
        <is>
          <t>Property Type</t>
        </is>
      </c>
    </row>
    <row r="36">
      <c r="A36" s="9" t="n">
        <v>20</v>
      </c>
      <c r="B36" s="9" t="n">
        <v>100</v>
      </c>
      <c r="D36" s="9" t="inlineStr">
        <is>
          <t>Total Property Type</t>
        </is>
      </c>
    </row>
    <row r="37">
      <c r="A37" s="4" t="n">
        <v>2</v>
      </c>
      <c r="B37" s="4" t="n">
        <v>10</v>
      </c>
      <c r="C37" s="4" t="inlineStr">
        <is>
          <t>Less than 5 years</t>
        </is>
      </c>
      <c r="D37" s="4" t="inlineStr">
        <is>
          <t>Age of Property</t>
        </is>
      </c>
    </row>
    <row r="38">
      <c r="A38" s="4" t="n">
        <v>5</v>
      </c>
      <c r="B38" s="4" t="n">
        <v>25</v>
      </c>
      <c r="C38" s="4" t="inlineStr">
        <is>
          <t>5-9 years</t>
        </is>
      </c>
      <c r="D38" s="4" t="inlineStr">
        <is>
          <t>Age of Property</t>
        </is>
      </c>
    </row>
    <row r="39">
      <c r="A39" s="4" t="n">
        <v>4</v>
      </c>
      <c r="B39" s="4" t="n">
        <v>20</v>
      </c>
      <c r="C39" s="4" t="inlineStr">
        <is>
          <t>10-19 years</t>
        </is>
      </c>
      <c r="D39" s="4" t="inlineStr">
        <is>
          <t>Age of Property</t>
        </is>
      </c>
    </row>
    <row r="40">
      <c r="A40" s="4" t="n">
        <v>9</v>
      </c>
      <c r="B40" s="4" t="n">
        <v>45</v>
      </c>
      <c r="C40" s="4" t="inlineStr">
        <is>
          <t>20+ years</t>
        </is>
      </c>
      <c r="D40" s="4" t="inlineStr">
        <is>
          <t>Age of Property</t>
        </is>
      </c>
    </row>
    <row r="41">
      <c r="A41" s="9" t="n">
        <v>20</v>
      </c>
      <c r="B41" s="9" t="n">
        <v>100</v>
      </c>
      <c r="D41" s="9" t="inlineStr">
        <is>
          <t>Total Age of Property</t>
        </is>
      </c>
    </row>
    <row r="42">
      <c r="A42" s="4" t="n">
        <v>6</v>
      </c>
      <c r="B42" s="4" t="n">
        <v>30</v>
      </c>
      <c r="C42" s="4" t="inlineStr">
        <is>
          <t>Less than 100</t>
        </is>
      </c>
      <c r="D42" s="4" t="inlineStr">
        <is>
          <t>Property Size</t>
        </is>
      </c>
    </row>
    <row r="43">
      <c r="A43" s="4" t="n">
        <v>3</v>
      </c>
      <c r="B43" s="4" t="n">
        <v>15</v>
      </c>
      <c r="C43" s="4" t="inlineStr">
        <is>
          <t>100-199</t>
        </is>
      </c>
      <c r="D43" s="4" t="inlineStr">
        <is>
          <t>Property Size</t>
        </is>
      </c>
    </row>
    <row r="44">
      <c r="A44" s="4" t="n">
        <v>4</v>
      </c>
      <c r="B44" s="4" t="n">
        <v>20</v>
      </c>
      <c r="C44" s="4" t="inlineStr">
        <is>
          <t>200-299</t>
        </is>
      </c>
      <c r="D44" s="4" t="inlineStr">
        <is>
          <t>Property Size</t>
        </is>
      </c>
    </row>
    <row r="45">
      <c r="A45" s="4" t="n">
        <v>4</v>
      </c>
      <c r="B45" s="4" t="n">
        <v>20</v>
      </c>
      <c r="C45" s="4" t="inlineStr">
        <is>
          <t>300-399</t>
        </is>
      </c>
      <c r="D45" s="4" t="inlineStr">
        <is>
          <t>Property Size</t>
        </is>
      </c>
    </row>
    <row r="46">
      <c r="A46" s="4" t="n">
        <v>1</v>
      </c>
      <c r="B46" s="4" t="n">
        <v>5</v>
      </c>
      <c r="C46" s="4" t="inlineStr">
        <is>
          <t>400-499</t>
        </is>
      </c>
      <c r="D46" s="4" t="inlineStr">
        <is>
          <t>Property Size</t>
        </is>
      </c>
    </row>
    <row r="47">
      <c r="A47" s="4" t="n">
        <v>2</v>
      </c>
      <c r="B47" s="4" t="n">
        <v>10</v>
      </c>
      <c r="C47" s="4" t="inlineStr">
        <is>
          <t>500+</t>
        </is>
      </c>
      <c r="D47" s="4" t="inlineStr">
        <is>
          <t>Property Size</t>
        </is>
      </c>
    </row>
    <row r="48">
      <c r="A48" s="9" t="n">
        <v>20</v>
      </c>
      <c r="B48" s="9" t="n">
        <v>100</v>
      </c>
      <c r="D48" s="9" t="inlineStr">
        <is>
          <t>Total Property Size</t>
        </is>
      </c>
    </row>
    <row r="49">
      <c r="A49" s="4" t="n">
        <v>12</v>
      </c>
      <c r="B49" s="4" t="n">
        <v>60</v>
      </c>
      <c r="C49" s="4" t="inlineStr">
        <is>
          <t>AFFORDABLE</t>
        </is>
      </c>
      <c r="D49" s="4" t="inlineStr">
        <is>
          <t>Rent Type</t>
        </is>
      </c>
    </row>
    <row r="50">
      <c r="A50" s="4" t="n">
        <v>8</v>
      </c>
      <c r="B50" s="4" t="n">
        <v>40</v>
      </c>
      <c r="C50" s="4" t="inlineStr">
        <is>
          <t>MARKETRATE</t>
        </is>
      </c>
      <c r="D50" s="4" t="inlineStr">
        <is>
          <t>Rent Type</t>
        </is>
      </c>
    </row>
    <row r="51">
      <c r="A51" s="9" t="n">
        <v>20</v>
      </c>
      <c r="B51" s="9" t="n">
        <v>100</v>
      </c>
      <c r="D51" s="9" t="inlineStr">
        <is>
          <t>Total Rent Type</t>
        </is>
      </c>
    </row>
    <row r="52"/>
  </sheetData>
  <mergeCells count="2">
    <mergeCell ref="A19:D19"/>
    <mergeCell ref="A1:B1"/>
  </mergeCells>
  <pageMargins left="0.75" right="0.75" top="1" bottom="1" header="0.5" footer="0.5"/>
</worksheet>
</file>

<file path=xl/worksheets/sheet153.xml><?xml version="1.0" encoding="utf-8"?>
<worksheet xmlns="http://schemas.openxmlformats.org/spreadsheetml/2006/main">
  <sheetPr>
    <outlinePr summaryBelow="1" summaryRight="1"/>
    <pageSetUpPr/>
  </sheetPr>
  <dimension ref="A1:D74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12115</v>
      </c>
    </row>
    <row r="3">
      <c r="A3" s="6" t="inlineStr">
        <is>
          <t>Sample (Total number of properties)</t>
        </is>
      </c>
      <c r="B3" s="4" t="n">
        <v>89</v>
      </c>
    </row>
    <row r="4">
      <c r="A4" s="6" t="inlineStr">
        <is>
          <t>Average property taxes per unit</t>
        </is>
      </c>
      <c r="B4" s="7" t="n">
        <v>937</v>
      </c>
    </row>
    <row r="5">
      <c r="A5" s="6" t="inlineStr">
        <is>
          <t>Average payroll expenses per unit</t>
        </is>
      </c>
      <c r="B5" s="7" t="n">
        <v>1230</v>
      </c>
    </row>
    <row r="6">
      <c r="A6" s="6" t="inlineStr">
        <is>
          <t>Average capital expenditures per unit</t>
        </is>
      </c>
      <c r="B6" s="7" t="n">
        <v>319</v>
      </c>
    </row>
    <row r="7">
      <c r="A7" s="6" t="inlineStr">
        <is>
          <t>Average mortgage per unit</t>
        </is>
      </c>
      <c r="B7" s="7" t="n">
        <v>4763</v>
      </c>
    </row>
    <row r="8">
      <c r="A8" s="6" t="inlineStr">
        <is>
          <t>Average total operating expenses per unit</t>
        </is>
      </c>
      <c r="B8" s="7" t="n">
        <v>4316</v>
      </c>
    </row>
    <row r="9">
      <c r="A9" s="6" t="inlineStr">
        <is>
          <t>Average total expenses per unit</t>
        </is>
      </c>
      <c r="B9" s="7" t="n">
        <v>11565</v>
      </c>
    </row>
    <row r="10">
      <c r="A10" s="6" t="inlineStr">
        <is>
          <t>Average total profit per unit</t>
        </is>
      </c>
      <c r="B10" s="7" t="n">
        <v>1188</v>
      </c>
    </row>
    <row r="11">
      <c r="A11" s="6" t="inlineStr">
        <is>
          <t>Property taxes per dollar of rent</t>
        </is>
      </c>
      <c r="B11" s="4" t="inlineStr">
        <is>
          <t>7 cents</t>
        </is>
      </c>
    </row>
    <row r="12">
      <c r="A12" s="6" t="inlineStr">
        <is>
          <t>Payroll expenses per dollar of rent</t>
        </is>
      </c>
      <c r="B12" s="4" t="inlineStr">
        <is>
          <t>10 cents</t>
        </is>
      </c>
    </row>
    <row r="13">
      <c r="A13" s="6" t="inlineStr">
        <is>
          <t>Capital expenditures per dollar of rent</t>
        </is>
      </c>
      <c r="B13" s="4" t="inlineStr">
        <is>
          <t>3 cents</t>
        </is>
      </c>
    </row>
    <row r="14">
      <c r="A14" s="6" t="inlineStr">
        <is>
          <t>Mortgage expenses per dollar of rent</t>
        </is>
      </c>
      <c r="B14" s="4" t="inlineStr">
        <is>
          <t>37 cents</t>
        </is>
      </c>
    </row>
    <row r="15">
      <c r="A15" s="6" t="inlineStr">
        <is>
          <t>Total operating expenses per dollar of rent</t>
        </is>
      </c>
      <c r="B15" s="4" t="inlineStr">
        <is>
          <t>34 cents</t>
        </is>
      </c>
    </row>
    <row r="16">
      <c r="A16" s="6" t="inlineStr">
        <is>
          <t>Total expenses per dollar of rent</t>
        </is>
      </c>
      <c r="B16" s="4" t="inlineStr">
        <is>
          <t>91 cents</t>
        </is>
      </c>
    </row>
    <row r="17">
      <c r="A17" s="6" t="inlineStr">
        <is>
          <t>Total profit per dollar of rent</t>
        </is>
      </c>
      <c r="B17" s="4" t="inlineStr">
        <is>
          <t>9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16</v>
      </c>
      <c r="B21" s="4" t="n">
        <v>17.98</v>
      </c>
      <c r="C21" s="4" t="inlineStr">
        <is>
          <t>64111</t>
        </is>
      </c>
      <c r="D21" s="4" t="inlineStr">
        <is>
          <t>PROPERTYZIPCODE</t>
        </is>
      </c>
    </row>
    <row r="22">
      <c r="A22" s="4" t="n">
        <v>6</v>
      </c>
      <c r="B22" s="4" t="n">
        <v>6.74</v>
      </c>
      <c r="C22" s="4" t="inlineStr">
        <is>
          <t>64030</t>
        </is>
      </c>
      <c r="D22" s="4" t="inlineStr">
        <is>
          <t>PROPERTYZIPCODE</t>
        </is>
      </c>
    </row>
    <row r="23">
      <c r="A23" s="4" t="n">
        <v>5</v>
      </c>
      <c r="B23" s="4" t="n">
        <v>5.62</v>
      </c>
      <c r="C23" s="4" t="inlineStr">
        <is>
          <t>64063</t>
        </is>
      </c>
      <c r="D23" s="4" t="inlineStr">
        <is>
          <t>PROPERTYZIPCODE</t>
        </is>
      </c>
    </row>
    <row r="24">
      <c r="A24" s="4" t="n">
        <v>5</v>
      </c>
      <c r="B24" s="4" t="n">
        <v>5.62</v>
      </c>
      <c r="C24" s="4" t="inlineStr">
        <is>
          <t>64118</t>
        </is>
      </c>
      <c r="D24" s="4" t="inlineStr">
        <is>
          <t>PROPERTYZIPCODE</t>
        </is>
      </c>
    </row>
    <row r="25">
      <c r="A25" s="4" t="n">
        <v>4</v>
      </c>
      <c r="B25" s="4" t="n">
        <v>4.49</v>
      </c>
      <c r="C25" s="4" t="inlineStr">
        <is>
          <t>64114</t>
        </is>
      </c>
      <c r="D25" s="4" t="inlineStr">
        <is>
          <t>PROPERTYZIPCODE</t>
        </is>
      </c>
    </row>
    <row r="26">
      <c r="A26" s="4" t="n">
        <v>4</v>
      </c>
      <c r="B26" s="4" t="n">
        <v>4.49</v>
      </c>
      <c r="C26" s="4" t="inlineStr">
        <is>
          <t>64155</t>
        </is>
      </c>
      <c r="D26" s="4" t="inlineStr">
        <is>
          <t>PROPERTYZIPCODE</t>
        </is>
      </c>
    </row>
    <row r="27">
      <c r="A27" s="4" t="n">
        <v>4</v>
      </c>
      <c r="B27" s="4" t="n">
        <v>4.49</v>
      </c>
      <c r="C27" s="4" t="inlineStr">
        <is>
          <t>64105</t>
        </is>
      </c>
      <c r="D27" s="4" t="inlineStr">
        <is>
          <t>PROPERTYZIPCODE</t>
        </is>
      </c>
    </row>
    <row r="28">
      <c r="A28" s="4" t="n">
        <v>4</v>
      </c>
      <c r="B28" s="4" t="n">
        <v>4.49</v>
      </c>
      <c r="C28" s="4" t="inlineStr">
        <is>
          <t>64109</t>
        </is>
      </c>
      <c r="D28" s="4" t="inlineStr">
        <is>
          <t>PROPERTYZIPCODE</t>
        </is>
      </c>
    </row>
    <row r="29">
      <c r="A29" s="4" t="n">
        <v>3</v>
      </c>
      <c r="B29" s="4" t="n">
        <v>3.37</v>
      </c>
      <c r="C29" s="4" t="inlineStr">
        <is>
          <t>64119</t>
        </is>
      </c>
      <c r="D29" s="4" t="inlineStr">
        <is>
          <t>PROPERTYZIPCODE</t>
        </is>
      </c>
    </row>
    <row r="30">
      <c r="A30" s="4" t="n">
        <v>3</v>
      </c>
      <c r="B30" s="4" t="n">
        <v>3.37</v>
      </c>
      <c r="C30" s="4" t="inlineStr">
        <is>
          <t>64112</t>
        </is>
      </c>
      <c r="D30" s="4" t="inlineStr">
        <is>
          <t>PROPERTYZIPCODE</t>
        </is>
      </c>
    </row>
    <row r="31">
      <c r="A31" s="4" t="n">
        <v>3</v>
      </c>
      <c r="B31" s="4" t="n">
        <v>3.37</v>
      </c>
      <c r="C31" s="4" t="inlineStr">
        <is>
          <t>64055</t>
        </is>
      </c>
      <c r="D31" s="4" t="inlineStr">
        <is>
          <t>PROPERTYZIPCODE</t>
        </is>
      </c>
    </row>
    <row r="32">
      <c r="A32" s="4" t="n">
        <v>3</v>
      </c>
      <c r="B32" s="4" t="n">
        <v>3.37</v>
      </c>
      <c r="C32" s="4" t="inlineStr">
        <is>
          <t>64081</t>
        </is>
      </c>
      <c r="D32" s="4" t="inlineStr">
        <is>
          <t>PROPERTYZIPCODE</t>
        </is>
      </c>
    </row>
    <row r="33">
      <c r="A33" s="4" t="n">
        <v>3</v>
      </c>
      <c r="B33" s="4" t="n">
        <v>3.37</v>
      </c>
      <c r="C33" s="4" t="inlineStr">
        <is>
          <t>64131</t>
        </is>
      </c>
      <c r="D33" s="4" t="inlineStr">
        <is>
          <t>PROPERTYZIPCODE</t>
        </is>
      </c>
    </row>
    <row r="34">
      <c r="A34" s="4" t="n">
        <v>2</v>
      </c>
      <c r="B34" s="4" t="n">
        <v>2.25</v>
      </c>
      <c r="C34" s="4" t="inlineStr">
        <is>
          <t>64117</t>
        </is>
      </c>
      <c r="D34" s="4" t="inlineStr">
        <is>
          <t>PROPERTYZIPCODE</t>
        </is>
      </c>
    </row>
    <row r="35">
      <c r="A35" s="4" t="n">
        <v>2</v>
      </c>
      <c r="B35" s="4" t="n">
        <v>2.25</v>
      </c>
      <c r="C35" s="4" t="inlineStr">
        <is>
          <t>64108</t>
        </is>
      </c>
      <c r="D35" s="4" t="inlineStr">
        <is>
          <t>PROPERTYZIPCODE</t>
        </is>
      </c>
    </row>
    <row r="36">
      <c r="A36" s="4" t="n">
        <v>2</v>
      </c>
      <c r="B36" s="4" t="n">
        <v>2.25</v>
      </c>
      <c r="C36" s="4" t="inlineStr">
        <is>
          <t>64057</t>
        </is>
      </c>
      <c r="D36" s="4" t="inlineStr">
        <is>
          <t>PROPERTYZIPCODE</t>
        </is>
      </c>
    </row>
    <row r="37">
      <c r="A37" s="4" t="n">
        <v>2</v>
      </c>
      <c r="B37" s="4" t="n">
        <v>2.25</v>
      </c>
      <c r="C37" s="4" t="inlineStr">
        <is>
          <t>64137</t>
        </is>
      </c>
      <c r="D37" s="4" t="inlineStr">
        <is>
          <t>PROPERTYZIPCODE</t>
        </is>
      </c>
    </row>
    <row r="38">
      <c r="A38" s="4" t="n">
        <v>2</v>
      </c>
      <c r="B38" s="4" t="n">
        <v>2.25</v>
      </c>
      <c r="C38" s="4" t="inlineStr">
        <is>
          <t>64110</t>
        </is>
      </c>
      <c r="D38" s="4" t="inlineStr">
        <is>
          <t>PROPERTYZIPCODE</t>
        </is>
      </c>
    </row>
    <row r="39">
      <c r="A39" s="4" t="n">
        <v>2</v>
      </c>
      <c r="B39" s="4" t="n">
        <v>2.25</v>
      </c>
      <c r="C39" s="4" t="inlineStr">
        <is>
          <t>64116</t>
        </is>
      </c>
      <c r="D39" s="4" t="inlineStr">
        <is>
          <t>PROPERTYZIPCODE</t>
        </is>
      </c>
    </row>
    <row r="40">
      <c r="A40" s="4" t="n">
        <v>2</v>
      </c>
      <c r="B40" s="4" t="n">
        <v>2.25</v>
      </c>
      <c r="C40" s="4" t="inlineStr">
        <is>
          <t>64052</t>
        </is>
      </c>
      <c r="D40" s="4" t="inlineStr">
        <is>
          <t>PROPERTYZIPCODE</t>
        </is>
      </c>
    </row>
    <row r="41">
      <c r="A41" s="4" t="n">
        <v>1</v>
      </c>
      <c r="B41" s="4" t="n">
        <v>1.12</v>
      </c>
      <c r="C41" s="4" t="inlineStr">
        <is>
          <t>64086</t>
        </is>
      </c>
      <c r="D41" s="4" t="inlineStr">
        <is>
          <t>PROPERTYZIPCODE</t>
        </is>
      </c>
    </row>
    <row r="42">
      <c r="A42" s="4" t="n">
        <v>1</v>
      </c>
      <c r="B42" s="4" t="n">
        <v>1.12</v>
      </c>
      <c r="C42" s="4" t="inlineStr">
        <is>
          <t>64082</t>
        </is>
      </c>
      <c r="D42" s="4" t="inlineStr">
        <is>
          <t>PROPERTYZIPCODE</t>
        </is>
      </c>
    </row>
    <row r="43">
      <c r="A43" s="4" t="n">
        <v>1</v>
      </c>
      <c r="B43" s="4" t="n">
        <v>1.12</v>
      </c>
      <c r="C43" s="4" t="inlineStr">
        <is>
          <t>64050</t>
        </is>
      </c>
      <c r="D43" s="4" t="inlineStr">
        <is>
          <t>PROPERTYZIPCODE</t>
        </is>
      </c>
    </row>
    <row r="44">
      <c r="A44" s="4" t="n">
        <v>1</v>
      </c>
      <c r="B44" s="4" t="n">
        <v>1.12</v>
      </c>
      <c r="C44" s="4" t="inlineStr">
        <is>
          <t>64106</t>
        </is>
      </c>
      <c r="D44" s="4" t="inlineStr">
        <is>
          <t>PROPERTYZIPCODE</t>
        </is>
      </c>
    </row>
    <row r="45">
      <c r="A45" s="4" t="n">
        <v>1</v>
      </c>
      <c r="B45" s="4" t="n">
        <v>1.12</v>
      </c>
      <c r="C45" s="4" t="inlineStr">
        <is>
          <t>64133</t>
        </is>
      </c>
      <c r="D45" s="4" t="inlineStr">
        <is>
          <t>PROPERTYZIPCODE</t>
        </is>
      </c>
    </row>
    <row r="46">
      <c r="A46" s="4" t="n">
        <v>1</v>
      </c>
      <c r="B46" s="4" t="n">
        <v>1.12</v>
      </c>
      <c r="C46" s="4" t="inlineStr">
        <is>
          <t>64015</t>
        </is>
      </c>
      <c r="D46" s="4" t="inlineStr">
        <is>
          <t>PROPERTYZIPCODE</t>
        </is>
      </c>
    </row>
    <row r="47">
      <c r="A47" s="4" t="n">
        <v>1</v>
      </c>
      <c r="B47" s="4" t="n">
        <v>1.12</v>
      </c>
      <c r="C47" s="4" t="inlineStr">
        <is>
          <t>64053</t>
        </is>
      </c>
      <c r="D47" s="4" t="inlineStr">
        <is>
          <t>PROPERTYZIPCODE</t>
        </is>
      </c>
    </row>
    <row r="48">
      <c r="A48" s="4" t="n">
        <v>1</v>
      </c>
      <c r="B48" s="4" t="n">
        <v>1.12</v>
      </c>
      <c r="C48" s="4" t="inlineStr">
        <is>
          <t>64054</t>
        </is>
      </c>
      <c r="D48" s="4" t="inlineStr">
        <is>
          <t>PROPERTYZIPCODE</t>
        </is>
      </c>
    </row>
    <row r="49">
      <c r="A49" s="4" t="n">
        <v>1</v>
      </c>
      <c r="B49" s="4" t="n">
        <v>1.12</v>
      </c>
      <c r="C49" s="4" t="inlineStr">
        <is>
          <t>64130</t>
        </is>
      </c>
      <c r="D49" s="4" t="inlineStr">
        <is>
          <t>PROPERTYZIPCODE</t>
        </is>
      </c>
    </row>
    <row r="50">
      <c r="A50" s="4" t="n">
        <v>1</v>
      </c>
      <c r="B50" s="4" t="n">
        <v>1.12</v>
      </c>
      <c r="C50" s="4" t="inlineStr">
        <is>
          <t>64129</t>
        </is>
      </c>
      <c r="D50" s="4" t="inlineStr">
        <is>
          <t>PROPERTYZIPCODE</t>
        </is>
      </c>
    </row>
    <row r="51">
      <c r="A51" s="4" t="n">
        <v>1</v>
      </c>
      <c r="B51" s="4" t="n">
        <v>1.12</v>
      </c>
      <c r="C51" s="4" t="inlineStr">
        <is>
          <t>64132</t>
        </is>
      </c>
      <c r="D51" s="4" t="inlineStr">
        <is>
          <t>PROPERTYZIPCODE</t>
        </is>
      </c>
    </row>
    <row r="52">
      <c r="A52" s="4" t="n">
        <v>1</v>
      </c>
      <c r="B52" s="4" t="n">
        <v>1.12</v>
      </c>
      <c r="C52" s="4" t="inlineStr">
        <is>
          <t>64134</t>
        </is>
      </c>
      <c r="D52" s="4" t="inlineStr">
        <is>
          <t>PROPERTYZIPCODE</t>
        </is>
      </c>
    </row>
    <row r="53">
      <c r="A53" s="9" t="n">
        <v>89</v>
      </c>
      <c r="B53" s="9" t="n">
        <v>100</v>
      </c>
      <c r="D53" s="9" t="inlineStr">
        <is>
          <t>Total PROPERTYZIPCODE</t>
        </is>
      </c>
    </row>
    <row r="54">
      <c r="A54" s="4" t="n">
        <v>81</v>
      </c>
      <c r="B54" s="4" t="n">
        <v>91.01000000000001</v>
      </c>
      <c r="C54" s="4" t="inlineStr">
        <is>
          <t>GARDEN</t>
        </is>
      </c>
      <c r="D54" s="4" t="inlineStr">
        <is>
          <t>Property Type</t>
        </is>
      </c>
    </row>
    <row r="55">
      <c r="A55" s="4" t="n">
        <v>5</v>
      </c>
      <c r="B55" s="4" t="n">
        <v>5.62</v>
      </c>
      <c r="C55" s="4" t="inlineStr">
        <is>
          <t>MIDRISE</t>
        </is>
      </c>
      <c r="D55" s="4" t="inlineStr">
        <is>
          <t>Property Type</t>
        </is>
      </c>
    </row>
    <row r="56">
      <c r="A56" s="4" t="n">
        <v>2</v>
      </c>
      <c r="B56" s="4" t="n">
        <v>2.25</v>
      </c>
      <c r="C56" s="4" t="inlineStr">
        <is>
          <t>SENIOR</t>
        </is>
      </c>
      <c r="D56" s="4" t="inlineStr">
        <is>
          <t>Property Type</t>
        </is>
      </c>
    </row>
    <row r="57">
      <c r="A57" s="4" t="n">
        <v>1</v>
      </c>
      <c r="B57" s="4" t="n">
        <v>1.12</v>
      </c>
      <c r="C57" s="4" t="inlineStr">
        <is>
          <t>MANUF</t>
        </is>
      </c>
      <c r="D57" s="4" t="inlineStr">
        <is>
          <t>Property Type</t>
        </is>
      </c>
    </row>
    <row r="58">
      <c r="A58" s="9" t="n">
        <v>89</v>
      </c>
      <c r="B58" s="9" t="n">
        <v>100</v>
      </c>
      <c r="D58" s="9" t="inlineStr">
        <is>
          <t>Total Property Type</t>
        </is>
      </c>
    </row>
    <row r="59">
      <c r="A59" s="4" t="n">
        <v>18</v>
      </c>
      <c r="B59" s="4" t="n">
        <v>20.22</v>
      </c>
      <c r="C59" s="4" t="inlineStr">
        <is>
          <t>Less than 5 years</t>
        </is>
      </c>
      <c r="D59" s="4" t="inlineStr">
        <is>
          <t>Age of Property</t>
        </is>
      </c>
    </row>
    <row r="60">
      <c r="A60" s="4" t="n">
        <v>19</v>
      </c>
      <c r="B60" s="4" t="n">
        <v>21.35</v>
      </c>
      <c r="C60" s="4" t="inlineStr">
        <is>
          <t>5-9 years</t>
        </is>
      </c>
      <c r="D60" s="4" t="inlineStr">
        <is>
          <t>Age of Property</t>
        </is>
      </c>
    </row>
    <row r="61">
      <c r="A61" s="4" t="n">
        <v>14</v>
      </c>
      <c r="B61" s="4" t="n">
        <v>15.73</v>
      </c>
      <c r="C61" s="4" t="inlineStr">
        <is>
          <t>10-19 years</t>
        </is>
      </c>
      <c r="D61" s="4" t="inlineStr">
        <is>
          <t>Age of Property</t>
        </is>
      </c>
    </row>
    <row r="62">
      <c r="A62" s="4" t="n">
        <v>38</v>
      </c>
      <c r="B62" s="4" t="n">
        <v>42.7</v>
      </c>
      <c r="C62" s="4" t="inlineStr">
        <is>
          <t>20+ years</t>
        </is>
      </c>
      <c r="D62" s="4" t="inlineStr">
        <is>
          <t>Age of Property</t>
        </is>
      </c>
    </row>
    <row r="63">
      <c r="A63" s="9" t="n">
        <v>89</v>
      </c>
      <c r="B63" s="9" t="n">
        <v>100</v>
      </c>
      <c r="D63" s="9" t="inlineStr">
        <is>
          <t>Total Age of Property</t>
        </is>
      </c>
    </row>
    <row r="64">
      <c r="A64" s="4" t="n">
        <v>53</v>
      </c>
      <c r="B64" s="4" t="n">
        <v>59.55</v>
      </c>
      <c r="C64" s="4" t="inlineStr">
        <is>
          <t>Less than 100</t>
        </is>
      </c>
      <c r="D64" s="4" t="inlineStr">
        <is>
          <t>Property Size</t>
        </is>
      </c>
    </row>
    <row r="65">
      <c r="A65" s="4" t="n">
        <v>16</v>
      </c>
      <c r="B65" s="4" t="n">
        <v>17.98</v>
      </c>
      <c r="C65" s="4" t="inlineStr">
        <is>
          <t>100-199</t>
        </is>
      </c>
      <c r="D65" s="4" t="inlineStr">
        <is>
          <t>Property Size</t>
        </is>
      </c>
    </row>
    <row r="66">
      <c r="A66" s="4" t="n">
        <v>6</v>
      </c>
      <c r="B66" s="4" t="n">
        <v>6.74</v>
      </c>
      <c r="C66" s="4" t="inlineStr">
        <is>
          <t>200-299</t>
        </is>
      </c>
      <c r="D66" s="4" t="inlineStr">
        <is>
          <t>Property Size</t>
        </is>
      </c>
    </row>
    <row r="67">
      <c r="A67" s="4" t="n">
        <v>8</v>
      </c>
      <c r="B67" s="4" t="n">
        <v>8.99</v>
      </c>
      <c r="C67" s="4" t="inlineStr">
        <is>
          <t>300-399</t>
        </is>
      </c>
      <c r="D67" s="4" t="inlineStr">
        <is>
          <t>Property Size</t>
        </is>
      </c>
    </row>
    <row r="68">
      <c r="A68" s="4" t="n">
        <v>4</v>
      </c>
      <c r="B68" s="4" t="n">
        <v>4.49</v>
      </c>
      <c r="C68" s="4" t="inlineStr">
        <is>
          <t>400-499</t>
        </is>
      </c>
      <c r="D68" s="4" t="inlineStr">
        <is>
          <t>Property Size</t>
        </is>
      </c>
    </row>
    <row r="69">
      <c r="A69" s="4" t="n">
        <v>2</v>
      </c>
      <c r="B69" s="4" t="n">
        <v>2.25</v>
      </c>
      <c r="C69" s="4" t="inlineStr">
        <is>
          <t>500+</t>
        </is>
      </c>
      <c r="D69" s="4" t="inlineStr">
        <is>
          <t>Property Size</t>
        </is>
      </c>
    </row>
    <row r="70">
      <c r="A70" s="9" t="n">
        <v>89</v>
      </c>
      <c r="B70" s="9" t="n">
        <v>100</v>
      </c>
      <c r="D70" s="9" t="inlineStr">
        <is>
          <t>Total Property Size</t>
        </is>
      </c>
    </row>
    <row r="71">
      <c r="A71" s="4" t="n">
        <v>69</v>
      </c>
      <c r="B71" s="4" t="n">
        <v>77.53</v>
      </c>
      <c r="C71" s="4" t="inlineStr">
        <is>
          <t>AFFORDABLE</t>
        </is>
      </c>
      <c r="D71" s="4" t="inlineStr">
        <is>
          <t>Rent Type</t>
        </is>
      </c>
    </row>
    <row r="72">
      <c r="A72" s="4" t="n">
        <v>20</v>
      </c>
      <c r="B72" s="4" t="n">
        <v>22.47</v>
      </c>
      <c r="C72" s="4" t="inlineStr">
        <is>
          <t>MARKETRATE</t>
        </is>
      </c>
      <c r="D72" s="4" t="inlineStr">
        <is>
          <t>Rent Type</t>
        </is>
      </c>
    </row>
    <row r="73">
      <c r="A73" s="9" t="n">
        <v>89</v>
      </c>
      <c r="B73" s="9" t="n">
        <v>100</v>
      </c>
      <c r="D73" s="9" t="inlineStr">
        <is>
          <t>Total Rent Type</t>
        </is>
      </c>
    </row>
    <row r="74"/>
  </sheetData>
  <mergeCells count="2">
    <mergeCell ref="A19:D19"/>
    <mergeCell ref="A1:B1"/>
  </mergeCells>
  <pageMargins left="0.75" right="0.75" top="1" bottom="1" header="0.5" footer="0.5"/>
</worksheet>
</file>

<file path=xl/worksheets/sheet154.xml><?xml version="1.0" encoding="utf-8"?>
<worksheet xmlns="http://schemas.openxmlformats.org/spreadsheetml/2006/main">
  <sheetPr>
    <outlinePr summaryBelow="1" summaryRight="1"/>
    <pageSetUpPr/>
  </sheetPr>
  <dimension ref="A1:D63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8853</v>
      </c>
    </row>
    <row r="3">
      <c r="A3" s="6" t="inlineStr">
        <is>
          <t>Sample (Total number of properties)</t>
        </is>
      </c>
      <c r="B3" s="4" t="n">
        <v>46</v>
      </c>
    </row>
    <row r="4">
      <c r="A4" s="6" t="inlineStr">
        <is>
          <t>Average property taxes per unit</t>
        </is>
      </c>
      <c r="B4" s="7" t="n">
        <v>1363</v>
      </c>
    </row>
    <row r="5">
      <c r="A5" s="6" t="inlineStr">
        <is>
          <t>Average payroll expenses per unit</t>
        </is>
      </c>
      <c r="B5" s="7" t="n">
        <v>1763</v>
      </c>
    </row>
    <row r="6">
      <c r="A6" s="6" t="inlineStr">
        <is>
          <t>Average capital expenditures per unit</t>
        </is>
      </c>
      <c r="B6" s="7" t="n">
        <v>245</v>
      </c>
    </row>
    <row r="7">
      <c r="A7" s="6" t="inlineStr">
        <is>
          <t>Average mortgage per unit</t>
        </is>
      </c>
      <c r="B7" s="7" t="n">
        <v>6711</v>
      </c>
    </row>
    <row r="8">
      <c r="A8" s="6" t="inlineStr">
        <is>
          <t>Average total operating expenses per unit</t>
        </is>
      </c>
      <c r="B8" s="7" t="n">
        <v>4072</v>
      </c>
    </row>
    <row r="9">
      <c r="A9" s="6" t="inlineStr">
        <is>
          <t>Average total expenses per unit</t>
        </is>
      </c>
      <c r="B9" s="7" t="n">
        <v>14154</v>
      </c>
    </row>
    <row r="10">
      <c r="A10" s="6" t="inlineStr">
        <is>
          <t>Average total profit per unit</t>
        </is>
      </c>
      <c r="B10" s="7" t="n">
        <v>1678</v>
      </c>
    </row>
    <row r="11">
      <c r="A11" s="6" t="inlineStr">
        <is>
          <t>Property taxes per dollar of rent</t>
        </is>
      </c>
      <c r="B11" s="4" t="inlineStr">
        <is>
          <t>9 cents</t>
        </is>
      </c>
    </row>
    <row r="12">
      <c r="A12" s="6" t="inlineStr">
        <is>
          <t>Payroll expenses per dollar of rent</t>
        </is>
      </c>
      <c r="B12" s="4" t="inlineStr">
        <is>
          <t>11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42 cents</t>
        </is>
      </c>
    </row>
    <row r="15">
      <c r="A15" s="6" t="inlineStr">
        <is>
          <t>Total operating expenses per dollar of rent</t>
        </is>
      </c>
      <c r="B15" s="4" t="inlineStr">
        <is>
          <t>26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7</v>
      </c>
      <c r="B21" s="4" t="n">
        <v>15.22</v>
      </c>
      <c r="C21" s="4" t="inlineStr">
        <is>
          <t>27606</t>
        </is>
      </c>
      <c r="D21" s="4" t="inlineStr">
        <is>
          <t>PROPERTYZIPCODE</t>
        </is>
      </c>
    </row>
    <row r="22">
      <c r="A22" s="4" t="n">
        <v>6</v>
      </c>
      <c r="B22" s="4" t="n">
        <v>13.04</v>
      </c>
      <c r="C22" s="4" t="inlineStr">
        <is>
          <t>27612</t>
        </is>
      </c>
      <c r="D22" s="4" t="inlineStr">
        <is>
          <t>PROPERTYZIPCODE</t>
        </is>
      </c>
    </row>
    <row r="23">
      <c r="A23" s="4" t="n">
        <v>5</v>
      </c>
      <c r="B23" s="4" t="n">
        <v>10.87</v>
      </c>
      <c r="C23" s="4" t="inlineStr">
        <is>
          <t>27616</t>
        </is>
      </c>
      <c r="D23" s="4" t="inlineStr">
        <is>
          <t>PROPERTYZIPCODE</t>
        </is>
      </c>
    </row>
    <row r="24">
      <c r="A24" s="4" t="n">
        <v>4</v>
      </c>
      <c r="B24" s="4" t="n">
        <v>8.699999999999999</v>
      </c>
      <c r="C24" s="4" t="inlineStr">
        <is>
          <t>27617</t>
        </is>
      </c>
      <c r="D24" s="4" t="inlineStr">
        <is>
          <t>PROPERTYZIPCODE</t>
        </is>
      </c>
    </row>
    <row r="25">
      <c r="A25" s="4" t="n">
        <v>4</v>
      </c>
      <c r="B25" s="4" t="n">
        <v>8.699999999999999</v>
      </c>
      <c r="C25" s="4" t="inlineStr">
        <is>
          <t>27603</t>
        </is>
      </c>
      <c r="D25" s="4" t="inlineStr">
        <is>
          <t>PROPERTYZIPCODE</t>
        </is>
      </c>
    </row>
    <row r="26">
      <c r="A26" s="4" t="n">
        <v>2</v>
      </c>
      <c r="B26" s="4" t="n">
        <v>4.35</v>
      </c>
      <c r="C26" s="4" t="inlineStr">
        <is>
          <t>27511</t>
        </is>
      </c>
      <c r="D26" s="4" t="inlineStr">
        <is>
          <t>PROPERTYZIPCODE</t>
        </is>
      </c>
    </row>
    <row r="27">
      <c r="A27" s="4" t="n">
        <v>2</v>
      </c>
      <c r="B27" s="4" t="n">
        <v>4.35</v>
      </c>
      <c r="C27" s="4" t="inlineStr">
        <is>
          <t>27614</t>
        </is>
      </c>
      <c r="D27" s="4" t="inlineStr">
        <is>
          <t>PROPERTYZIPCODE</t>
        </is>
      </c>
    </row>
    <row r="28">
      <c r="A28" s="4" t="n">
        <v>2</v>
      </c>
      <c r="B28" s="4" t="n">
        <v>4.35</v>
      </c>
      <c r="C28" s="4" t="inlineStr">
        <is>
          <t>27609</t>
        </is>
      </c>
      <c r="D28" s="4" t="inlineStr">
        <is>
          <t>PROPERTYZIPCODE</t>
        </is>
      </c>
    </row>
    <row r="29">
      <c r="A29" s="4" t="n">
        <v>2</v>
      </c>
      <c r="B29" s="4" t="n">
        <v>4.35</v>
      </c>
      <c r="C29" s="4" t="inlineStr">
        <is>
          <t>27604</t>
        </is>
      </c>
      <c r="D29" s="4" t="inlineStr">
        <is>
          <t>PROPERTYZIPCODE</t>
        </is>
      </c>
    </row>
    <row r="30">
      <c r="A30" s="4" t="n">
        <v>2</v>
      </c>
      <c r="B30" s="4" t="n">
        <v>4.35</v>
      </c>
      <c r="C30" s="4" t="inlineStr">
        <is>
          <t>27587</t>
        </is>
      </c>
      <c r="D30" s="4" t="inlineStr">
        <is>
          <t>PROPERTYZIPCODE</t>
        </is>
      </c>
    </row>
    <row r="31">
      <c r="A31" s="4" t="n">
        <v>1</v>
      </c>
      <c r="B31" s="4" t="n">
        <v>2.17</v>
      </c>
      <c r="C31" s="4" t="inlineStr">
        <is>
          <t>27613</t>
        </is>
      </c>
      <c r="D31" s="4" t="inlineStr">
        <is>
          <t>PROPERTYZIPCODE</t>
        </is>
      </c>
    </row>
    <row r="32">
      <c r="A32" s="4" t="n">
        <v>1</v>
      </c>
      <c r="B32" s="4" t="n">
        <v>2.17</v>
      </c>
      <c r="C32" s="4" t="inlineStr">
        <is>
          <t>27560</t>
        </is>
      </c>
      <c r="D32" s="4" t="inlineStr">
        <is>
          <t>PROPERTYZIPCODE</t>
        </is>
      </c>
    </row>
    <row r="33">
      <c r="A33" s="4" t="n">
        <v>1</v>
      </c>
      <c r="B33" s="4" t="n">
        <v>2.17</v>
      </c>
      <c r="C33" s="4" t="inlineStr">
        <is>
          <t>27610</t>
        </is>
      </c>
      <c r="D33" s="4" t="inlineStr">
        <is>
          <t>PROPERTYZIPCODE</t>
        </is>
      </c>
    </row>
    <row r="34">
      <c r="A34" s="4" t="n">
        <v>1</v>
      </c>
      <c r="B34" s="4" t="n">
        <v>2.17</v>
      </c>
      <c r="C34" s="4" t="inlineStr">
        <is>
          <t>27615</t>
        </is>
      </c>
      <c r="D34" s="4" t="inlineStr">
        <is>
          <t>PROPERTYZIPCODE</t>
        </is>
      </c>
    </row>
    <row r="35">
      <c r="A35" s="4" t="n">
        <v>1</v>
      </c>
      <c r="B35" s="4" t="n">
        <v>2.17</v>
      </c>
      <c r="C35" s="4" t="inlineStr">
        <is>
          <t>27513</t>
        </is>
      </c>
      <c r="D35" s="4" t="inlineStr">
        <is>
          <t>PROPERTYZIPCODE</t>
        </is>
      </c>
    </row>
    <row r="36">
      <c r="A36" s="4" t="n">
        <v>1</v>
      </c>
      <c r="B36" s="4" t="n">
        <v>2.17</v>
      </c>
      <c r="C36" s="4" t="inlineStr">
        <is>
          <t>27518</t>
        </is>
      </c>
      <c r="D36" s="4" t="inlineStr">
        <is>
          <t>PROPERTYZIPCODE</t>
        </is>
      </c>
    </row>
    <row r="37">
      <c r="A37" s="4" t="n">
        <v>1</v>
      </c>
      <c r="B37" s="4" t="n">
        <v>2.17</v>
      </c>
      <c r="C37" s="4" t="inlineStr">
        <is>
          <t>27601</t>
        </is>
      </c>
      <c r="D37" s="4" t="inlineStr">
        <is>
          <t>PROPERTYZIPCODE</t>
        </is>
      </c>
    </row>
    <row r="38">
      <c r="A38" s="4" t="n">
        <v>1</v>
      </c>
      <c r="B38" s="4" t="n">
        <v>2.17</v>
      </c>
      <c r="C38" s="4" t="inlineStr">
        <is>
          <t>27529</t>
        </is>
      </c>
      <c r="D38" s="4" t="inlineStr">
        <is>
          <t>PROPERTYZIPCODE</t>
        </is>
      </c>
    </row>
    <row r="39">
      <c r="A39" s="4" t="n">
        <v>1</v>
      </c>
      <c r="B39" s="4" t="n">
        <v>2.17</v>
      </c>
      <c r="C39" s="4" t="inlineStr">
        <is>
          <t>27591</t>
        </is>
      </c>
      <c r="D39" s="4" t="inlineStr">
        <is>
          <t>PROPERTYZIPCODE</t>
        </is>
      </c>
    </row>
    <row r="40">
      <c r="A40" s="4" t="n">
        <v>1</v>
      </c>
      <c r="B40" s="4" t="n">
        <v>2.17</v>
      </c>
      <c r="C40" s="4" t="inlineStr">
        <is>
          <t>23666</t>
        </is>
      </c>
      <c r="D40" s="4" t="inlineStr">
        <is>
          <t>PROPERTYZIPCODE</t>
        </is>
      </c>
    </row>
    <row r="41">
      <c r="A41" s="9" t="n">
        <v>46</v>
      </c>
      <c r="B41" s="9" t="n">
        <v>100</v>
      </c>
      <c r="D41" s="9" t="inlineStr">
        <is>
          <t>Total PROPERTYZIPCODE</t>
        </is>
      </c>
    </row>
    <row r="42">
      <c r="A42" s="4" t="n">
        <v>37</v>
      </c>
      <c r="B42" s="4" t="n">
        <v>80.43000000000001</v>
      </c>
      <c r="C42" s="4" t="inlineStr">
        <is>
          <t>GARDEN</t>
        </is>
      </c>
      <c r="D42" s="4" t="inlineStr">
        <is>
          <t>Property Type</t>
        </is>
      </c>
    </row>
    <row r="43">
      <c r="A43" s="4" t="n">
        <v>4</v>
      </c>
      <c r="B43" s="4" t="n">
        <v>8.699999999999999</v>
      </c>
      <c r="C43" s="4" t="inlineStr">
        <is>
          <t>STUDENT</t>
        </is>
      </c>
      <c r="D43" s="4" t="inlineStr">
        <is>
          <t>Property Type</t>
        </is>
      </c>
    </row>
    <row r="44">
      <c r="A44" s="4" t="n">
        <v>3</v>
      </c>
      <c r="B44" s="4" t="n">
        <v>6.52</v>
      </c>
      <c r="C44" s="4" t="inlineStr">
        <is>
          <t>SENIOR</t>
        </is>
      </c>
      <c r="D44" s="4" t="inlineStr">
        <is>
          <t>Property Type</t>
        </is>
      </c>
    </row>
    <row r="45">
      <c r="A45" s="4" t="n">
        <v>1</v>
      </c>
      <c r="B45" s="4" t="n">
        <v>2.17</v>
      </c>
      <c r="C45" s="4" t="inlineStr">
        <is>
          <t>MIDRISE</t>
        </is>
      </c>
      <c r="D45" s="4" t="inlineStr">
        <is>
          <t>Property Type</t>
        </is>
      </c>
    </row>
    <row r="46">
      <c r="A46" s="4" t="n">
        <v>1</v>
      </c>
      <c r="B46" s="4" t="n">
        <v>2.17</v>
      </c>
      <c r="C46" s="4" t="inlineStr">
        <is>
          <t>MANUF</t>
        </is>
      </c>
      <c r="D46" s="4" t="inlineStr">
        <is>
          <t>Property Type</t>
        </is>
      </c>
    </row>
    <row r="47">
      <c r="A47" s="9" t="n">
        <v>46</v>
      </c>
      <c r="B47" s="9" t="n">
        <v>100</v>
      </c>
      <c r="D47" s="9" t="inlineStr">
        <is>
          <t>Total Property Type</t>
        </is>
      </c>
    </row>
    <row r="48">
      <c r="A48" s="4" t="n">
        <v>6</v>
      </c>
      <c r="B48" s="4" t="n">
        <v>13.04</v>
      </c>
      <c r="C48" s="4" t="inlineStr">
        <is>
          <t>Less than 5 years</t>
        </is>
      </c>
      <c r="D48" s="4" t="inlineStr">
        <is>
          <t>Age of Property</t>
        </is>
      </c>
    </row>
    <row r="49">
      <c r="A49" s="4" t="n">
        <v>12</v>
      </c>
      <c r="B49" s="4" t="n">
        <v>26.09</v>
      </c>
      <c r="C49" s="4" t="inlineStr">
        <is>
          <t>5-9 years</t>
        </is>
      </c>
      <c r="D49" s="4" t="inlineStr">
        <is>
          <t>Age of Property</t>
        </is>
      </c>
    </row>
    <row r="50">
      <c r="A50" s="4" t="n">
        <v>9</v>
      </c>
      <c r="B50" s="4" t="n">
        <v>19.57</v>
      </c>
      <c r="C50" s="4" t="inlineStr">
        <is>
          <t>10-19 years</t>
        </is>
      </c>
      <c r="D50" s="4" t="inlineStr">
        <is>
          <t>Age of Property</t>
        </is>
      </c>
    </row>
    <row r="51">
      <c r="A51" s="4" t="n">
        <v>19</v>
      </c>
      <c r="B51" s="4" t="n">
        <v>41.3</v>
      </c>
      <c r="C51" s="4" t="inlineStr">
        <is>
          <t>20+ years</t>
        </is>
      </c>
      <c r="D51" s="4" t="inlineStr">
        <is>
          <t>Age of Property</t>
        </is>
      </c>
    </row>
    <row r="52">
      <c r="A52" s="9" t="n">
        <v>46</v>
      </c>
      <c r="B52" s="9" t="n">
        <v>100</v>
      </c>
      <c r="D52" s="9" t="inlineStr">
        <is>
          <t>Total Age of Property</t>
        </is>
      </c>
    </row>
    <row r="53">
      <c r="A53" s="4" t="n">
        <v>12</v>
      </c>
      <c r="B53" s="4" t="n">
        <v>26.09</v>
      </c>
      <c r="C53" s="4" t="inlineStr">
        <is>
          <t>Less than 100</t>
        </is>
      </c>
      <c r="D53" s="4" t="inlineStr">
        <is>
          <t>Property Size</t>
        </is>
      </c>
    </row>
    <row r="54">
      <c r="A54" s="4" t="n">
        <v>16</v>
      </c>
      <c r="B54" s="4" t="n">
        <v>34.78</v>
      </c>
      <c r="C54" s="4" t="inlineStr">
        <is>
          <t>100-199</t>
        </is>
      </c>
      <c r="D54" s="4" t="inlineStr">
        <is>
          <t>Property Size</t>
        </is>
      </c>
    </row>
    <row r="55">
      <c r="A55" s="4" t="n">
        <v>10</v>
      </c>
      <c r="B55" s="4" t="n">
        <v>21.74</v>
      </c>
      <c r="C55" s="4" t="inlineStr">
        <is>
          <t>200-299</t>
        </is>
      </c>
      <c r="D55" s="4" t="inlineStr">
        <is>
          <t>Property Size</t>
        </is>
      </c>
    </row>
    <row r="56">
      <c r="A56" s="4" t="n">
        <v>5</v>
      </c>
      <c r="B56" s="4" t="n">
        <v>10.87</v>
      </c>
      <c r="C56" s="4" t="inlineStr">
        <is>
          <t>300-399</t>
        </is>
      </c>
      <c r="D56" s="4" t="inlineStr">
        <is>
          <t>Property Size</t>
        </is>
      </c>
    </row>
    <row r="57">
      <c r="A57" s="4" t="n">
        <v>2</v>
      </c>
      <c r="B57" s="4" t="n">
        <v>4.35</v>
      </c>
      <c r="C57" s="4" t="inlineStr">
        <is>
          <t>400-499</t>
        </is>
      </c>
      <c r="D57" s="4" t="inlineStr">
        <is>
          <t>Property Size</t>
        </is>
      </c>
    </row>
    <row r="58">
      <c r="A58" s="4" t="n">
        <v>1</v>
      </c>
      <c r="B58" s="4" t="n">
        <v>2.17</v>
      </c>
      <c r="C58" s="4" t="inlineStr">
        <is>
          <t>500+</t>
        </is>
      </c>
      <c r="D58" s="4" t="inlineStr">
        <is>
          <t>Property Size</t>
        </is>
      </c>
    </row>
    <row r="59">
      <c r="A59" s="9" t="n">
        <v>46</v>
      </c>
      <c r="B59" s="9" t="n">
        <v>100</v>
      </c>
      <c r="D59" s="9" t="inlineStr">
        <is>
          <t>Total Property Size</t>
        </is>
      </c>
    </row>
    <row r="60">
      <c r="A60" s="4" t="n">
        <v>29</v>
      </c>
      <c r="B60" s="4" t="n">
        <v>63.04</v>
      </c>
      <c r="C60" s="4" t="inlineStr">
        <is>
          <t>AFFORDABLE</t>
        </is>
      </c>
      <c r="D60" s="4" t="inlineStr">
        <is>
          <t>Rent Type</t>
        </is>
      </c>
    </row>
    <row r="61">
      <c r="A61" s="4" t="n">
        <v>17</v>
      </c>
      <c r="B61" s="4" t="n">
        <v>36.96</v>
      </c>
      <c r="C61" s="4" t="inlineStr">
        <is>
          <t>MARKETRATE</t>
        </is>
      </c>
      <c r="D61" s="4" t="inlineStr">
        <is>
          <t>Rent Type</t>
        </is>
      </c>
    </row>
    <row r="62">
      <c r="A62" s="9" t="n">
        <v>46</v>
      </c>
      <c r="B62" s="9" t="n">
        <v>100</v>
      </c>
      <c r="D62" s="9" t="inlineStr">
        <is>
          <t>Total Rent Type</t>
        </is>
      </c>
    </row>
    <row r="63"/>
  </sheetData>
  <mergeCells count="2">
    <mergeCell ref="A19:D19"/>
    <mergeCell ref="A1:B1"/>
  </mergeCells>
  <pageMargins left="0.75" right="0.75" top="1" bottom="1" header="0.5" footer="0.5"/>
</worksheet>
</file>

<file path=xl/worksheets/sheet155.xml><?xml version="1.0" encoding="utf-8"?>
<worksheet xmlns="http://schemas.openxmlformats.org/spreadsheetml/2006/main">
  <sheetPr>
    <outlinePr summaryBelow="1" summaryRight="1"/>
    <pageSetUpPr/>
  </sheetPr>
  <dimension ref="A1:D54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6227</v>
      </c>
    </row>
    <row r="3">
      <c r="A3" s="6" t="inlineStr">
        <is>
          <t>Sample (Total number of properties)</t>
        </is>
      </c>
      <c r="B3" s="4" t="n">
        <v>27</v>
      </c>
    </row>
    <row r="4">
      <c r="A4" s="6" t="inlineStr">
        <is>
          <t>Average property taxes per unit</t>
        </is>
      </c>
      <c r="B4" s="7" t="n">
        <v>1578</v>
      </c>
    </row>
    <row r="5">
      <c r="A5" s="6" t="inlineStr">
        <is>
          <t>Average payroll expenses per unit</t>
        </is>
      </c>
      <c r="B5" s="7" t="n">
        <v>1823</v>
      </c>
    </row>
    <row r="6">
      <c r="A6" s="6" t="inlineStr">
        <is>
          <t>Average capital expenditures per unit</t>
        </is>
      </c>
      <c r="B6" s="7" t="n">
        <v>264</v>
      </c>
    </row>
    <row r="7">
      <c r="A7" s="6" t="inlineStr">
        <is>
          <t>Average mortgage per unit</t>
        </is>
      </c>
      <c r="B7" s="7" t="n">
        <v>7202</v>
      </c>
    </row>
    <row r="8">
      <c r="A8" s="6" t="inlineStr">
        <is>
          <t>Average total operating expenses per unit</t>
        </is>
      </c>
      <c r="B8" s="7" t="n">
        <v>4230</v>
      </c>
    </row>
    <row r="9">
      <c r="A9" s="6" t="inlineStr">
        <is>
          <t>Average total expenses per unit</t>
        </is>
      </c>
      <c r="B9" s="7" t="n">
        <v>15096</v>
      </c>
    </row>
    <row r="10">
      <c r="A10" s="6" t="inlineStr">
        <is>
          <t>Average total profit per unit</t>
        </is>
      </c>
      <c r="B10" s="7" t="n">
        <v>1800</v>
      </c>
    </row>
    <row r="11">
      <c r="A11" s="6" t="inlineStr">
        <is>
          <t>Property taxes per dollar of rent</t>
        </is>
      </c>
      <c r="B11" s="4" t="inlineStr">
        <is>
          <t>9 cents</t>
        </is>
      </c>
    </row>
    <row r="12">
      <c r="A12" s="6" t="inlineStr">
        <is>
          <t>Payroll expenses per dollar of rent</t>
        </is>
      </c>
      <c r="B12" s="4" t="inlineStr">
        <is>
          <t>11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43 cents</t>
        </is>
      </c>
    </row>
    <row r="15">
      <c r="A15" s="6" t="inlineStr">
        <is>
          <t>Total operating expenses per dollar of rent</t>
        </is>
      </c>
      <c r="B15" s="4" t="inlineStr">
        <is>
          <t>25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6</v>
      </c>
      <c r="B21" s="4" t="n">
        <v>22.22</v>
      </c>
      <c r="C21" s="4" t="inlineStr">
        <is>
          <t>27713</t>
        </is>
      </c>
      <c r="D21" s="4" t="inlineStr">
        <is>
          <t>PROPERTYZIPCODE</t>
        </is>
      </c>
    </row>
    <row r="22">
      <c r="A22" s="4" t="n">
        <v>5</v>
      </c>
      <c r="B22" s="4" t="n">
        <v>18.52</v>
      </c>
      <c r="C22" s="4" t="inlineStr">
        <is>
          <t>27707</t>
        </is>
      </c>
      <c r="D22" s="4" t="inlineStr">
        <is>
          <t>PROPERTYZIPCODE</t>
        </is>
      </c>
    </row>
    <row r="23">
      <c r="A23" s="4" t="n">
        <v>3</v>
      </c>
      <c r="B23" s="4" t="n">
        <v>11.11</v>
      </c>
      <c r="C23" s="4" t="inlineStr">
        <is>
          <t>27703</t>
        </is>
      </c>
      <c r="D23" s="4" t="inlineStr">
        <is>
          <t>PROPERTYZIPCODE</t>
        </is>
      </c>
    </row>
    <row r="24">
      <c r="A24" s="4" t="n">
        <v>2</v>
      </c>
      <c r="B24" s="4" t="n">
        <v>7.41</v>
      </c>
      <c r="C24" s="4" t="inlineStr">
        <is>
          <t>27705</t>
        </is>
      </c>
      <c r="D24" s="4" t="inlineStr">
        <is>
          <t>PROPERTYZIPCODE</t>
        </is>
      </c>
    </row>
    <row r="25">
      <c r="A25" s="4" t="n">
        <v>2</v>
      </c>
      <c r="B25" s="4" t="n">
        <v>7.41</v>
      </c>
      <c r="C25" s="4" t="inlineStr">
        <is>
          <t>27704</t>
        </is>
      </c>
      <c r="D25" s="4" t="inlineStr">
        <is>
          <t>PROPERTYZIPCODE</t>
        </is>
      </c>
    </row>
    <row r="26">
      <c r="A26" s="4" t="n">
        <v>2</v>
      </c>
      <c r="B26" s="4" t="n">
        <v>7.41</v>
      </c>
      <c r="C26" s="4" t="inlineStr">
        <is>
          <t>27701</t>
        </is>
      </c>
      <c r="D26" s="4" t="inlineStr">
        <is>
          <t>PROPERTYZIPCODE</t>
        </is>
      </c>
    </row>
    <row r="27">
      <c r="A27" s="4" t="n">
        <v>2</v>
      </c>
      <c r="B27" s="4" t="n">
        <v>7.41</v>
      </c>
      <c r="C27" s="4" t="inlineStr">
        <is>
          <t>27278</t>
        </is>
      </c>
      <c r="D27" s="4" t="inlineStr">
        <is>
          <t>PROPERTYZIPCODE</t>
        </is>
      </c>
    </row>
    <row r="28">
      <c r="A28" s="4" t="n">
        <v>1</v>
      </c>
      <c r="B28" s="4" t="n">
        <v>3.7</v>
      </c>
      <c r="C28" s="4" t="inlineStr">
        <is>
          <t>27516</t>
        </is>
      </c>
      <c r="D28" s="4" t="inlineStr">
        <is>
          <t>PROPERTYZIPCODE</t>
        </is>
      </c>
    </row>
    <row r="29">
      <c r="A29" s="4" t="n">
        <v>1</v>
      </c>
      <c r="B29" s="4" t="n">
        <v>3.7</v>
      </c>
      <c r="C29" s="4" t="inlineStr">
        <is>
          <t>27514</t>
        </is>
      </c>
      <c r="D29" s="4" t="inlineStr">
        <is>
          <t>PROPERTYZIPCODE</t>
        </is>
      </c>
    </row>
    <row r="30">
      <c r="A30" s="4" t="n">
        <v>1</v>
      </c>
      <c r="B30" s="4" t="n">
        <v>3.7</v>
      </c>
      <c r="C30" s="4" t="inlineStr">
        <is>
          <t>27526</t>
        </is>
      </c>
      <c r="D30" s="4" t="inlineStr">
        <is>
          <t>PROPERTYZIPCODE</t>
        </is>
      </c>
    </row>
    <row r="31">
      <c r="A31" s="4" t="n">
        <v>1</v>
      </c>
      <c r="B31" s="4" t="n">
        <v>3.7</v>
      </c>
      <c r="C31" s="4" t="inlineStr">
        <is>
          <t>27510</t>
        </is>
      </c>
      <c r="D31" s="4" t="inlineStr">
        <is>
          <t>PROPERTYZIPCODE</t>
        </is>
      </c>
    </row>
    <row r="32">
      <c r="A32" s="4" t="n">
        <v>1</v>
      </c>
      <c r="B32" s="4" t="n">
        <v>3.7</v>
      </c>
      <c r="C32" s="4" t="inlineStr">
        <is>
          <t>27517</t>
        </is>
      </c>
      <c r="D32" s="4" t="inlineStr">
        <is>
          <t>PROPERTYZIPCODE</t>
        </is>
      </c>
    </row>
    <row r="33">
      <c r="A33" s="9" t="n">
        <v>27</v>
      </c>
      <c r="B33" s="9" t="n">
        <v>100</v>
      </c>
      <c r="D33" s="9" t="inlineStr">
        <is>
          <t>Total PROPERTYZIPCODE</t>
        </is>
      </c>
    </row>
    <row r="34">
      <c r="A34" s="4" t="n">
        <v>21</v>
      </c>
      <c r="B34" s="4" t="n">
        <v>77.78</v>
      </c>
      <c r="C34" s="4" t="inlineStr">
        <is>
          <t>GARDEN</t>
        </is>
      </c>
      <c r="D34" s="4" t="inlineStr">
        <is>
          <t>Property Type</t>
        </is>
      </c>
    </row>
    <row r="35">
      <c r="A35" s="4" t="n">
        <v>3</v>
      </c>
      <c r="B35" s="4" t="n">
        <v>11.11</v>
      </c>
      <c r="C35" s="4" t="inlineStr">
        <is>
          <t>MIDRISE</t>
        </is>
      </c>
      <c r="D35" s="4" t="inlineStr">
        <is>
          <t>Property Type</t>
        </is>
      </c>
    </row>
    <row r="36">
      <c r="A36" s="4" t="n">
        <v>1</v>
      </c>
      <c r="B36" s="4" t="n">
        <v>3.7</v>
      </c>
      <c r="C36" s="4" t="inlineStr">
        <is>
          <t>STUDENT</t>
        </is>
      </c>
      <c r="D36" s="4" t="inlineStr">
        <is>
          <t>Property Type</t>
        </is>
      </c>
    </row>
    <row r="37">
      <c r="A37" s="4" t="n">
        <v>1</v>
      </c>
      <c r="B37" s="4" t="n">
        <v>3.7</v>
      </c>
      <c r="C37" s="4" t="inlineStr">
        <is>
          <t>SENIOR</t>
        </is>
      </c>
      <c r="D37" s="4" t="inlineStr">
        <is>
          <t>Property Type</t>
        </is>
      </c>
    </row>
    <row r="38">
      <c r="A38" s="4" t="n">
        <v>1</v>
      </c>
      <c r="B38" s="4" t="n">
        <v>3.7</v>
      </c>
      <c r="C38" s="4" t="inlineStr">
        <is>
          <t>MANUF</t>
        </is>
      </c>
      <c r="D38" s="4" t="inlineStr">
        <is>
          <t>Property Type</t>
        </is>
      </c>
    </row>
    <row r="39">
      <c r="A39" s="9" t="n">
        <v>27</v>
      </c>
      <c r="B39" s="9" t="n">
        <v>100</v>
      </c>
      <c r="D39" s="9" t="inlineStr">
        <is>
          <t>Total Property Type</t>
        </is>
      </c>
    </row>
    <row r="40">
      <c r="A40" s="4" t="n">
        <v>2</v>
      </c>
      <c r="B40" s="4" t="n">
        <v>7.41</v>
      </c>
      <c r="C40" s="4" t="inlineStr">
        <is>
          <t>Less than 5 years</t>
        </is>
      </c>
      <c r="D40" s="4" t="inlineStr">
        <is>
          <t>Age of Property</t>
        </is>
      </c>
    </row>
    <row r="41">
      <c r="A41" s="4" t="n">
        <v>9</v>
      </c>
      <c r="B41" s="4" t="n">
        <v>33.33</v>
      </c>
      <c r="C41" s="4" t="inlineStr">
        <is>
          <t>5-9 years</t>
        </is>
      </c>
      <c r="D41" s="4" t="inlineStr">
        <is>
          <t>Age of Property</t>
        </is>
      </c>
    </row>
    <row r="42">
      <c r="A42" s="4" t="n">
        <v>3</v>
      </c>
      <c r="B42" s="4" t="n">
        <v>11.11</v>
      </c>
      <c r="C42" s="4" t="inlineStr">
        <is>
          <t>10-19 years</t>
        </is>
      </c>
      <c r="D42" s="4" t="inlineStr">
        <is>
          <t>Age of Property</t>
        </is>
      </c>
    </row>
    <row r="43">
      <c r="A43" s="4" t="n">
        <v>13</v>
      </c>
      <c r="B43" s="4" t="n">
        <v>48.15</v>
      </c>
      <c r="C43" s="4" t="inlineStr">
        <is>
          <t>20+ years</t>
        </is>
      </c>
      <c r="D43" s="4" t="inlineStr">
        <is>
          <t>Age of Property</t>
        </is>
      </c>
    </row>
    <row r="44">
      <c r="A44" s="9" t="n">
        <v>27</v>
      </c>
      <c r="B44" s="9" t="n">
        <v>100</v>
      </c>
      <c r="D44" s="9" t="inlineStr">
        <is>
          <t>Total Age of Property</t>
        </is>
      </c>
    </row>
    <row r="45">
      <c r="A45" s="4" t="n">
        <v>7</v>
      </c>
      <c r="B45" s="4" t="n">
        <v>25.93</v>
      </c>
      <c r="C45" s="4" t="inlineStr">
        <is>
          <t>Less than 100</t>
        </is>
      </c>
      <c r="D45" s="4" t="inlineStr">
        <is>
          <t>Property Size</t>
        </is>
      </c>
    </row>
    <row r="46">
      <c r="A46" s="4" t="n">
        <v>1</v>
      </c>
      <c r="B46" s="4" t="n">
        <v>3.7</v>
      </c>
      <c r="C46" s="4" t="inlineStr">
        <is>
          <t>100-199</t>
        </is>
      </c>
      <c r="D46" s="4" t="inlineStr">
        <is>
          <t>Property Size</t>
        </is>
      </c>
    </row>
    <row r="47">
      <c r="A47" s="4" t="n">
        <v>11</v>
      </c>
      <c r="B47" s="4" t="n">
        <v>40.74</v>
      </c>
      <c r="C47" s="4" t="inlineStr">
        <is>
          <t>200-299</t>
        </is>
      </c>
      <c r="D47" s="4" t="inlineStr">
        <is>
          <t>Property Size</t>
        </is>
      </c>
    </row>
    <row r="48">
      <c r="A48" s="4" t="n">
        <v>6</v>
      </c>
      <c r="B48" s="4" t="n">
        <v>22.22</v>
      </c>
      <c r="C48" s="4" t="inlineStr">
        <is>
          <t>300-399</t>
        </is>
      </c>
      <c r="D48" s="4" t="inlineStr">
        <is>
          <t>Property Size</t>
        </is>
      </c>
    </row>
    <row r="49">
      <c r="A49" s="4" t="n">
        <v>2</v>
      </c>
      <c r="B49" s="4" t="n">
        <v>7.41</v>
      </c>
      <c r="C49" s="4" t="inlineStr">
        <is>
          <t>400-499</t>
        </is>
      </c>
      <c r="D49" s="4" t="inlineStr">
        <is>
          <t>Property Size</t>
        </is>
      </c>
    </row>
    <row r="50">
      <c r="A50" s="9" t="n">
        <v>27</v>
      </c>
      <c r="B50" s="9" t="n">
        <v>100</v>
      </c>
      <c r="D50" s="9" t="inlineStr">
        <is>
          <t>Total Property Size</t>
        </is>
      </c>
    </row>
    <row r="51">
      <c r="A51" s="4" t="n">
        <v>17</v>
      </c>
      <c r="B51" s="4" t="n">
        <v>62.96</v>
      </c>
      <c r="C51" s="4" t="inlineStr">
        <is>
          <t>AFFORDABLE</t>
        </is>
      </c>
      <c r="D51" s="4" t="inlineStr">
        <is>
          <t>Rent Type</t>
        </is>
      </c>
    </row>
    <row r="52">
      <c r="A52" s="4" t="n">
        <v>10</v>
      </c>
      <c r="B52" s="4" t="n">
        <v>37.04</v>
      </c>
      <c r="C52" s="4" t="inlineStr">
        <is>
          <t>MARKETRATE</t>
        </is>
      </c>
      <c r="D52" s="4" t="inlineStr">
        <is>
          <t>Rent Type</t>
        </is>
      </c>
    </row>
    <row r="53">
      <c r="A53" s="9" t="n">
        <v>27</v>
      </c>
      <c r="B53" s="9" t="n">
        <v>100</v>
      </c>
      <c r="D53" s="9" t="inlineStr">
        <is>
          <t>Total Rent Type</t>
        </is>
      </c>
    </row>
    <row r="54"/>
  </sheetData>
  <mergeCells count="2">
    <mergeCell ref="A19:D19"/>
    <mergeCell ref="A1:B1"/>
  </mergeCells>
  <pageMargins left="0.75" right="0.75" top="1" bottom="1" header="0.5" footer="0.5"/>
</worksheet>
</file>

<file path=xl/worksheets/sheet156.xml><?xml version="1.0" encoding="utf-8"?>
<worksheet xmlns="http://schemas.openxmlformats.org/spreadsheetml/2006/main">
  <sheetPr>
    <outlinePr summaryBelow="1" summaryRight="1"/>
    <pageSetUpPr/>
  </sheetPr>
  <dimension ref="A1:D51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4530</v>
      </c>
    </row>
    <row r="3">
      <c r="A3" s="6" t="inlineStr">
        <is>
          <t>Sample (Total number of properties)</t>
        </is>
      </c>
      <c r="B3" s="4" t="n">
        <v>20</v>
      </c>
    </row>
    <row r="4">
      <c r="A4" s="6" t="inlineStr">
        <is>
          <t>Average property taxes per unit</t>
        </is>
      </c>
      <c r="B4" s="7" t="n">
        <v>1046</v>
      </c>
    </row>
    <row r="5">
      <c r="A5" s="6" t="inlineStr">
        <is>
          <t>Average payroll expenses per unit</t>
        </is>
      </c>
      <c r="B5" s="7" t="n">
        <v>1564</v>
      </c>
    </row>
    <row r="6">
      <c r="A6" s="6" t="inlineStr">
        <is>
          <t>Average capital expenditures per unit</t>
        </is>
      </c>
      <c r="B6" s="7" t="n">
        <v>260</v>
      </c>
    </row>
    <row r="7">
      <c r="A7" s="6" t="inlineStr">
        <is>
          <t>Average mortgage per unit</t>
        </is>
      </c>
      <c r="B7" s="7" t="n">
        <v>6129</v>
      </c>
    </row>
    <row r="8">
      <c r="A8" s="6" t="inlineStr">
        <is>
          <t>Average total operating expenses per unit</t>
        </is>
      </c>
      <c r="B8" s="7" t="n">
        <v>3548</v>
      </c>
    </row>
    <row r="9">
      <c r="A9" s="6" t="inlineStr">
        <is>
          <t>Average total expenses per unit</t>
        </is>
      </c>
      <c r="B9" s="7" t="n">
        <v>12548</v>
      </c>
    </row>
    <row r="10">
      <c r="A10" s="6" t="inlineStr">
        <is>
          <t>Average total profit per unit</t>
        </is>
      </c>
      <c r="B10" s="7" t="n">
        <v>1532</v>
      </c>
    </row>
    <row r="11">
      <c r="A11" s="6" t="inlineStr">
        <is>
          <t>Property taxes per dollar of rent</t>
        </is>
      </c>
      <c r="B11" s="4" t="inlineStr">
        <is>
          <t>7 cents</t>
        </is>
      </c>
    </row>
    <row r="12">
      <c r="A12" s="6" t="inlineStr">
        <is>
          <t>Payroll expenses per dollar of rent</t>
        </is>
      </c>
      <c r="B12" s="4" t="inlineStr">
        <is>
          <t>11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44 cents</t>
        </is>
      </c>
    </row>
    <row r="15">
      <c r="A15" s="6" t="inlineStr">
        <is>
          <t>Total operating expenses per dollar of rent</t>
        </is>
      </c>
      <c r="B15" s="4" t="inlineStr">
        <is>
          <t>25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6</v>
      </c>
      <c r="B21" s="4" t="n">
        <v>30</v>
      </c>
      <c r="C21" s="4" t="inlineStr">
        <is>
          <t>27455</t>
        </is>
      </c>
      <c r="D21" s="4" t="inlineStr">
        <is>
          <t>PROPERTYZIPCODE</t>
        </is>
      </c>
    </row>
    <row r="22">
      <c r="A22" s="4" t="n">
        <v>3</v>
      </c>
      <c r="B22" s="4" t="n">
        <v>15</v>
      </c>
      <c r="C22" s="4" t="inlineStr">
        <is>
          <t>27406</t>
        </is>
      </c>
      <c r="D22" s="4" t="inlineStr">
        <is>
          <t>PROPERTYZIPCODE</t>
        </is>
      </c>
    </row>
    <row r="23">
      <c r="A23" s="4" t="n">
        <v>2</v>
      </c>
      <c r="B23" s="4" t="n">
        <v>10</v>
      </c>
      <c r="C23" s="4" t="inlineStr">
        <is>
          <t>27403</t>
        </is>
      </c>
      <c r="D23" s="4" t="inlineStr">
        <is>
          <t>PROPERTYZIPCODE</t>
        </is>
      </c>
    </row>
    <row r="24">
      <c r="A24" s="4" t="n">
        <v>1</v>
      </c>
      <c r="B24" s="4" t="n">
        <v>5</v>
      </c>
      <c r="C24" s="4" t="inlineStr">
        <is>
          <t>27804</t>
        </is>
      </c>
      <c r="D24" s="4" t="inlineStr">
        <is>
          <t>PROPERTYZIPCODE</t>
        </is>
      </c>
    </row>
    <row r="25">
      <c r="A25" s="4" t="n">
        <v>1</v>
      </c>
      <c r="B25" s="4" t="n">
        <v>5</v>
      </c>
      <c r="C25" s="4" t="inlineStr">
        <is>
          <t>27409</t>
        </is>
      </c>
      <c r="D25" s="4" t="inlineStr">
        <is>
          <t>PROPERTYZIPCODE</t>
        </is>
      </c>
    </row>
    <row r="26">
      <c r="A26" s="4" t="n">
        <v>1</v>
      </c>
      <c r="B26" s="4" t="n">
        <v>5</v>
      </c>
      <c r="C26" s="4" t="inlineStr">
        <is>
          <t>27405</t>
        </is>
      </c>
      <c r="D26" s="4" t="inlineStr">
        <is>
          <t>PROPERTYZIPCODE</t>
        </is>
      </c>
    </row>
    <row r="27">
      <c r="A27" s="4" t="n">
        <v>1</v>
      </c>
      <c r="B27" s="4" t="n">
        <v>5</v>
      </c>
      <c r="C27" s="4" t="inlineStr">
        <is>
          <t>27288</t>
        </is>
      </c>
      <c r="D27" s="4" t="inlineStr">
        <is>
          <t>PROPERTYZIPCODE</t>
        </is>
      </c>
    </row>
    <row r="28">
      <c r="A28" s="4" t="n">
        <v>1</v>
      </c>
      <c r="B28" s="4" t="n">
        <v>5</v>
      </c>
      <c r="C28" s="4" t="inlineStr">
        <is>
          <t>27401</t>
        </is>
      </c>
      <c r="D28" s="4" t="inlineStr">
        <is>
          <t>PROPERTYZIPCODE</t>
        </is>
      </c>
    </row>
    <row r="29">
      <c r="A29" s="4" t="n">
        <v>1</v>
      </c>
      <c r="B29" s="4" t="n">
        <v>5</v>
      </c>
      <c r="C29" s="4" t="inlineStr">
        <is>
          <t>27320</t>
        </is>
      </c>
      <c r="D29" s="4" t="inlineStr">
        <is>
          <t>PROPERTYZIPCODE</t>
        </is>
      </c>
    </row>
    <row r="30">
      <c r="A30" s="4" t="n">
        <v>1</v>
      </c>
      <c r="B30" s="4" t="n">
        <v>5</v>
      </c>
      <c r="C30" s="4" t="inlineStr">
        <is>
          <t>27408</t>
        </is>
      </c>
      <c r="D30" s="4" t="inlineStr">
        <is>
          <t>PROPERTYZIPCODE</t>
        </is>
      </c>
    </row>
    <row r="31">
      <c r="A31" s="4" t="n">
        <v>1</v>
      </c>
      <c r="B31" s="4" t="n">
        <v>5</v>
      </c>
      <c r="C31" s="4" t="inlineStr">
        <is>
          <t>27030</t>
        </is>
      </c>
      <c r="D31" s="4" t="inlineStr">
        <is>
          <t>PROPERTYZIPCODE</t>
        </is>
      </c>
    </row>
    <row r="32">
      <c r="A32" s="4" t="n">
        <v>1</v>
      </c>
      <c r="B32" s="4" t="n">
        <v>5</v>
      </c>
      <c r="C32" s="4" t="inlineStr">
        <is>
          <t>28607</t>
        </is>
      </c>
      <c r="D32" s="4" t="inlineStr">
        <is>
          <t>PROPERTYZIPCODE</t>
        </is>
      </c>
    </row>
    <row r="33">
      <c r="A33" s="9" t="n">
        <v>20</v>
      </c>
      <c r="B33" s="9" t="n">
        <v>100</v>
      </c>
      <c r="D33" s="9" t="inlineStr">
        <is>
          <t>Total PROPERTYZIPCODE</t>
        </is>
      </c>
    </row>
    <row r="34">
      <c r="A34" s="4" t="n">
        <v>17</v>
      </c>
      <c r="B34" s="4" t="n">
        <v>85</v>
      </c>
      <c r="C34" s="4" t="inlineStr">
        <is>
          <t>GARDEN</t>
        </is>
      </c>
      <c r="D34" s="4" t="inlineStr">
        <is>
          <t>Property Type</t>
        </is>
      </c>
    </row>
    <row r="35">
      <c r="A35" s="4" t="n">
        <v>2</v>
      </c>
      <c r="B35" s="4" t="n">
        <v>10</v>
      </c>
      <c r="C35" s="4" t="inlineStr">
        <is>
          <t>STUDENT</t>
        </is>
      </c>
      <c r="D35" s="4" t="inlineStr">
        <is>
          <t>Property Type</t>
        </is>
      </c>
    </row>
    <row r="36">
      <c r="A36" s="4" t="n">
        <v>1</v>
      </c>
      <c r="B36" s="4" t="n">
        <v>5</v>
      </c>
      <c r="C36" s="4" t="inlineStr">
        <is>
          <t>SENIOR</t>
        </is>
      </c>
      <c r="D36" s="4" t="inlineStr">
        <is>
          <t>Property Type</t>
        </is>
      </c>
    </row>
    <row r="37">
      <c r="A37" s="9" t="n">
        <v>20</v>
      </c>
      <c r="B37" s="9" t="n">
        <v>100</v>
      </c>
      <c r="D37" s="9" t="inlineStr">
        <is>
          <t>Total Property Type</t>
        </is>
      </c>
    </row>
    <row r="38">
      <c r="A38" s="4" t="n">
        <v>3</v>
      </c>
      <c r="B38" s="4" t="n">
        <v>15</v>
      </c>
      <c r="C38" s="4" t="inlineStr">
        <is>
          <t>Less than 5 years</t>
        </is>
      </c>
      <c r="D38" s="4" t="inlineStr">
        <is>
          <t>Age of Property</t>
        </is>
      </c>
    </row>
    <row r="39">
      <c r="A39" s="4" t="n">
        <v>3</v>
      </c>
      <c r="B39" s="4" t="n">
        <v>15</v>
      </c>
      <c r="C39" s="4" t="inlineStr">
        <is>
          <t>10-19 years</t>
        </is>
      </c>
      <c r="D39" s="4" t="inlineStr">
        <is>
          <t>Age of Property</t>
        </is>
      </c>
    </row>
    <row r="40">
      <c r="A40" s="4" t="n">
        <v>14</v>
      </c>
      <c r="B40" s="4" t="n">
        <v>70</v>
      </c>
      <c r="C40" s="4" t="inlineStr">
        <is>
          <t>20+ years</t>
        </is>
      </c>
      <c r="D40" s="4" t="inlineStr">
        <is>
          <t>Age of Property</t>
        </is>
      </c>
    </row>
    <row r="41">
      <c r="A41" s="9" t="n">
        <v>20</v>
      </c>
      <c r="B41" s="9" t="n">
        <v>100</v>
      </c>
      <c r="D41" s="9" t="inlineStr">
        <is>
          <t>Total Age of Property</t>
        </is>
      </c>
    </row>
    <row r="42">
      <c r="A42" s="4" t="n">
        <v>7</v>
      </c>
      <c r="B42" s="4" t="n">
        <v>35</v>
      </c>
      <c r="C42" s="4" t="inlineStr">
        <is>
          <t>Less than 100</t>
        </is>
      </c>
      <c r="D42" s="4" t="inlineStr">
        <is>
          <t>Property Size</t>
        </is>
      </c>
    </row>
    <row r="43">
      <c r="A43" s="4" t="n">
        <v>2</v>
      </c>
      <c r="B43" s="4" t="n">
        <v>10</v>
      </c>
      <c r="C43" s="4" t="inlineStr">
        <is>
          <t>100-199</t>
        </is>
      </c>
      <c r="D43" s="4" t="inlineStr">
        <is>
          <t>Property Size</t>
        </is>
      </c>
    </row>
    <row r="44">
      <c r="A44" s="4" t="n">
        <v>7</v>
      </c>
      <c r="B44" s="4" t="n">
        <v>35</v>
      </c>
      <c r="C44" s="4" t="inlineStr">
        <is>
          <t>200-299</t>
        </is>
      </c>
      <c r="D44" s="4" t="inlineStr">
        <is>
          <t>Property Size</t>
        </is>
      </c>
    </row>
    <row r="45">
      <c r="A45" s="4" t="n">
        <v>1</v>
      </c>
      <c r="B45" s="4" t="n">
        <v>5</v>
      </c>
      <c r="C45" s="4" t="inlineStr">
        <is>
          <t>300-399</t>
        </is>
      </c>
      <c r="D45" s="4" t="inlineStr">
        <is>
          <t>Property Size</t>
        </is>
      </c>
    </row>
    <row r="46">
      <c r="A46" s="4" t="n">
        <v>3</v>
      </c>
      <c r="B46" s="4" t="n">
        <v>15</v>
      </c>
      <c r="C46" s="4" t="inlineStr">
        <is>
          <t>500+</t>
        </is>
      </c>
      <c r="D46" s="4" t="inlineStr">
        <is>
          <t>Property Size</t>
        </is>
      </c>
    </row>
    <row r="47">
      <c r="A47" s="9" t="n">
        <v>20</v>
      </c>
      <c r="B47" s="9" t="n">
        <v>100</v>
      </c>
      <c r="D47" s="9" t="inlineStr">
        <is>
          <t>Total Property Size</t>
        </is>
      </c>
    </row>
    <row r="48">
      <c r="A48" s="4" t="n">
        <v>13</v>
      </c>
      <c r="B48" s="4" t="n">
        <v>65</v>
      </c>
      <c r="C48" s="4" t="inlineStr">
        <is>
          <t>MARKETRATE</t>
        </is>
      </c>
      <c r="D48" s="4" t="inlineStr">
        <is>
          <t>Rent Type</t>
        </is>
      </c>
    </row>
    <row r="49">
      <c r="A49" s="4" t="n">
        <v>7</v>
      </c>
      <c r="B49" s="4" t="n">
        <v>35</v>
      </c>
      <c r="C49" s="4" t="inlineStr">
        <is>
          <t>AFFORDABLE</t>
        </is>
      </c>
      <c r="D49" s="4" t="inlineStr">
        <is>
          <t>Rent Type</t>
        </is>
      </c>
    </row>
    <row r="50">
      <c r="A50" s="9" t="n">
        <v>20</v>
      </c>
      <c r="B50" s="9" t="n">
        <v>100</v>
      </c>
      <c r="D50" s="9" t="inlineStr">
        <is>
          <t>Total Rent Type</t>
        </is>
      </c>
    </row>
    <row r="51"/>
  </sheetData>
  <mergeCells count="2">
    <mergeCell ref="A19:D19"/>
    <mergeCell ref="A1:B1"/>
  </mergeCells>
  <pageMargins left="0.75" right="0.75" top="1" bottom="1" header="0.5" footer="0.5"/>
</worksheet>
</file>

<file path=xl/worksheets/sheet157.xml><?xml version="1.0" encoding="utf-8"?>
<worksheet xmlns="http://schemas.openxmlformats.org/spreadsheetml/2006/main">
  <sheetPr>
    <outlinePr summaryBelow="1" summaryRight="1"/>
    <pageSetUpPr/>
  </sheetPr>
  <dimension ref="A1:D58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4664</v>
      </c>
    </row>
    <row r="3">
      <c r="A3" s="6" t="inlineStr">
        <is>
          <t>Sample (Total number of properties)</t>
        </is>
      </c>
      <c r="B3" s="4" t="n">
        <v>27</v>
      </c>
    </row>
    <row r="4">
      <c r="A4" s="6" t="inlineStr">
        <is>
          <t>Average property taxes per unit</t>
        </is>
      </c>
      <c r="B4" s="7" t="n">
        <v>911</v>
      </c>
    </row>
    <row r="5">
      <c r="A5" s="6" t="inlineStr">
        <is>
          <t>Average payroll expenses per unit</t>
        </is>
      </c>
      <c r="B5" s="7" t="n">
        <v>1293</v>
      </c>
    </row>
    <row r="6">
      <c r="A6" s="6" t="inlineStr">
        <is>
          <t>Average capital expenditures per unit</t>
        </is>
      </c>
      <c r="B6" s="7" t="n">
        <v>255</v>
      </c>
    </row>
    <row r="7">
      <c r="A7" s="6" t="inlineStr">
        <is>
          <t>Average mortgage per unit</t>
        </is>
      </c>
      <c r="B7" s="7" t="n">
        <v>5134</v>
      </c>
    </row>
    <row r="8">
      <c r="A8" s="6" t="inlineStr">
        <is>
          <t>Average total operating expenses per unit</t>
        </is>
      </c>
      <c r="B8" s="7" t="n">
        <v>3369</v>
      </c>
    </row>
    <row r="9">
      <c r="A9" s="6" t="inlineStr">
        <is>
          <t>Average total expenses per unit</t>
        </is>
      </c>
      <c r="B9" s="7" t="n">
        <v>10963</v>
      </c>
    </row>
    <row r="10">
      <c r="A10" s="6" t="inlineStr">
        <is>
          <t>Average total profit per unit</t>
        </is>
      </c>
      <c r="B10" s="7" t="n">
        <v>1284</v>
      </c>
    </row>
    <row r="11">
      <c r="A11" s="6" t="inlineStr">
        <is>
          <t>Property taxes per dollar of rent</t>
        </is>
      </c>
      <c r="B11" s="4" t="inlineStr">
        <is>
          <t>7 cents</t>
        </is>
      </c>
    </row>
    <row r="12">
      <c r="A12" s="6" t="inlineStr">
        <is>
          <t>Payroll expenses per dollar of rent</t>
        </is>
      </c>
      <c r="B12" s="4" t="inlineStr">
        <is>
          <t>11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42 cents</t>
        </is>
      </c>
    </row>
    <row r="15">
      <c r="A15" s="6" t="inlineStr">
        <is>
          <t>Total operating expenses per dollar of rent</t>
        </is>
      </c>
      <c r="B15" s="4" t="inlineStr">
        <is>
          <t>28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6</v>
      </c>
      <c r="B21" s="4" t="n">
        <v>22.22</v>
      </c>
      <c r="C21" s="4" t="inlineStr">
        <is>
          <t>27407</t>
        </is>
      </c>
      <c r="D21" s="4" t="inlineStr">
        <is>
          <t>PROPERTYZIPCODE</t>
        </is>
      </c>
    </row>
    <row r="22">
      <c r="A22" s="4" t="n">
        <v>4</v>
      </c>
      <c r="B22" s="4" t="n">
        <v>14.81</v>
      </c>
      <c r="C22" s="4" t="inlineStr">
        <is>
          <t>28027</t>
        </is>
      </c>
      <c r="D22" s="4" t="inlineStr">
        <is>
          <t>PROPERTYZIPCODE</t>
        </is>
      </c>
    </row>
    <row r="23">
      <c r="A23" s="4" t="n">
        <v>3</v>
      </c>
      <c r="B23" s="4" t="n">
        <v>11.11</v>
      </c>
      <c r="C23" s="4" t="inlineStr">
        <is>
          <t>27284</t>
        </is>
      </c>
      <c r="D23" s="4" t="inlineStr">
        <is>
          <t>PROPERTYZIPCODE</t>
        </is>
      </c>
    </row>
    <row r="24">
      <c r="A24" s="4" t="n">
        <v>2</v>
      </c>
      <c r="B24" s="4" t="n">
        <v>7.41</v>
      </c>
      <c r="C24" s="4" t="inlineStr">
        <is>
          <t>27262</t>
        </is>
      </c>
      <c r="D24" s="4" t="inlineStr">
        <is>
          <t>PROPERTYZIPCODE</t>
        </is>
      </c>
    </row>
    <row r="25">
      <c r="A25" s="4" t="n">
        <v>1</v>
      </c>
      <c r="B25" s="4" t="n">
        <v>3.7</v>
      </c>
      <c r="C25" s="4" t="inlineStr">
        <is>
          <t>27410</t>
        </is>
      </c>
      <c r="D25" s="4" t="inlineStr">
        <is>
          <t>PROPERTYZIPCODE</t>
        </is>
      </c>
    </row>
    <row r="26">
      <c r="A26" s="4" t="n">
        <v>1</v>
      </c>
      <c r="B26" s="4" t="n">
        <v>3.7</v>
      </c>
      <c r="C26" s="4" t="inlineStr">
        <is>
          <t>27028</t>
        </is>
      </c>
      <c r="D26" s="4" t="inlineStr">
        <is>
          <t>PROPERTYZIPCODE</t>
        </is>
      </c>
    </row>
    <row r="27">
      <c r="A27" s="4" t="n">
        <v>1</v>
      </c>
      <c r="B27" s="4" t="n">
        <v>3.7</v>
      </c>
      <c r="C27" s="4" t="inlineStr">
        <is>
          <t>27012</t>
        </is>
      </c>
      <c r="D27" s="4" t="inlineStr">
        <is>
          <t>PROPERTYZIPCODE</t>
        </is>
      </c>
    </row>
    <row r="28">
      <c r="A28" s="4" t="n">
        <v>1</v>
      </c>
      <c r="B28" s="4" t="n">
        <v>3.7</v>
      </c>
      <c r="C28" s="4" t="inlineStr">
        <is>
          <t>27360</t>
        </is>
      </c>
      <c r="D28" s="4" t="inlineStr">
        <is>
          <t>PROPERTYZIPCODE</t>
        </is>
      </c>
    </row>
    <row r="29">
      <c r="A29" s="4" t="n">
        <v>1</v>
      </c>
      <c r="B29" s="4" t="n">
        <v>3.7</v>
      </c>
      <c r="C29" s="4" t="inlineStr">
        <is>
          <t>27295</t>
        </is>
      </c>
      <c r="D29" s="4" t="inlineStr">
        <is>
          <t>PROPERTYZIPCODE</t>
        </is>
      </c>
    </row>
    <row r="30">
      <c r="A30" s="4" t="n">
        <v>1</v>
      </c>
      <c r="B30" s="4" t="n">
        <v>3.7</v>
      </c>
      <c r="C30" s="4" t="inlineStr">
        <is>
          <t>27265</t>
        </is>
      </c>
      <c r="D30" s="4" t="inlineStr">
        <is>
          <t>PROPERTYZIPCODE</t>
        </is>
      </c>
    </row>
    <row r="31">
      <c r="A31" s="4" t="n">
        <v>1</v>
      </c>
      <c r="B31" s="4" t="n">
        <v>3.7</v>
      </c>
      <c r="C31" s="4" t="inlineStr">
        <is>
          <t>28025</t>
        </is>
      </c>
      <c r="D31" s="4" t="inlineStr">
        <is>
          <t>PROPERTYZIPCODE</t>
        </is>
      </c>
    </row>
    <row r="32">
      <c r="A32" s="4" t="n">
        <v>1</v>
      </c>
      <c r="B32" s="4" t="n">
        <v>3.7</v>
      </c>
      <c r="C32" s="4" t="inlineStr">
        <is>
          <t>27107</t>
        </is>
      </c>
      <c r="D32" s="4" t="inlineStr">
        <is>
          <t>PROPERTYZIPCODE</t>
        </is>
      </c>
    </row>
    <row r="33">
      <c r="A33" s="4" t="n">
        <v>1</v>
      </c>
      <c r="B33" s="4" t="n">
        <v>3.7</v>
      </c>
      <c r="C33" s="4" t="inlineStr">
        <is>
          <t>28146</t>
        </is>
      </c>
      <c r="D33" s="4" t="inlineStr">
        <is>
          <t>PROPERTYZIPCODE</t>
        </is>
      </c>
    </row>
    <row r="34">
      <c r="A34" s="4" t="n">
        <v>1</v>
      </c>
      <c r="B34" s="4" t="n">
        <v>3.7</v>
      </c>
      <c r="C34" s="4" t="inlineStr">
        <is>
          <t>28081</t>
        </is>
      </c>
      <c r="D34" s="4" t="inlineStr">
        <is>
          <t>PROPERTYZIPCODE</t>
        </is>
      </c>
    </row>
    <row r="35">
      <c r="A35" s="4" t="n">
        <v>1</v>
      </c>
      <c r="B35" s="4" t="n">
        <v>3.7</v>
      </c>
      <c r="C35" s="4" t="inlineStr">
        <is>
          <t>27263</t>
        </is>
      </c>
      <c r="D35" s="4" t="inlineStr">
        <is>
          <t>PROPERTYZIPCODE</t>
        </is>
      </c>
    </row>
    <row r="36">
      <c r="A36" s="4" t="n">
        <v>1</v>
      </c>
      <c r="B36" s="4" t="n">
        <v>3.7</v>
      </c>
      <c r="C36" s="4" t="inlineStr">
        <is>
          <t>27403</t>
        </is>
      </c>
      <c r="D36" s="4" t="inlineStr">
        <is>
          <t>PROPERTYZIPCODE</t>
        </is>
      </c>
    </row>
    <row r="37">
      <c r="A37" s="9" t="n">
        <v>27</v>
      </c>
      <c r="B37" s="9" t="n">
        <v>100</v>
      </c>
      <c r="D37" s="9" t="inlineStr">
        <is>
          <t>Total PROPERTYZIPCODE</t>
        </is>
      </c>
    </row>
    <row r="38">
      <c r="A38" s="4" t="n">
        <v>22</v>
      </c>
      <c r="B38" s="4" t="n">
        <v>81.48</v>
      </c>
      <c r="C38" s="4" t="inlineStr">
        <is>
          <t>GARDEN</t>
        </is>
      </c>
      <c r="D38" s="4" t="inlineStr">
        <is>
          <t>Property Type</t>
        </is>
      </c>
    </row>
    <row r="39">
      <c r="A39" s="4" t="n">
        <v>2</v>
      </c>
      <c r="B39" s="4" t="n">
        <v>7.41</v>
      </c>
      <c r="C39" s="4" t="inlineStr">
        <is>
          <t>SENIOR</t>
        </is>
      </c>
      <c r="D39" s="4" t="inlineStr">
        <is>
          <t>Property Type</t>
        </is>
      </c>
    </row>
    <row r="40">
      <c r="A40" s="4" t="n">
        <v>2</v>
      </c>
      <c r="B40" s="4" t="n">
        <v>7.41</v>
      </c>
      <c r="C40" s="4" t="inlineStr">
        <is>
          <t>MANUF</t>
        </is>
      </c>
      <c r="D40" s="4" t="inlineStr">
        <is>
          <t>Property Type</t>
        </is>
      </c>
    </row>
    <row r="41">
      <c r="A41" s="4" t="n">
        <v>1</v>
      </c>
      <c r="B41" s="4" t="n">
        <v>3.7</v>
      </c>
      <c r="C41" s="4" t="inlineStr">
        <is>
          <t>STUDENT</t>
        </is>
      </c>
      <c r="D41" s="4" t="inlineStr">
        <is>
          <t>Property Type</t>
        </is>
      </c>
    </row>
    <row r="42">
      <c r="A42" s="9" t="n">
        <v>27</v>
      </c>
      <c r="B42" s="9" t="n">
        <v>100</v>
      </c>
      <c r="D42" s="9" t="inlineStr">
        <is>
          <t>Total Property Type</t>
        </is>
      </c>
    </row>
    <row r="43">
      <c r="A43" s="4" t="n">
        <v>2</v>
      </c>
      <c r="B43" s="4" t="n">
        <v>7.41</v>
      </c>
      <c r="C43" s="4" t="inlineStr">
        <is>
          <t>Less than 5 years</t>
        </is>
      </c>
      <c r="D43" s="4" t="inlineStr">
        <is>
          <t>Age of Property</t>
        </is>
      </c>
    </row>
    <row r="44">
      <c r="A44" s="4" t="n">
        <v>7</v>
      </c>
      <c r="B44" s="4" t="n">
        <v>25.93</v>
      </c>
      <c r="C44" s="4" t="inlineStr">
        <is>
          <t>5-9 years</t>
        </is>
      </c>
      <c r="D44" s="4" t="inlineStr">
        <is>
          <t>Age of Property</t>
        </is>
      </c>
    </row>
    <row r="45">
      <c r="A45" s="4" t="n">
        <v>5</v>
      </c>
      <c r="B45" s="4" t="n">
        <v>18.52</v>
      </c>
      <c r="C45" s="4" t="inlineStr">
        <is>
          <t>10-19 years</t>
        </is>
      </c>
      <c r="D45" s="4" t="inlineStr">
        <is>
          <t>Age of Property</t>
        </is>
      </c>
    </row>
    <row r="46">
      <c r="A46" s="4" t="n">
        <v>13</v>
      </c>
      <c r="B46" s="4" t="n">
        <v>48.15</v>
      </c>
      <c r="C46" s="4" t="inlineStr">
        <is>
          <t>20+ years</t>
        </is>
      </c>
      <c r="D46" s="4" t="inlineStr">
        <is>
          <t>Age of Property</t>
        </is>
      </c>
    </row>
    <row r="47">
      <c r="A47" s="9" t="n">
        <v>27</v>
      </c>
      <c r="B47" s="9" t="n">
        <v>100</v>
      </c>
      <c r="D47" s="9" t="inlineStr">
        <is>
          <t>Total Age of Property</t>
        </is>
      </c>
    </row>
    <row r="48">
      <c r="A48" s="4" t="n">
        <v>10</v>
      </c>
      <c r="B48" s="4" t="n">
        <v>37.04</v>
      </c>
      <c r="C48" s="4" t="inlineStr">
        <is>
          <t>Less than 100</t>
        </is>
      </c>
      <c r="D48" s="4" t="inlineStr">
        <is>
          <t>Property Size</t>
        </is>
      </c>
    </row>
    <row r="49">
      <c r="A49" s="4" t="n">
        <v>11</v>
      </c>
      <c r="B49" s="4" t="n">
        <v>40.74</v>
      </c>
      <c r="C49" s="4" t="inlineStr">
        <is>
          <t>100-199</t>
        </is>
      </c>
      <c r="D49" s="4" t="inlineStr">
        <is>
          <t>Property Size</t>
        </is>
      </c>
    </row>
    <row r="50">
      <c r="A50" s="4" t="n">
        <v>2</v>
      </c>
      <c r="B50" s="4" t="n">
        <v>7.41</v>
      </c>
      <c r="C50" s="4" t="inlineStr">
        <is>
          <t>200-299</t>
        </is>
      </c>
      <c r="D50" s="4" t="inlineStr">
        <is>
          <t>Property Size</t>
        </is>
      </c>
    </row>
    <row r="51">
      <c r="A51" s="4" t="n">
        <v>1</v>
      </c>
      <c r="B51" s="4" t="n">
        <v>3.7</v>
      </c>
      <c r="C51" s="4" t="inlineStr">
        <is>
          <t>300-399</t>
        </is>
      </c>
      <c r="D51" s="4" t="inlineStr">
        <is>
          <t>Property Size</t>
        </is>
      </c>
    </row>
    <row r="52">
      <c r="A52" s="4" t="n">
        <v>2</v>
      </c>
      <c r="B52" s="4" t="n">
        <v>7.41</v>
      </c>
      <c r="C52" s="4" t="inlineStr">
        <is>
          <t>400-499</t>
        </is>
      </c>
      <c r="D52" s="4" t="inlineStr">
        <is>
          <t>Property Size</t>
        </is>
      </c>
    </row>
    <row r="53">
      <c r="A53" s="4" t="n">
        <v>1</v>
      </c>
      <c r="B53" s="4" t="n">
        <v>3.7</v>
      </c>
      <c r="C53" s="4" t="inlineStr">
        <is>
          <t>500+</t>
        </is>
      </c>
      <c r="D53" s="4" t="inlineStr">
        <is>
          <t>Property Size</t>
        </is>
      </c>
    </row>
    <row r="54">
      <c r="A54" s="9" t="n">
        <v>27</v>
      </c>
      <c r="B54" s="9" t="n">
        <v>100</v>
      </c>
      <c r="D54" s="9" t="inlineStr">
        <is>
          <t>Total Property Size</t>
        </is>
      </c>
    </row>
    <row r="55">
      <c r="A55" s="4" t="n">
        <v>17</v>
      </c>
      <c r="B55" s="4" t="n">
        <v>62.96</v>
      </c>
      <c r="C55" s="4" t="inlineStr">
        <is>
          <t>AFFORDABLE</t>
        </is>
      </c>
      <c r="D55" s="4" t="inlineStr">
        <is>
          <t>Rent Type</t>
        </is>
      </c>
    </row>
    <row r="56">
      <c r="A56" s="4" t="n">
        <v>10</v>
      </c>
      <c r="B56" s="4" t="n">
        <v>37.04</v>
      </c>
      <c r="C56" s="4" t="inlineStr">
        <is>
          <t>MARKETRATE</t>
        </is>
      </c>
      <c r="D56" s="4" t="inlineStr">
        <is>
          <t>Rent Type</t>
        </is>
      </c>
    </row>
    <row r="57">
      <c r="A57" s="9" t="n">
        <v>27</v>
      </c>
      <c r="B57" s="9" t="n">
        <v>100</v>
      </c>
      <c r="D57" s="9" t="inlineStr">
        <is>
          <t>Total Rent Type</t>
        </is>
      </c>
    </row>
    <row r="58"/>
  </sheetData>
  <mergeCells count="2">
    <mergeCell ref="A19:D19"/>
    <mergeCell ref="A1:B1"/>
  </mergeCells>
  <pageMargins left="0.75" right="0.75" top="1" bottom="1" header="0.5" footer="0.5"/>
</worksheet>
</file>

<file path=xl/worksheets/sheet158.xml><?xml version="1.0" encoding="utf-8"?>
<worksheet xmlns="http://schemas.openxmlformats.org/spreadsheetml/2006/main">
  <sheetPr>
    <outlinePr summaryBelow="1" summaryRight="1"/>
    <pageSetUpPr/>
  </sheetPr>
  <dimension ref="A1:D52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2487</v>
      </c>
    </row>
    <row r="3">
      <c r="A3" s="6" t="inlineStr">
        <is>
          <t>Sample (Total number of properties)</t>
        </is>
      </c>
      <c r="B3" s="4" t="n">
        <v>20</v>
      </c>
    </row>
    <row r="4">
      <c r="A4" s="6" t="inlineStr">
        <is>
          <t>Average property taxes per unit</t>
        </is>
      </c>
      <c r="B4" s="7" t="n">
        <v>943</v>
      </c>
    </row>
    <row r="5">
      <c r="A5" s="6" t="inlineStr">
        <is>
          <t>Average payroll expenses per unit</t>
        </is>
      </c>
      <c r="B5" s="7" t="n">
        <v>1111</v>
      </c>
    </row>
    <row r="6">
      <c r="A6" s="6" t="inlineStr">
        <is>
          <t>Average capital expenditures per unit</t>
        </is>
      </c>
      <c r="B6" s="7" t="n">
        <v>241</v>
      </c>
    </row>
    <row r="7">
      <c r="A7" s="6" t="inlineStr">
        <is>
          <t>Average mortgage per unit</t>
        </is>
      </c>
      <c r="B7" s="7" t="n">
        <v>6446</v>
      </c>
    </row>
    <row r="8">
      <c r="A8" s="6" t="inlineStr">
        <is>
          <t>Average total operating expenses per unit</t>
        </is>
      </c>
      <c r="B8" s="7" t="n">
        <v>3899</v>
      </c>
    </row>
    <row r="9">
      <c r="A9" s="6" t="inlineStr">
        <is>
          <t>Average total expenses per unit</t>
        </is>
      </c>
      <c r="B9" s="7" t="n">
        <v>12641</v>
      </c>
    </row>
    <row r="10">
      <c r="A10" s="6" t="inlineStr">
        <is>
          <t>Average total profit per unit</t>
        </is>
      </c>
      <c r="B10" s="7" t="n">
        <v>1612</v>
      </c>
    </row>
    <row r="11">
      <c r="A11" s="6" t="inlineStr">
        <is>
          <t>Property taxes per dollar of rent</t>
        </is>
      </c>
      <c r="B11" s="4" t="inlineStr">
        <is>
          <t>7 cents</t>
        </is>
      </c>
    </row>
    <row r="12">
      <c r="A12" s="6" t="inlineStr">
        <is>
          <t>Payroll expenses per dollar of rent</t>
        </is>
      </c>
      <c r="B12" s="4" t="inlineStr">
        <is>
          <t>8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45 cents</t>
        </is>
      </c>
    </row>
    <row r="15">
      <c r="A15" s="6" t="inlineStr">
        <is>
          <t>Total operating expenses per dollar of rent</t>
        </is>
      </c>
      <c r="B15" s="4" t="inlineStr">
        <is>
          <t>27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3</v>
      </c>
      <c r="B21" s="4" t="n">
        <v>15</v>
      </c>
      <c r="C21" s="4" t="inlineStr">
        <is>
          <t>28412</t>
        </is>
      </c>
      <c r="D21" s="4" t="inlineStr">
        <is>
          <t>PROPERTYZIPCODE</t>
        </is>
      </c>
    </row>
    <row r="22">
      <c r="A22" s="4" t="n">
        <v>3</v>
      </c>
      <c r="B22" s="4" t="n">
        <v>15</v>
      </c>
      <c r="C22" s="4" t="inlineStr">
        <is>
          <t>28403</t>
        </is>
      </c>
      <c r="D22" s="4" t="inlineStr">
        <is>
          <t>PROPERTYZIPCODE</t>
        </is>
      </c>
    </row>
    <row r="23">
      <c r="A23" s="4" t="n">
        <v>2</v>
      </c>
      <c r="B23" s="4" t="n">
        <v>10</v>
      </c>
      <c r="C23" s="4" t="inlineStr">
        <is>
          <t>28409</t>
        </is>
      </c>
      <c r="D23" s="4" t="inlineStr">
        <is>
          <t>PROPERTYZIPCODE</t>
        </is>
      </c>
    </row>
    <row r="24">
      <c r="A24" s="4" t="n">
        <v>2</v>
      </c>
      <c r="B24" s="4" t="n">
        <v>10</v>
      </c>
      <c r="C24" s="4" t="inlineStr">
        <is>
          <t>28303</t>
        </is>
      </c>
      <c r="D24" s="4" t="inlineStr">
        <is>
          <t>PROPERTYZIPCODE</t>
        </is>
      </c>
    </row>
    <row r="25">
      <c r="A25" s="4" t="n">
        <v>1</v>
      </c>
      <c r="B25" s="4" t="n">
        <v>5</v>
      </c>
      <c r="C25" s="4" t="inlineStr">
        <is>
          <t>28401</t>
        </is>
      </c>
      <c r="D25" s="4" t="inlineStr">
        <is>
          <t>PROPERTYZIPCODE</t>
        </is>
      </c>
    </row>
    <row r="26">
      <c r="A26" s="4" t="n">
        <v>1</v>
      </c>
      <c r="B26" s="4" t="n">
        <v>5</v>
      </c>
      <c r="C26" s="4" t="inlineStr">
        <is>
          <t>6517</t>
        </is>
      </c>
      <c r="D26" s="4" t="inlineStr">
        <is>
          <t>PROPERTYZIPCODE</t>
        </is>
      </c>
    </row>
    <row r="27">
      <c r="A27" s="4" t="n">
        <v>1</v>
      </c>
      <c r="B27" s="4" t="n">
        <v>5</v>
      </c>
      <c r="C27" s="4" t="inlineStr">
        <is>
          <t>28371</t>
        </is>
      </c>
      <c r="D27" s="4" t="inlineStr">
        <is>
          <t>PROPERTYZIPCODE</t>
        </is>
      </c>
    </row>
    <row r="28">
      <c r="A28" s="4" t="n">
        <v>1</v>
      </c>
      <c r="B28" s="4" t="n">
        <v>5</v>
      </c>
      <c r="C28" s="4" t="inlineStr">
        <is>
          <t>28348</t>
        </is>
      </c>
      <c r="D28" s="4" t="inlineStr">
        <is>
          <t>PROPERTYZIPCODE</t>
        </is>
      </c>
    </row>
    <row r="29">
      <c r="A29" s="4" t="n">
        <v>1</v>
      </c>
      <c r="B29" s="4" t="n">
        <v>5</v>
      </c>
      <c r="C29" s="4" t="inlineStr">
        <is>
          <t>28425</t>
        </is>
      </c>
      <c r="D29" s="4" t="inlineStr">
        <is>
          <t>PROPERTYZIPCODE</t>
        </is>
      </c>
    </row>
    <row r="30">
      <c r="A30" s="4" t="n">
        <v>1</v>
      </c>
      <c r="B30" s="4" t="n">
        <v>5</v>
      </c>
      <c r="C30" s="4" t="inlineStr">
        <is>
          <t>28311</t>
        </is>
      </c>
      <c r="D30" s="4" t="inlineStr">
        <is>
          <t>PROPERTYZIPCODE</t>
        </is>
      </c>
    </row>
    <row r="31">
      <c r="A31" s="4" t="n">
        <v>1</v>
      </c>
      <c r="B31" s="4" t="n">
        <v>5</v>
      </c>
      <c r="C31" s="4" t="inlineStr">
        <is>
          <t>28314</t>
        </is>
      </c>
      <c r="D31" s="4" t="inlineStr">
        <is>
          <t>PROPERTYZIPCODE</t>
        </is>
      </c>
    </row>
    <row r="32">
      <c r="A32" s="4" t="n">
        <v>1</v>
      </c>
      <c r="B32" s="4" t="n">
        <v>5</v>
      </c>
      <c r="C32" s="4" t="inlineStr">
        <is>
          <t>28405</t>
        </is>
      </c>
      <c r="D32" s="4" t="inlineStr">
        <is>
          <t>PROPERTYZIPCODE</t>
        </is>
      </c>
    </row>
    <row r="33">
      <c r="A33" s="4" t="n">
        <v>1</v>
      </c>
      <c r="B33" s="4" t="n">
        <v>5</v>
      </c>
      <c r="C33" s="4" t="inlineStr">
        <is>
          <t>28305</t>
        </is>
      </c>
      <c r="D33" s="4" t="inlineStr">
        <is>
          <t>PROPERTYZIPCODE</t>
        </is>
      </c>
    </row>
    <row r="34">
      <c r="A34" s="4" t="n">
        <v>1</v>
      </c>
      <c r="B34" s="4" t="n">
        <v>5</v>
      </c>
      <c r="C34" s="4" t="inlineStr">
        <is>
          <t>28467</t>
        </is>
      </c>
      <c r="D34" s="4" t="inlineStr">
        <is>
          <t>PROPERTYZIPCODE</t>
        </is>
      </c>
    </row>
    <row r="35">
      <c r="A35" s="9" t="n">
        <v>20</v>
      </c>
      <c r="B35" s="9" t="n">
        <v>100</v>
      </c>
      <c r="D35" s="9" t="inlineStr">
        <is>
          <t>Total PROPERTYZIPCODE</t>
        </is>
      </c>
    </row>
    <row r="36">
      <c r="A36" s="4" t="n">
        <v>19</v>
      </c>
      <c r="B36" s="4" t="n">
        <v>95</v>
      </c>
      <c r="C36" s="4" t="inlineStr">
        <is>
          <t>GARDEN</t>
        </is>
      </c>
      <c r="D36" s="4" t="inlineStr">
        <is>
          <t>Property Type</t>
        </is>
      </c>
    </row>
    <row r="37">
      <c r="A37" s="4" t="n">
        <v>1</v>
      </c>
      <c r="B37" s="4" t="n">
        <v>5</v>
      </c>
      <c r="C37" s="4" t="inlineStr">
        <is>
          <t>STUDENT</t>
        </is>
      </c>
      <c r="D37" s="4" t="inlineStr">
        <is>
          <t>Property Type</t>
        </is>
      </c>
    </row>
    <row r="38">
      <c r="A38" s="9" t="n">
        <v>20</v>
      </c>
      <c r="B38" s="9" t="n">
        <v>100</v>
      </c>
      <c r="D38" s="9" t="inlineStr">
        <is>
          <t>Total Property Type</t>
        </is>
      </c>
    </row>
    <row r="39">
      <c r="A39" s="4" t="n">
        <v>3</v>
      </c>
      <c r="B39" s="4" t="n">
        <v>15</v>
      </c>
      <c r="C39" s="4" t="inlineStr">
        <is>
          <t>Less than 5 years</t>
        </is>
      </c>
      <c r="D39" s="4" t="inlineStr">
        <is>
          <t>Age of Property</t>
        </is>
      </c>
    </row>
    <row r="40">
      <c r="A40" s="4" t="n">
        <v>8</v>
      </c>
      <c r="B40" s="4" t="n">
        <v>40</v>
      </c>
      <c r="C40" s="4" t="inlineStr">
        <is>
          <t>5-9 years</t>
        </is>
      </c>
      <c r="D40" s="4" t="inlineStr">
        <is>
          <t>Age of Property</t>
        </is>
      </c>
    </row>
    <row r="41">
      <c r="A41" s="4" t="n">
        <v>5</v>
      </c>
      <c r="B41" s="4" t="n">
        <v>25</v>
      </c>
      <c r="C41" s="4" t="inlineStr">
        <is>
          <t>10-19 years</t>
        </is>
      </c>
      <c r="D41" s="4" t="inlineStr">
        <is>
          <t>Age of Property</t>
        </is>
      </c>
    </row>
    <row r="42">
      <c r="A42" s="4" t="n">
        <v>4</v>
      </c>
      <c r="B42" s="4" t="n">
        <v>20</v>
      </c>
      <c r="C42" s="4" t="inlineStr">
        <is>
          <t>20+ years</t>
        </is>
      </c>
      <c r="D42" s="4" t="inlineStr">
        <is>
          <t>Age of Property</t>
        </is>
      </c>
    </row>
    <row r="43">
      <c r="A43" s="9" t="n">
        <v>20</v>
      </c>
      <c r="B43" s="9" t="n">
        <v>100</v>
      </c>
      <c r="D43" s="9" t="inlineStr">
        <is>
          <t>Total Age of Property</t>
        </is>
      </c>
    </row>
    <row r="44">
      <c r="A44" s="4" t="n">
        <v>12</v>
      </c>
      <c r="B44" s="4" t="n">
        <v>60</v>
      </c>
      <c r="C44" s="4" t="inlineStr">
        <is>
          <t>Less than 100</t>
        </is>
      </c>
      <c r="D44" s="4" t="inlineStr">
        <is>
          <t>Property Size</t>
        </is>
      </c>
    </row>
    <row r="45">
      <c r="A45" s="4" t="n">
        <v>5</v>
      </c>
      <c r="B45" s="4" t="n">
        <v>25</v>
      </c>
      <c r="C45" s="4" t="inlineStr">
        <is>
          <t>100-199</t>
        </is>
      </c>
      <c r="D45" s="4" t="inlineStr">
        <is>
          <t>Property Size</t>
        </is>
      </c>
    </row>
    <row r="46">
      <c r="A46" s="4" t="n">
        <v>2</v>
      </c>
      <c r="B46" s="4" t="n">
        <v>10</v>
      </c>
      <c r="C46" s="4" t="inlineStr">
        <is>
          <t>200-299</t>
        </is>
      </c>
      <c r="D46" s="4" t="inlineStr">
        <is>
          <t>Property Size</t>
        </is>
      </c>
    </row>
    <row r="47">
      <c r="A47" s="4" t="n">
        <v>1</v>
      </c>
      <c r="B47" s="4" t="n">
        <v>5</v>
      </c>
      <c r="C47" s="4" t="inlineStr">
        <is>
          <t>500+</t>
        </is>
      </c>
      <c r="D47" s="4" t="inlineStr">
        <is>
          <t>Property Size</t>
        </is>
      </c>
    </row>
    <row r="48">
      <c r="A48" s="9" t="n">
        <v>20</v>
      </c>
      <c r="B48" s="9" t="n">
        <v>100</v>
      </c>
      <c r="D48" s="9" t="inlineStr">
        <is>
          <t>Total Property Size</t>
        </is>
      </c>
    </row>
    <row r="49">
      <c r="A49" s="4" t="n">
        <v>12</v>
      </c>
      <c r="B49" s="4" t="n">
        <v>60</v>
      </c>
      <c r="C49" s="4" t="inlineStr">
        <is>
          <t>MARKETRATE</t>
        </is>
      </c>
      <c r="D49" s="4" t="inlineStr">
        <is>
          <t>Rent Type</t>
        </is>
      </c>
    </row>
    <row r="50">
      <c r="A50" s="4" t="n">
        <v>8</v>
      </c>
      <c r="B50" s="4" t="n">
        <v>40</v>
      </c>
      <c r="C50" s="4" t="inlineStr">
        <is>
          <t>AFFORDABLE</t>
        </is>
      </c>
      <c r="D50" s="4" t="inlineStr">
        <is>
          <t>Rent Type</t>
        </is>
      </c>
    </row>
    <row r="51">
      <c r="A51" s="9" t="n">
        <v>20</v>
      </c>
      <c r="B51" s="9" t="n">
        <v>100</v>
      </c>
      <c r="D51" s="9" t="inlineStr">
        <is>
          <t>Total Rent Type</t>
        </is>
      </c>
    </row>
    <row r="52"/>
  </sheetData>
  <mergeCells count="2">
    <mergeCell ref="A19:D19"/>
    <mergeCell ref="A1:B1"/>
  </mergeCells>
  <pageMargins left="0.75" right="0.75" top="1" bottom="1" header="0.5" footer="0.5"/>
</worksheet>
</file>

<file path=xl/worksheets/sheet159.xml><?xml version="1.0" encoding="utf-8"?>
<worksheet xmlns="http://schemas.openxmlformats.org/spreadsheetml/2006/main">
  <sheetPr>
    <outlinePr summaryBelow="1" summaryRight="1"/>
    <pageSetUpPr/>
  </sheetPr>
  <dimension ref="A1:D50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3451</v>
      </c>
    </row>
    <row r="3">
      <c r="A3" s="6" t="inlineStr">
        <is>
          <t>Sample (Total number of properties)</t>
        </is>
      </c>
      <c r="B3" s="4" t="n">
        <v>31</v>
      </c>
    </row>
    <row r="4">
      <c r="A4" s="6" t="inlineStr">
        <is>
          <t>Average property taxes per unit</t>
        </is>
      </c>
      <c r="B4" s="7" t="n">
        <v>756</v>
      </c>
    </row>
    <row r="5">
      <c r="A5" s="6" t="inlineStr">
        <is>
          <t>Average payroll expenses per unit</t>
        </is>
      </c>
      <c r="B5" s="7" t="n">
        <v>1213</v>
      </c>
    </row>
    <row r="6">
      <c r="A6" s="6" t="inlineStr">
        <is>
          <t>Average capital expenditures per unit</t>
        </is>
      </c>
      <c r="B6" s="7" t="n">
        <v>252</v>
      </c>
    </row>
    <row r="7">
      <c r="A7" s="6" t="inlineStr">
        <is>
          <t>Average mortgage per unit</t>
        </is>
      </c>
      <c r="B7" s="7" t="n">
        <v>4970</v>
      </c>
    </row>
    <row r="8">
      <c r="A8" s="6" t="inlineStr">
        <is>
          <t>Average total operating expenses per unit</t>
        </is>
      </c>
      <c r="B8" s="7" t="n">
        <v>3420</v>
      </c>
    </row>
    <row r="9">
      <c r="A9" s="6" t="inlineStr">
        <is>
          <t>Average total expenses per unit</t>
        </is>
      </c>
      <c r="B9" s="7" t="n">
        <v>10611</v>
      </c>
    </row>
    <row r="10">
      <c r="A10" s="6" t="inlineStr">
        <is>
          <t>Average total profit per unit</t>
        </is>
      </c>
      <c r="B10" s="7" t="n">
        <v>1242</v>
      </c>
    </row>
    <row r="11">
      <c r="A11" s="6" t="inlineStr">
        <is>
          <t>Property taxes per dollar of rent</t>
        </is>
      </c>
      <c r="B11" s="4" t="inlineStr">
        <is>
          <t>6 cents</t>
        </is>
      </c>
    </row>
    <row r="12">
      <c r="A12" s="6" t="inlineStr">
        <is>
          <t>Payroll expenses per dollar of rent</t>
        </is>
      </c>
      <c r="B12" s="4" t="inlineStr">
        <is>
          <t>10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42 cents</t>
        </is>
      </c>
    </row>
    <row r="15">
      <c r="A15" s="6" t="inlineStr">
        <is>
          <t>Total operating expenses per dollar of rent</t>
        </is>
      </c>
      <c r="B15" s="4" t="inlineStr">
        <is>
          <t>29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10</v>
      </c>
      <c r="B21" s="4" t="n">
        <v>32.26</v>
      </c>
      <c r="C21" s="4" t="inlineStr">
        <is>
          <t>27106</t>
        </is>
      </c>
      <c r="D21" s="4" t="inlineStr">
        <is>
          <t>PROPERTYZIPCODE</t>
        </is>
      </c>
    </row>
    <row r="22">
      <c r="A22" s="4" t="n">
        <v>4</v>
      </c>
      <c r="B22" s="4" t="n">
        <v>12.9</v>
      </c>
      <c r="C22" s="4" t="inlineStr">
        <is>
          <t>27101</t>
        </is>
      </c>
      <c r="D22" s="4" t="inlineStr">
        <is>
          <t>PROPERTYZIPCODE</t>
        </is>
      </c>
    </row>
    <row r="23">
      <c r="A23" s="4" t="n">
        <v>4</v>
      </c>
      <c r="B23" s="4" t="n">
        <v>12.9</v>
      </c>
      <c r="C23" s="4" t="inlineStr">
        <is>
          <t>28115</t>
        </is>
      </c>
      <c r="D23" s="4" t="inlineStr">
        <is>
          <t>PROPERTYZIPCODE</t>
        </is>
      </c>
    </row>
    <row r="24">
      <c r="A24" s="4" t="n">
        <v>3</v>
      </c>
      <c r="B24" s="4" t="n">
        <v>9.68</v>
      </c>
      <c r="C24" s="4" t="inlineStr">
        <is>
          <t>27104</t>
        </is>
      </c>
      <c r="D24" s="4" t="inlineStr">
        <is>
          <t>PROPERTYZIPCODE</t>
        </is>
      </c>
    </row>
    <row r="25">
      <c r="A25" s="4" t="n">
        <v>3</v>
      </c>
      <c r="B25" s="4" t="n">
        <v>9.68</v>
      </c>
      <c r="C25" s="4" t="inlineStr">
        <is>
          <t>28601</t>
        </is>
      </c>
      <c r="D25" s="4" t="inlineStr">
        <is>
          <t>PROPERTYZIPCODE</t>
        </is>
      </c>
    </row>
    <row r="26">
      <c r="A26" s="4" t="n">
        <v>2</v>
      </c>
      <c r="B26" s="4" t="n">
        <v>6.45</v>
      </c>
      <c r="C26" s="4" t="inlineStr">
        <is>
          <t>28117</t>
        </is>
      </c>
      <c r="D26" s="4" t="inlineStr">
        <is>
          <t>PROPERTYZIPCODE</t>
        </is>
      </c>
    </row>
    <row r="27">
      <c r="A27" s="4" t="n">
        <v>1</v>
      </c>
      <c r="B27" s="4" t="n">
        <v>3.23</v>
      </c>
      <c r="C27" s="4" t="inlineStr">
        <is>
          <t>28677</t>
        </is>
      </c>
      <c r="D27" s="4" t="inlineStr">
        <is>
          <t>PROPERTYZIPCODE</t>
        </is>
      </c>
    </row>
    <row r="28">
      <c r="A28" s="4" t="n">
        <v>1</v>
      </c>
      <c r="B28" s="4" t="n">
        <v>3.23</v>
      </c>
      <c r="C28" s="4" t="inlineStr">
        <is>
          <t>28613</t>
        </is>
      </c>
      <c r="D28" s="4" t="inlineStr">
        <is>
          <t>PROPERTYZIPCODE</t>
        </is>
      </c>
    </row>
    <row r="29">
      <c r="A29" s="4" t="n">
        <v>1</v>
      </c>
      <c r="B29" s="4" t="n">
        <v>3.23</v>
      </c>
      <c r="C29" s="4" t="inlineStr">
        <is>
          <t>27103</t>
        </is>
      </c>
      <c r="D29" s="4" t="inlineStr">
        <is>
          <t>PROPERTYZIPCODE</t>
        </is>
      </c>
    </row>
    <row r="30">
      <c r="A30" s="4" t="n">
        <v>1</v>
      </c>
      <c r="B30" s="4" t="n">
        <v>3.23</v>
      </c>
      <c r="C30" s="4" t="inlineStr">
        <is>
          <t>28602</t>
        </is>
      </c>
      <c r="D30" s="4" t="inlineStr">
        <is>
          <t>PROPERTYZIPCODE</t>
        </is>
      </c>
    </row>
    <row r="31">
      <c r="A31" s="4" t="n">
        <v>1</v>
      </c>
      <c r="B31" s="4" t="n">
        <v>3.23</v>
      </c>
      <c r="C31" s="4" t="inlineStr">
        <is>
          <t>27107</t>
        </is>
      </c>
      <c r="D31" s="4" t="inlineStr">
        <is>
          <t>PROPERTYZIPCODE</t>
        </is>
      </c>
    </row>
    <row r="32">
      <c r="A32" s="9" t="n">
        <v>31</v>
      </c>
      <c r="B32" s="9" t="n">
        <v>100</v>
      </c>
      <c r="D32" s="9" t="inlineStr">
        <is>
          <t>Total PROPERTYZIPCODE</t>
        </is>
      </c>
    </row>
    <row r="33">
      <c r="A33" s="4" t="n">
        <v>28</v>
      </c>
      <c r="B33" s="4" t="n">
        <v>90.31999999999999</v>
      </c>
      <c r="C33" s="4" t="inlineStr">
        <is>
          <t>GARDEN</t>
        </is>
      </c>
      <c r="D33" s="4" t="inlineStr">
        <is>
          <t>Property Type</t>
        </is>
      </c>
    </row>
    <row r="34">
      <c r="A34" s="4" t="n">
        <v>2</v>
      </c>
      <c r="B34" s="4" t="n">
        <v>6.45</v>
      </c>
      <c r="C34" s="4" t="inlineStr">
        <is>
          <t>SENIOR</t>
        </is>
      </c>
      <c r="D34" s="4" t="inlineStr">
        <is>
          <t>Property Type</t>
        </is>
      </c>
    </row>
    <row r="35">
      <c r="A35" s="4" t="n">
        <v>1</v>
      </c>
      <c r="B35" s="4" t="n">
        <v>3.23</v>
      </c>
      <c r="C35" s="4" t="inlineStr">
        <is>
          <t>MIDRISE</t>
        </is>
      </c>
      <c r="D35" s="4" t="inlineStr">
        <is>
          <t>Property Type</t>
        </is>
      </c>
    </row>
    <row r="36">
      <c r="A36" s="9" t="n">
        <v>31</v>
      </c>
      <c r="B36" s="9" t="n">
        <v>100</v>
      </c>
      <c r="D36" s="9" t="inlineStr">
        <is>
          <t>Total Property Type</t>
        </is>
      </c>
    </row>
    <row r="37">
      <c r="A37" s="4" t="n">
        <v>6</v>
      </c>
      <c r="B37" s="4" t="n">
        <v>19.35</v>
      </c>
      <c r="C37" s="4" t="inlineStr">
        <is>
          <t>Less than 5 years</t>
        </is>
      </c>
      <c r="D37" s="4" t="inlineStr">
        <is>
          <t>Age of Property</t>
        </is>
      </c>
    </row>
    <row r="38">
      <c r="A38" s="4" t="n">
        <v>6</v>
      </c>
      <c r="B38" s="4" t="n">
        <v>19.35</v>
      </c>
      <c r="C38" s="4" t="inlineStr">
        <is>
          <t>5-9 years</t>
        </is>
      </c>
      <c r="D38" s="4" t="inlineStr">
        <is>
          <t>Age of Property</t>
        </is>
      </c>
    </row>
    <row r="39">
      <c r="A39" s="4" t="n">
        <v>4</v>
      </c>
      <c r="B39" s="4" t="n">
        <v>12.9</v>
      </c>
      <c r="C39" s="4" t="inlineStr">
        <is>
          <t>10-19 years</t>
        </is>
      </c>
      <c r="D39" s="4" t="inlineStr">
        <is>
          <t>Age of Property</t>
        </is>
      </c>
    </row>
    <row r="40">
      <c r="A40" s="4" t="n">
        <v>15</v>
      </c>
      <c r="B40" s="4" t="n">
        <v>48.39</v>
      </c>
      <c r="C40" s="4" t="inlineStr">
        <is>
          <t>20+ years</t>
        </is>
      </c>
      <c r="D40" s="4" t="inlineStr">
        <is>
          <t>Age of Property</t>
        </is>
      </c>
    </row>
    <row r="41">
      <c r="A41" s="9" t="n">
        <v>31</v>
      </c>
      <c r="B41" s="9" t="n">
        <v>100</v>
      </c>
      <c r="D41" s="9" t="inlineStr">
        <is>
          <t>Total Age of Property</t>
        </is>
      </c>
    </row>
    <row r="42">
      <c r="A42" s="4" t="n">
        <v>19</v>
      </c>
      <c r="B42" s="4" t="n">
        <v>61.29</v>
      </c>
      <c r="C42" s="4" t="inlineStr">
        <is>
          <t>Less than 100</t>
        </is>
      </c>
      <c r="D42" s="4" t="inlineStr">
        <is>
          <t>Property Size</t>
        </is>
      </c>
    </row>
    <row r="43">
      <c r="A43" s="4" t="n">
        <v>5</v>
      </c>
      <c r="B43" s="4" t="n">
        <v>16.13</v>
      </c>
      <c r="C43" s="4" t="inlineStr">
        <is>
          <t>100-199</t>
        </is>
      </c>
      <c r="D43" s="4" t="inlineStr">
        <is>
          <t>Property Size</t>
        </is>
      </c>
    </row>
    <row r="44">
      <c r="A44" s="4" t="n">
        <v>6</v>
      </c>
      <c r="B44" s="4" t="n">
        <v>19.35</v>
      </c>
      <c r="C44" s="4" t="inlineStr">
        <is>
          <t>200-299</t>
        </is>
      </c>
      <c r="D44" s="4" t="inlineStr">
        <is>
          <t>Property Size</t>
        </is>
      </c>
    </row>
    <row r="45">
      <c r="A45" s="4" t="n">
        <v>1</v>
      </c>
      <c r="B45" s="4" t="n">
        <v>3.23</v>
      </c>
      <c r="C45" s="4" t="inlineStr">
        <is>
          <t>300-399</t>
        </is>
      </c>
      <c r="D45" s="4" t="inlineStr">
        <is>
          <t>Property Size</t>
        </is>
      </c>
    </row>
    <row r="46">
      <c r="A46" s="9" t="n">
        <v>31</v>
      </c>
      <c r="B46" s="9" t="n">
        <v>100</v>
      </c>
      <c r="D46" s="9" t="inlineStr">
        <is>
          <t>Total Property Size</t>
        </is>
      </c>
    </row>
    <row r="47">
      <c r="A47" s="4" t="n">
        <v>19</v>
      </c>
      <c r="B47" s="4" t="n">
        <v>61.29</v>
      </c>
      <c r="C47" s="4" t="inlineStr">
        <is>
          <t>AFFORDABLE</t>
        </is>
      </c>
      <c r="D47" s="4" t="inlineStr">
        <is>
          <t>Rent Type</t>
        </is>
      </c>
    </row>
    <row r="48">
      <c r="A48" s="4" t="n">
        <v>12</v>
      </c>
      <c r="B48" s="4" t="n">
        <v>38.71</v>
      </c>
      <c r="C48" s="4" t="inlineStr">
        <is>
          <t>MARKETRATE</t>
        </is>
      </c>
      <c r="D48" s="4" t="inlineStr">
        <is>
          <t>Rent Type</t>
        </is>
      </c>
    </row>
    <row r="49">
      <c r="A49" s="9" t="n">
        <v>31</v>
      </c>
      <c r="B49" s="9" t="n">
        <v>100</v>
      </c>
      <c r="D49" s="9" t="inlineStr">
        <is>
          <t>Total Rent Type</t>
        </is>
      </c>
    </row>
    <row r="50"/>
  </sheetData>
  <mergeCells count="2">
    <mergeCell ref="A19:D19"/>
    <mergeCell ref="A1:B1"/>
  </mergeCell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D59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4973</v>
      </c>
    </row>
    <row r="3">
      <c r="A3" s="6" t="inlineStr">
        <is>
          <t>Sample (Total number of properties)</t>
        </is>
      </c>
      <c r="B3" s="4" t="n">
        <v>47</v>
      </c>
    </row>
    <row r="4">
      <c r="A4" s="6" t="inlineStr">
        <is>
          <t>Average property taxes per unit</t>
        </is>
      </c>
      <c r="B4" s="7" t="n">
        <v>1671</v>
      </c>
    </row>
    <row r="5">
      <c r="A5" s="6" t="inlineStr">
        <is>
          <t>Average payroll expenses per unit</t>
        </is>
      </c>
      <c r="B5" s="7" t="n">
        <v>1772</v>
      </c>
    </row>
    <row r="6">
      <c r="A6" s="6" t="inlineStr">
        <is>
          <t>Average capital expenditures per unit</t>
        </is>
      </c>
      <c r="B6" s="7" t="n">
        <v>274</v>
      </c>
    </row>
    <row r="7">
      <c r="A7" s="6" t="inlineStr">
        <is>
          <t>Average mortgage per unit</t>
        </is>
      </c>
      <c r="B7" s="7" t="n">
        <v>7633</v>
      </c>
    </row>
    <row r="8">
      <c r="A8" s="6" t="inlineStr">
        <is>
          <t>Average total operating expenses per unit</t>
        </is>
      </c>
      <c r="B8" s="7" t="n">
        <v>5410</v>
      </c>
    </row>
    <row r="9">
      <c r="A9" s="6" t="inlineStr">
        <is>
          <t>Average total expenses per unit</t>
        </is>
      </c>
      <c r="B9" s="7" t="n">
        <v>16762</v>
      </c>
    </row>
    <row r="10">
      <c r="A10" s="6" t="inlineStr">
        <is>
          <t>Average total profit per unit</t>
        </is>
      </c>
      <c r="B10" s="7" t="n">
        <v>1908</v>
      </c>
    </row>
    <row r="11">
      <c r="A11" s="6" t="inlineStr">
        <is>
          <t>Property taxes per dollar of rent</t>
        </is>
      </c>
      <c r="B11" s="4" t="inlineStr">
        <is>
          <t>9 cents</t>
        </is>
      </c>
    </row>
    <row r="12">
      <c r="A12" s="6" t="inlineStr">
        <is>
          <t>Payroll expenses per dollar of rent</t>
        </is>
      </c>
      <c r="B12" s="4" t="inlineStr">
        <is>
          <t>9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41 cents</t>
        </is>
      </c>
    </row>
    <row r="15">
      <c r="A15" s="6" t="inlineStr">
        <is>
          <t>Total operating expenses per dollar of rent</t>
        </is>
      </c>
      <c r="B15" s="4" t="inlineStr">
        <is>
          <t>29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6</v>
      </c>
      <c r="B21" s="4" t="n">
        <v>12.77</v>
      </c>
      <c r="C21" s="4" t="inlineStr">
        <is>
          <t>95823</t>
        </is>
      </c>
      <c r="D21" s="4" t="inlineStr">
        <is>
          <t>PROPERTYZIPCODE</t>
        </is>
      </c>
    </row>
    <row r="22">
      <c r="A22" s="4" t="n">
        <v>5</v>
      </c>
      <c r="B22" s="4" t="n">
        <v>10.64</v>
      </c>
      <c r="C22" s="4" t="inlineStr">
        <is>
          <t>95811</t>
        </is>
      </c>
      <c r="D22" s="4" t="inlineStr">
        <is>
          <t>PROPERTYZIPCODE</t>
        </is>
      </c>
    </row>
    <row r="23">
      <c r="A23" s="4" t="n">
        <v>5</v>
      </c>
      <c r="B23" s="4" t="n">
        <v>10.64</v>
      </c>
      <c r="C23" s="4" t="inlineStr">
        <is>
          <t>95632</t>
        </is>
      </c>
      <c r="D23" s="4" t="inlineStr">
        <is>
          <t>PROPERTYZIPCODE</t>
        </is>
      </c>
    </row>
    <row r="24">
      <c r="A24" s="4" t="n">
        <v>4</v>
      </c>
      <c r="B24" s="4" t="n">
        <v>8.51</v>
      </c>
      <c r="C24" s="4" t="inlineStr">
        <is>
          <t>95816</t>
        </is>
      </c>
      <c r="D24" s="4" t="inlineStr">
        <is>
          <t>PROPERTYZIPCODE</t>
        </is>
      </c>
    </row>
    <row r="25">
      <c r="A25" s="4" t="n">
        <v>4</v>
      </c>
      <c r="B25" s="4" t="n">
        <v>8.51</v>
      </c>
      <c r="C25" s="4" t="inlineStr">
        <is>
          <t>95824</t>
        </is>
      </c>
      <c r="D25" s="4" t="inlineStr">
        <is>
          <t>PROPERTYZIPCODE</t>
        </is>
      </c>
    </row>
    <row r="26">
      <c r="A26" s="4" t="n">
        <v>3</v>
      </c>
      <c r="B26" s="4" t="n">
        <v>6.38</v>
      </c>
      <c r="C26" s="4" t="inlineStr">
        <is>
          <t>95831</t>
        </is>
      </c>
      <c r="D26" s="4" t="inlineStr">
        <is>
          <t>PROPERTYZIPCODE</t>
        </is>
      </c>
    </row>
    <row r="27">
      <c r="A27" s="4" t="n">
        <v>3</v>
      </c>
      <c r="B27" s="4" t="n">
        <v>6.38</v>
      </c>
      <c r="C27" s="4" t="inlineStr">
        <is>
          <t>95605</t>
        </is>
      </c>
      <c r="D27" s="4" t="inlineStr">
        <is>
          <t>PROPERTYZIPCODE</t>
        </is>
      </c>
    </row>
    <row r="28">
      <c r="A28" s="4" t="n">
        <v>2</v>
      </c>
      <c r="B28" s="4" t="n">
        <v>4.26</v>
      </c>
      <c r="C28" s="4" t="inlineStr">
        <is>
          <t>95691</t>
        </is>
      </c>
      <c r="D28" s="4" t="inlineStr">
        <is>
          <t>PROPERTYZIPCODE</t>
        </is>
      </c>
    </row>
    <row r="29">
      <c r="A29" s="4" t="n">
        <v>2</v>
      </c>
      <c r="B29" s="4" t="n">
        <v>4.26</v>
      </c>
      <c r="C29" s="4" t="inlineStr">
        <is>
          <t>95814</t>
        </is>
      </c>
      <c r="D29" s="4" t="inlineStr">
        <is>
          <t>PROPERTYZIPCODE</t>
        </is>
      </c>
    </row>
    <row r="30">
      <c r="A30" s="4" t="n">
        <v>2</v>
      </c>
      <c r="B30" s="4" t="n">
        <v>4.26</v>
      </c>
      <c r="C30" s="4" t="inlineStr">
        <is>
          <t>95616</t>
        </is>
      </c>
      <c r="D30" s="4" t="inlineStr">
        <is>
          <t>PROPERTYZIPCODE</t>
        </is>
      </c>
    </row>
    <row r="31">
      <c r="A31" s="4" t="n">
        <v>2</v>
      </c>
      <c r="B31" s="4" t="n">
        <v>4.26</v>
      </c>
      <c r="C31" s="4" t="inlineStr">
        <is>
          <t>95822</t>
        </is>
      </c>
      <c r="D31" s="4" t="inlineStr">
        <is>
          <t>PROPERTYZIPCODE</t>
        </is>
      </c>
    </row>
    <row r="32">
      <c r="A32" s="4" t="n">
        <v>2</v>
      </c>
      <c r="B32" s="4" t="n">
        <v>4.26</v>
      </c>
      <c r="C32" s="4" t="inlineStr">
        <is>
          <t>95818</t>
        </is>
      </c>
      <c r="D32" s="4" t="inlineStr">
        <is>
          <t>PROPERTYZIPCODE</t>
        </is>
      </c>
    </row>
    <row r="33">
      <c r="A33" s="4" t="n">
        <v>2</v>
      </c>
      <c r="B33" s="4" t="n">
        <v>4.26</v>
      </c>
      <c r="C33" s="4" t="inlineStr">
        <is>
          <t>95828</t>
        </is>
      </c>
      <c r="D33" s="4" t="inlineStr">
        <is>
          <t>PROPERTYZIPCODE</t>
        </is>
      </c>
    </row>
    <row r="34">
      <c r="A34" s="4" t="n">
        <v>1</v>
      </c>
      <c r="B34" s="4" t="n">
        <v>2.13</v>
      </c>
      <c r="C34" s="4" t="inlineStr">
        <is>
          <t>95678</t>
        </is>
      </c>
      <c r="D34" s="4" t="inlineStr">
        <is>
          <t>PROPERTYZIPCODE</t>
        </is>
      </c>
    </row>
    <row r="35">
      <c r="A35" s="4" t="n">
        <v>1</v>
      </c>
      <c r="B35" s="4" t="n">
        <v>2.13</v>
      </c>
      <c r="C35" s="4" t="inlineStr">
        <is>
          <t>95624</t>
        </is>
      </c>
      <c r="D35" s="4" t="inlineStr">
        <is>
          <t>PROPERTYZIPCODE</t>
        </is>
      </c>
    </row>
    <row r="36">
      <c r="A36" s="4" t="n">
        <v>1</v>
      </c>
      <c r="B36" s="4" t="n">
        <v>2.13</v>
      </c>
      <c r="C36" s="4" t="inlineStr">
        <is>
          <t>96150</t>
        </is>
      </c>
      <c r="D36" s="4" t="inlineStr">
        <is>
          <t>PROPERTYZIPCODE</t>
        </is>
      </c>
    </row>
    <row r="37">
      <c r="A37" s="4" t="n">
        <v>1</v>
      </c>
      <c r="B37" s="4" t="n">
        <v>2.13</v>
      </c>
      <c r="C37" s="4" t="inlineStr">
        <is>
          <t>95817</t>
        </is>
      </c>
      <c r="D37" s="4" t="inlineStr">
        <is>
          <t>PROPERTYZIPCODE</t>
        </is>
      </c>
    </row>
    <row r="38">
      <c r="A38" s="4" t="n">
        <v>1</v>
      </c>
      <c r="B38" s="4" t="n">
        <v>2.13</v>
      </c>
      <c r="C38" s="4" t="inlineStr">
        <is>
          <t>95825</t>
        </is>
      </c>
      <c r="D38" s="4" t="inlineStr">
        <is>
          <t>PROPERTYZIPCODE</t>
        </is>
      </c>
    </row>
    <row r="39">
      <c r="A39" s="9" t="n">
        <v>47</v>
      </c>
      <c r="B39" s="9" t="n">
        <v>100</v>
      </c>
      <c r="D39" s="9" t="inlineStr">
        <is>
          <t>Total PROPERTYZIPCODE</t>
        </is>
      </c>
    </row>
    <row r="40">
      <c r="A40" s="4" t="n">
        <v>31</v>
      </c>
      <c r="B40" s="4" t="n">
        <v>65.95999999999999</v>
      </c>
      <c r="C40" s="4" t="inlineStr">
        <is>
          <t>GARDEN</t>
        </is>
      </c>
      <c r="D40" s="4" t="inlineStr">
        <is>
          <t>Property Type</t>
        </is>
      </c>
    </row>
    <row r="41">
      <c r="A41" s="4" t="n">
        <v>9</v>
      </c>
      <c r="B41" s="4" t="n">
        <v>19.15</v>
      </c>
      <c r="C41" s="4" t="inlineStr">
        <is>
          <t>SENIOR</t>
        </is>
      </c>
      <c r="D41" s="4" t="inlineStr">
        <is>
          <t>Property Type</t>
        </is>
      </c>
    </row>
    <row r="42">
      <c r="A42" s="4" t="n">
        <v>5</v>
      </c>
      <c r="B42" s="4" t="n">
        <v>10.64</v>
      </c>
      <c r="C42" s="4" t="inlineStr">
        <is>
          <t>MIDRISE</t>
        </is>
      </c>
      <c r="D42" s="4" t="inlineStr">
        <is>
          <t>Property Type</t>
        </is>
      </c>
    </row>
    <row r="43">
      <c r="A43" s="4" t="n">
        <v>1</v>
      </c>
      <c r="B43" s="4" t="n">
        <v>2.13</v>
      </c>
      <c r="C43" s="4" t="inlineStr">
        <is>
          <t>STUDENT</t>
        </is>
      </c>
      <c r="D43" s="4" t="inlineStr">
        <is>
          <t>Property Type</t>
        </is>
      </c>
    </row>
    <row r="44">
      <c r="A44" s="4" t="n">
        <v>1</v>
      </c>
      <c r="B44" s="4" t="n">
        <v>2.13</v>
      </c>
      <c r="C44" s="4" t="inlineStr">
        <is>
          <t>MANUF</t>
        </is>
      </c>
      <c r="D44" s="4" t="inlineStr">
        <is>
          <t>Property Type</t>
        </is>
      </c>
    </row>
    <row r="45">
      <c r="A45" s="9" t="n">
        <v>47</v>
      </c>
      <c r="B45" s="9" t="n">
        <v>100</v>
      </c>
      <c r="D45" s="9" t="inlineStr">
        <is>
          <t>Total Property Type</t>
        </is>
      </c>
    </row>
    <row r="46">
      <c r="A46" s="4" t="n">
        <v>2</v>
      </c>
      <c r="B46" s="4" t="n">
        <v>4.26</v>
      </c>
      <c r="C46" s="4" t="inlineStr">
        <is>
          <t>Less than 5 years</t>
        </is>
      </c>
      <c r="D46" s="4" t="inlineStr">
        <is>
          <t>Age of Property</t>
        </is>
      </c>
    </row>
    <row r="47">
      <c r="A47" s="4" t="n">
        <v>11</v>
      </c>
      <c r="B47" s="4" t="n">
        <v>23.4</v>
      </c>
      <c r="C47" s="4" t="inlineStr">
        <is>
          <t>5-9 years</t>
        </is>
      </c>
      <c r="D47" s="4" t="inlineStr">
        <is>
          <t>Age of Property</t>
        </is>
      </c>
    </row>
    <row r="48">
      <c r="A48" s="4" t="n">
        <v>9</v>
      </c>
      <c r="B48" s="4" t="n">
        <v>19.15</v>
      </c>
      <c r="C48" s="4" t="inlineStr">
        <is>
          <t>10-19 years</t>
        </is>
      </c>
      <c r="D48" s="4" t="inlineStr">
        <is>
          <t>Age of Property</t>
        </is>
      </c>
    </row>
    <row r="49">
      <c r="A49" s="4" t="n">
        <v>25</v>
      </c>
      <c r="B49" s="4" t="n">
        <v>53.19</v>
      </c>
      <c r="C49" s="4" t="inlineStr">
        <is>
          <t>20+ years</t>
        </is>
      </c>
      <c r="D49" s="4" t="inlineStr">
        <is>
          <t>Age of Property</t>
        </is>
      </c>
    </row>
    <row r="50">
      <c r="A50" s="9" t="n">
        <v>47</v>
      </c>
      <c r="B50" s="9" t="n">
        <v>100</v>
      </c>
      <c r="D50" s="9" t="inlineStr">
        <is>
          <t>Total Age of Property</t>
        </is>
      </c>
    </row>
    <row r="51">
      <c r="A51" s="4" t="n">
        <v>28</v>
      </c>
      <c r="B51" s="4" t="n">
        <v>59.57</v>
      </c>
      <c r="C51" s="4" t="inlineStr">
        <is>
          <t>Less than 100</t>
        </is>
      </c>
      <c r="D51" s="4" t="inlineStr">
        <is>
          <t>Property Size</t>
        </is>
      </c>
    </row>
    <row r="52">
      <c r="A52" s="4" t="n">
        <v>10</v>
      </c>
      <c r="B52" s="4" t="n">
        <v>21.28</v>
      </c>
      <c r="C52" s="4" t="inlineStr">
        <is>
          <t>100-199</t>
        </is>
      </c>
      <c r="D52" s="4" t="inlineStr">
        <is>
          <t>Property Size</t>
        </is>
      </c>
    </row>
    <row r="53">
      <c r="A53" s="4" t="n">
        <v>8</v>
      </c>
      <c r="B53" s="4" t="n">
        <v>17.02</v>
      </c>
      <c r="C53" s="4" t="inlineStr">
        <is>
          <t>200-299</t>
        </is>
      </c>
      <c r="D53" s="4" t="inlineStr">
        <is>
          <t>Property Size</t>
        </is>
      </c>
    </row>
    <row r="54">
      <c r="A54" s="4" t="n">
        <v>1</v>
      </c>
      <c r="B54" s="4" t="n">
        <v>2.13</v>
      </c>
      <c r="C54" s="4" t="inlineStr">
        <is>
          <t>300-399</t>
        </is>
      </c>
      <c r="D54" s="4" t="inlineStr">
        <is>
          <t>Property Size</t>
        </is>
      </c>
    </row>
    <row r="55">
      <c r="A55" s="9" t="n">
        <v>47</v>
      </c>
      <c r="B55" s="9" t="n">
        <v>100</v>
      </c>
      <c r="D55" s="9" t="inlineStr">
        <is>
          <t>Total Property Size</t>
        </is>
      </c>
    </row>
    <row r="56">
      <c r="A56" s="4" t="n">
        <v>29</v>
      </c>
      <c r="B56" s="4" t="n">
        <v>61.7</v>
      </c>
      <c r="C56" s="4" t="inlineStr">
        <is>
          <t>AFFORDABLE</t>
        </is>
      </c>
      <c r="D56" s="4" t="inlineStr">
        <is>
          <t>Rent Type</t>
        </is>
      </c>
    </row>
    <row r="57">
      <c r="A57" s="4" t="n">
        <v>18</v>
      </c>
      <c r="B57" s="4" t="n">
        <v>38.3</v>
      </c>
      <c r="C57" s="4" t="inlineStr">
        <is>
          <t>MARKETRATE</t>
        </is>
      </c>
      <c r="D57" s="4" t="inlineStr">
        <is>
          <t>Rent Type</t>
        </is>
      </c>
    </row>
    <row r="58">
      <c r="A58" s="9" t="n">
        <v>47</v>
      </c>
      <c r="B58" s="9" t="n">
        <v>100</v>
      </c>
      <c r="D58" s="9" t="inlineStr">
        <is>
          <t>Total Rent Type</t>
        </is>
      </c>
    </row>
    <row r="59"/>
  </sheetData>
  <mergeCells count="2">
    <mergeCell ref="A19:D19"/>
    <mergeCell ref="A1:B1"/>
  </mergeCells>
  <pageMargins left="0.75" right="0.75" top="1" bottom="1" header="0.5" footer="0.5"/>
</worksheet>
</file>

<file path=xl/worksheets/sheet160.xml><?xml version="1.0" encoding="utf-8"?>
<worksheet xmlns="http://schemas.openxmlformats.org/spreadsheetml/2006/main">
  <sheetPr>
    <outlinePr summaryBelow="1" summaryRight="1"/>
    <pageSetUpPr/>
  </sheetPr>
  <dimension ref="A1:D60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12440</v>
      </c>
    </row>
    <row r="3">
      <c r="A3" s="6" t="inlineStr">
        <is>
          <t>Sample (Total number of properties)</t>
        </is>
      </c>
      <c r="B3" s="4" t="n">
        <v>66</v>
      </c>
    </row>
    <row r="4">
      <c r="A4" s="6" t="inlineStr">
        <is>
          <t>Average property taxes per unit</t>
        </is>
      </c>
      <c r="B4" s="7" t="n">
        <v>1350</v>
      </c>
    </row>
    <row r="5">
      <c r="A5" s="6" t="inlineStr">
        <is>
          <t>Average payroll expenses per unit</t>
        </is>
      </c>
      <c r="B5" s="7" t="n">
        <v>1629</v>
      </c>
    </row>
    <row r="6">
      <c r="A6" s="6" t="inlineStr">
        <is>
          <t>Average capital expenditures per unit</t>
        </is>
      </c>
      <c r="B6" s="7" t="n">
        <v>256</v>
      </c>
    </row>
    <row r="7">
      <c r="A7" s="6" t="inlineStr">
        <is>
          <t>Average mortgage per unit</t>
        </is>
      </c>
      <c r="B7" s="7" t="n">
        <v>7219</v>
      </c>
    </row>
    <row r="8">
      <c r="A8" s="6" t="inlineStr">
        <is>
          <t>Average total operating expenses per unit</t>
        </is>
      </c>
      <c r="B8" s="7" t="n">
        <v>4248</v>
      </c>
    </row>
    <row r="9">
      <c r="A9" s="6" t="inlineStr">
        <is>
          <t>Average total expenses per unit</t>
        </is>
      </c>
      <c r="B9" s="7" t="n">
        <v>14703</v>
      </c>
    </row>
    <row r="10">
      <c r="A10" s="6" t="inlineStr">
        <is>
          <t>Average total profit per unit</t>
        </is>
      </c>
      <c r="B10" s="7" t="n">
        <v>1806</v>
      </c>
    </row>
    <row r="11">
      <c r="A11" s="6" t="inlineStr">
        <is>
          <t>Property taxes per dollar of rent</t>
        </is>
      </c>
      <c r="B11" s="4" t="inlineStr">
        <is>
          <t>8 cents</t>
        </is>
      </c>
    </row>
    <row r="12">
      <c r="A12" s="6" t="inlineStr">
        <is>
          <t>Payroll expenses per dollar of rent</t>
        </is>
      </c>
      <c r="B12" s="4" t="inlineStr">
        <is>
          <t>10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44 cents</t>
        </is>
      </c>
    </row>
    <row r="15">
      <c r="A15" s="6" t="inlineStr">
        <is>
          <t>Total operating expenses per dollar of rent</t>
        </is>
      </c>
      <c r="B15" s="4" t="inlineStr">
        <is>
          <t>26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10</v>
      </c>
      <c r="B21" s="4" t="n">
        <v>15.15</v>
      </c>
      <c r="C21" s="4" t="inlineStr">
        <is>
          <t>28205</t>
        </is>
      </c>
      <c r="D21" s="4" t="inlineStr">
        <is>
          <t>PROPERTYZIPCODE</t>
        </is>
      </c>
    </row>
    <row r="22">
      <c r="A22" s="4" t="n">
        <v>7</v>
      </c>
      <c r="B22" s="4" t="n">
        <v>10.61</v>
      </c>
      <c r="C22" s="4" t="inlineStr">
        <is>
          <t>28212</t>
        </is>
      </c>
      <c r="D22" s="4" t="inlineStr">
        <is>
          <t>PROPERTYZIPCODE</t>
        </is>
      </c>
    </row>
    <row r="23">
      <c r="A23" s="4" t="n">
        <v>7</v>
      </c>
      <c r="B23" s="4" t="n">
        <v>10.61</v>
      </c>
      <c r="C23" s="4" t="inlineStr">
        <is>
          <t>28210</t>
        </is>
      </c>
      <c r="D23" s="4" t="inlineStr">
        <is>
          <t>PROPERTYZIPCODE</t>
        </is>
      </c>
    </row>
    <row r="24">
      <c r="A24" s="4" t="n">
        <v>6</v>
      </c>
      <c r="B24" s="4" t="n">
        <v>9.09</v>
      </c>
      <c r="C24" s="4" t="inlineStr">
        <is>
          <t>28217</t>
        </is>
      </c>
      <c r="D24" s="4" t="inlineStr">
        <is>
          <t>PROPERTYZIPCODE</t>
        </is>
      </c>
    </row>
    <row r="25">
      <c r="A25" s="4" t="n">
        <v>5</v>
      </c>
      <c r="B25" s="4" t="n">
        <v>7.58</v>
      </c>
      <c r="C25" s="4" t="inlineStr">
        <is>
          <t>28262</t>
        </is>
      </c>
      <c r="D25" s="4" t="inlineStr">
        <is>
          <t>PROPERTYZIPCODE</t>
        </is>
      </c>
    </row>
    <row r="26">
      <c r="A26" s="4" t="n">
        <v>4</v>
      </c>
      <c r="B26" s="4" t="n">
        <v>6.06</v>
      </c>
      <c r="C26" s="4" t="inlineStr">
        <is>
          <t>28211</t>
        </is>
      </c>
      <c r="D26" s="4" t="inlineStr">
        <is>
          <t>PROPERTYZIPCODE</t>
        </is>
      </c>
    </row>
    <row r="27">
      <c r="A27" s="4" t="n">
        <v>4</v>
      </c>
      <c r="B27" s="4" t="n">
        <v>6.06</v>
      </c>
      <c r="C27" s="4" t="inlineStr">
        <is>
          <t>28209</t>
        </is>
      </c>
      <c r="D27" s="4" t="inlineStr">
        <is>
          <t>PROPERTYZIPCODE</t>
        </is>
      </c>
    </row>
    <row r="28">
      <c r="A28" s="4" t="n">
        <v>4</v>
      </c>
      <c r="B28" s="4" t="n">
        <v>6.06</v>
      </c>
      <c r="C28" s="4" t="inlineStr">
        <is>
          <t>28213</t>
        </is>
      </c>
      <c r="D28" s="4" t="inlineStr">
        <is>
          <t>PROPERTYZIPCODE</t>
        </is>
      </c>
    </row>
    <row r="29">
      <c r="A29" s="4" t="n">
        <v>4</v>
      </c>
      <c r="B29" s="4" t="n">
        <v>6.06</v>
      </c>
      <c r="C29" s="4" t="inlineStr">
        <is>
          <t>28215</t>
        </is>
      </c>
      <c r="D29" s="4" t="inlineStr">
        <is>
          <t>PROPERTYZIPCODE</t>
        </is>
      </c>
    </row>
    <row r="30">
      <c r="A30" s="4" t="n">
        <v>3</v>
      </c>
      <c r="B30" s="4" t="n">
        <v>4.55</v>
      </c>
      <c r="C30" s="4" t="inlineStr">
        <is>
          <t>28204</t>
        </is>
      </c>
      <c r="D30" s="4" t="inlineStr">
        <is>
          <t>PROPERTYZIPCODE</t>
        </is>
      </c>
    </row>
    <row r="31">
      <c r="A31" s="4" t="n">
        <v>2</v>
      </c>
      <c r="B31" s="4" t="n">
        <v>3.03</v>
      </c>
      <c r="C31" s="4" t="inlineStr">
        <is>
          <t>28227</t>
        </is>
      </c>
      <c r="D31" s="4" t="inlineStr">
        <is>
          <t>PROPERTYZIPCODE</t>
        </is>
      </c>
    </row>
    <row r="32">
      <c r="A32" s="4" t="n">
        <v>2</v>
      </c>
      <c r="B32" s="4" t="n">
        <v>3.03</v>
      </c>
      <c r="C32" s="4" t="inlineStr">
        <is>
          <t>28206</t>
        </is>
      </c>
      <c r="D32" s="4" t="inlineStr">
        <is>
          <t>PROPERTYZIPCODE</t>
        </is>
      </c>
    </row>
    <row r="33">
      <c r="A33" s="4" t="n">
        <v>2</v>
      </c>
      <c r="B33" s="4" t="n">
        <v>3.03</v>
      </c>
      <c r="C33" s="4" t="inlineStr">
        <is>
          <t>28269</t>
        </is>
      </c>
      <c r="D33" s="4" t="inlineStr">
        <is>
          <t>PROPERTYZIPCODE</t>
        </is>
      </c>
    </row>
    <row r="34">
      <c r="A34" s="4" t="n">
        <v>1</v>
      </c>
      <c r="B34" s="4" t="n">
        <v>1.52</v>
      </c>
      <c r="C34" s="4" t="inlineStr">
        <is>
          <t>28208</t>
        </is>
      </c>
      <c r="D34" s="4" t="inlineStr">
        <is>
          <t>PROPERTYZIPCODE</t>
        </is>
      </c>
    </row>
    <row r="35">
      <c r="A35" s="4" t="n">
        <v>1</v>
      </c>
      <c r="B35" s="4" t="n">
        <v>1.52</v>
      </c>
      <c r="C35" s="4" t="inlineStr">
        <is>
          <t>28273</t>
        </is>
      </c>
      <c r="D35" s="4" t="inlineStr">
        <is>
          <t>PROPERTYZIPCODE</t>
        </is>
      </c>
    </row>
    <row r="36">
      <c r="A36" s="4" t="n">
        <v>1</v>
      </c>
      <c r="B36" s="4" t="n">
        <v>1.52</v>
      </c>
      <c r="C36" s="4" t="inlineStr">
        <is>
          <t>28277</t>
        </is>
      </c>
      <c r="D36" s="4" t="inlineStr">
        <is>
          <t>PROPERTYZIPCODE</t>
        </is>
      </c>
    </row>
    <row r="37">
      <c r="A37" s="4" t="n">
        <v>1</v>
      </c>
      <c r="B37" s="4" t="n">
        <v>1.52</v>
      </c>
      <c r="C37" s="4" t="inlineStr">
        <is>
          <t>28203</t>
        </is>
      </c>
      <c r="D37" s="4" t="inlineStr">
        <is>
          <t>PROPERTYZIPCODE</t>
        </is>
      </c>
    </row>
    <row r="38">
      <c r="A38" s="4" t="n">
        <v>1</v>
      </c>
      <c r="B38" s="4" t="n">
        <v>1.52</v>
      </c>
      <c r="C38" s="4" t="inlineStr">
        <is>
          <t>28226</t>
        </is>
      </c>
      <c r="D38" s="4" t="inlineStr">
        <is>
          <t>PROPERTYZIPCODE</t>
        </is>
      </c>
    </row>
    <row r="39">
      <c r="A39" s="4" t="n">
        <v>1</v>
      </c>
      <c r="B39" s="4" t="n">
        <v>1.52</v>
      </c>
      <c r="C39" s="4" t="inlineStr">
        <is>
          <t>27106</t>
        </is>
      </c>
      <c r="D39" s="4" t="inlineStr">
        <is>
          <t>PROPERTYZIPCODE</t>
        </is>
      </c>
    </row>
    <row r="40">
      <c r="A40" s="9" t="n">
        <v>66</v>
      </c>
      <c r="B40" s="9" t="n">
        <v>100</v>
      </c>
      <c r="D40" s="9" t="inlineStr">
        <is>
          <t>Total PROPERTYZIPCODE</t>
        </is>
      </c>
    </row>
    <row r="41">
      <c r="A41" s="4" t="n">
        <v>62</v>
      </c>
      <c r="B41" s="4" t="n">
        <v>93.94</v>
      </c>
      <c r="C41" s="4" t="inlineStr">
        <is>
          <t>GARDEN</t>
        </is>
      </c>
      <c r="D41" s="4" t="inlineStr">
        <is>
          <t>Property Type</t>
        </is>
      </c>
    </row>
    <row r="42">
      <c r="A42" s="4" t="n">
        <v>3</v>
      </c>
      <c r="B42" s="4" t="n">
        <v>4.55</v>
      </c>
      <c r="C42" s="4" t="inlineStr">
        <is>
          <t>MIDRISE</t>
        </is>
      </c>
      <c r="D42" s="4" t="inlineStr">
        <is>
          <t>Property Type</t>
        </is>
      </c>
    </row>
    <row r="43">
      <c r="A43" s="4" t="n">
        <v>1</v>
      </c>
      <c r="B43" s="4" t="n">
        <v>1.52</v>
      </c>
      <c r="C43" s="4" t="inlineStr">
        <is>
          <t>SENIOR</t>
        </is>
      </c>
      <c r="D43" s="4" t="inlineStr">
        <is>
          <t>Property Type</t>
        </is>
      </c>
    </row>
    <row r="44">
      <c r="A44" s="9" t="n">
        <v>66</v>
      </c>
      <c r="B44" s="9" t="n">
        <v>100</v>
      </c>
      <c r="D44" s="9" t="inlineStr">
        <is>
          <t>Total Property Type</t>
        </is>
      </c>
    </row>
    <row r="45">
      <c r="A45" s="4" t="n">
        <v>6</v>
      </c>
      <c r="B45" s="4" t="n">
        <v>9.09</v>
      </c>
      <c r="C45" s="4" t="inlineStr">
        <is>
          <t>Less than 5 years</t>
        </is>
      </c>
      <c r="D45" s="4" t="inlineStr">
        <is>
          <t>Age of Property</t>
        </is>
      </c>
    </row>
    <row r="46">
      <c r="A46" s="4" t="n">
        <v>20</v>
      </c>
      <c r="B46" s="4" t="n">
        <v>30.3</v>
      </c>
      <c r="C46" s="4" t="inlineStr">
        <is>
          <t>5-9 years</t>
        </is>
      </c>
      <c r="D46" s="4" t="inlineStr">
        <is>
          <t>Age of Property</t>
        </is>
      </c>
    </row>
    <row r="47">
      <c r="A47" s="4" t="n">
        <v>15</v>
      </c>
      <c r="B47" s="4" t="n">
        <v>22.73</v>
      </c>
      <c r="C47" s="4" t="inlineStr">
        <is>
          <t>10-19 years</t>
        </is>
      </c>
      <c r="D47" s="4" t="inlineStr">
        <is>
          <t>Age of Property</t>
        </is>
      </c>
    </row>
    <row r="48">
      <c r="A48" s="4" t="n">
        <v>25</v>
      </c>
      <c r="B48" s="4" t="n">
        <v>37.88</v>
      </c>
      <c r="C48" s="4" t="inlineStr">
        <is>
          <t>20+ years</t>
        </is>
      </c>
      <c r="D48" s="4" t="inlineStr">
        <is>
          <t>Age of Property</t>
        </is>
      </c>
    </row>
    <row r="49">
      <c r="A49" s="9" t="n">
        <v>66</v>
      </c>
      <c r="B49" s="9" t="n">
        <v>100</v>
      </c>
      <c r="D49" s="9" t="inlineStr">
        <is>
          <t>Total Age of Property</t>
        </is>
      </c>
    </row>
    <row r="50">
      <c r="A50" s="4" t="n">
        <v>19</v>
      </c>
      <c r="B50" s="4" t="n">
        <v>28.79</v>
      </c>
      <c r="C50" s="4" t="inlineStr">
        <is>
          <t>Less than 100</t>
        </is>
      </c>
      <c r="D50" s="4" t="inlineStr">
        <is>
          <t>Property Size</t>
        </is>
      </c>
    </row>
    <row r="51">
      <c r="A51" s="4" t="n">
        <v>14</v>
      </c>
      <c r="B51" s="4" t="n">
        <v>21.21</v>
      </c>
      <c r="C51" s="4" t="inlineStr">
        <is>
          <t>100-199</t>
        </is>
      </c>
      <c r="D51" s="4" t="inlineStr">
        <is>
          <t>Property Size</t>
        </is>
      </c>
    </row>
    <row r="52">
      <c r="A52" s="4" t="n">
        <v>20</v>
      </c>
      <c r="B52" s="4" t="n">
        <v>30.3</v>
      </c>
      <c r="C52" s="4" t="inlineStr">
        <is>
          <t>200-299</t>
        </is>
      </c>
      <c r="D52" s="4" t="inlineStr">
        <is>
          <t>Property Size</t>
        </is>
      </c>
    </row>
    <row r="53">
      <c r="A53" s="4" t="n">
        <v>10</v>
      </c>
      <c r="B53" s="4" t="n">
        <v>15.15</v>
      </c>
      <c r="C53" s="4" t="inlineStr">
        <is>
          <t>300-399</t>
        </is>
      </c>
      <c r="D53" s="4" t="inlineStr">
        <is>
          <t>Property Size</t>
        </is>
      </c>
    </row>
    <row r="54">
      <c r="A54" s="4" t="n">
        <v>2</v>
      </c>
      <c r="B54" s="4" t="n">
        <v>3.03</v>
      </c>
      <c r="C54" s="4" t="inlineStr">
        <is>
          <t>400-499</t>
        </is>
      </c>
      <c r="D54" s="4" t="inlineStr">
        <is>
          <t>Property Size</t>
        </is>
      </c>
    </row>
    <row r="55">
      <c r="A55" s="4" t="n">
        <v>1</v>
      </c>
      <c r="B55" s="4" t="n">
        <v>1.52</v>
      </c>
      <c r="C55" s="4" t="inlineStr">
        <is>
          <t>500+</t>
        </is>
      </c>
      <c r="D55" s="4" t="inlineStr">
        <is>
          <t>Property Size</t>
        </is>
      </c>
    </row>
    <row r="56">
      <c r="A56" s="9" t="n">
        <v>66</v>
      </c>
      <c r="B56" s="9" t="n">
        <v>100</v>
      </c>
      <c r="D56" s="9" t="inlineStr">
        <is>
          <t>Total Property Size</t>
        </is>
      </c>
    </row>
    <row r="57">
      <c r="A57" s="4" t="n">
        <v>35</v>
      </c>
      <c r="B57" s="4" t="n">
        <v>53.03</v>
      </c>
      <c r="C57" s="4" t="inlineStr">
        <is>
          <t>MARKETRATE</t>
        </is>
      </c>
      <c r="D57" s="4" t="inlineStr">
        <is>
          <t>Rent Type</t>
        </is>
      </c>
    </row>
    <row r="58">
      <c r="A58" s="4" t="n">
        <v>31</v>
      </c>
      <c r="B58" s="4" t="n">
        <v>46.97</v>
      </c>
      <c r="C58" s="4" t="inlineStr">
        <is>
          <t>AFFORDABLE</t>
        </is>
      </c>
      <c r="D58" s="4" t="inlineStr">
        <is>
          <t>Rent Type</t>
        </is>
      </c>
    </row>
    <row r="59">
      <c r="A59" s="9" t="n">
        <v>66</v>
      </c>
      <c r="B59" s="9" t="n">
        <v>100</v>
      </c>
      <c r="D59" s="9" t="inlineStr">
        <is>
          <t>Total Rent Type</t>
        </is>
      </c>
    </row>
    <row r="60"/>
  </sheetData>
  <mergeCells count="2">
    <mergeCell ref="A19:D19"/>
    <mergeCell ref="A1:B1"/>
  </mergeCells>
  <pageMargins left="0.75" right="0.75" top="1" bottom="1" header="0.5" footer="0.5"/>
</worksheet>
</file>

<file path=xl/worksheets/sheet161.xml><?xml version="1.0" encoding="utf-8"?>
<worksheet xmlns="http://schemas.openxmlformats.org/spreadsheetml/2006/main">
  <sheetPr>
    <outlinePr summaryBelow="1" summaryRight="1"/>
    <pageSetUpPr/>
  </sheetPr>
  <dimension ref="A1:D53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4547</v>
      </c>
    </row>
    <row r="3">
      <c r="A3" s="6" t="inlineStr">
        <is>
          <t>Sample (Total number of properties)</t>
        </is>
      </c>
      <c r="B3" s="4" t="n">
        <v>30</v>
      </c>
    </row>
    <row r="4">
      <c r="A4" s="6" t="inlineStr">
        <is>
          <t>Average property taxes per unit</t>
        </is>
      </c>
      <c r="B4" s="7" t="n">
        <v>1254</v>
      </c>
    </row>
    <row r="5">
      <c r="A5" s="6" t="inlineStr">
        <is>
          <t>Average payroll expenses per unit</t>
        </is>
      </c>
      <c r="B5" s="7" t="n">
        <v>1198</v>
      </c>
    </row>
    <row r="6">
      <c r="A6" s="6" t="inlineStr">
        <is>
          <t>Average capital expenditures per unit</t>
        </is>
      </c>
      <c r="B6" s="7" t="n">
        <v>262</v>
      </c>
    </row>
    <row r="7">
      <c r="A7" s="6" t="inlineStr">
        <is>
          <t>Average mortgage per unit</t>
        </is>
      </c>
      <c r="B7" s="7" t="n">
        <v>7247</v>
      </c>
    </row>
    <row r="8">
      <c r="A8" s="6" t="inlineStr">
        <is>
          <t>Average total operating expenses per unit</t>
        </is>
      </c>
      <c r="B8" s="7" t="n">
        <v>3849</v>
      </c>
    </row>
    <row r="9">
      <c r="A9" s="6" t="inlineStr">
        <is>
          <t>Average total expenses per unit</t>
        </is>
      </c>
      <c r="B9" s="7" t="n">
        <v>13808</v>
      </c>
    </row>
    <row r="10">
      <c r="A10" s="6" t="inlineStr">
        <is>
          <t>Average total profit per unit</t>
        </is>
      </c>
      <c r="B10" s="7" t="n">
        <v>1812</v>
      </c>
    </row>
    <row r="11">
      <c r="A11" s="6" t="inlineStr">
        <is>
          <t>Property taxes per dollar of rent</t>
        </is>
      </c>
      <c r="B11" s="4" t="inlineStr">
        <is>
          <t>8 cents</t>
        </is>
      </c>
    </row>
    <row r="12">
      <c r="A12" s="6" t="inlineStr">
        <is>
          <t>Payroll expenses per dollar of rent</t>
        </is>
      </c>
      <c r="B12" s="4" t="inlineStr">
        <is>
          <t>8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46 cents</t>
        </is>
      </c>
    </row>
    <row r="15">
      <c r="A15" s="6" t="inlineStr">
        <is>
          <t>Total operating expenses per dollar of rent</t>
        </is>
      </c>
      <c r="B15" s="4" t="inlineStr">
        <is>
          <t>25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12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6</v>
      </c>
      <c r="B21" s="4" t="n">
        <v>20</v>
      </c>
      <c r="C21" s="4" t="inlineStr">
        <is>
          <t>28078</t>
        </is>
      </c>
      <c r="D21" s="4" t="inlineStr">
        <is>
          <t>PROPERTYZIPCODE</t>
        </is>
      </c>
    </row>
    <row r="22">
      <c r="A22" s="4" t="n">
        <v>4</v>
      </c>
      <c r="B22" s="4" t="n">
        <v>13.33</v>
      </c>
      <c r="C22" s="4" t="inlineStr">
        <is>
          <t>28054</t>
        </is>
      </c>
      <c r="D22" s="4" t="inlineStr">
        <is>
          <t>PROPERTYZIPCODE</t>
        </is>
      </c>
    </row>
    <row r="23">
      <c r="A23" s="4" t="n">
        <v>3</v>
      </c>
      <c r="B23" s="4" t="n">
        <v>10</v>
      </c>
      <c r="C23" s="4" t="inlineStr">
        <is>
          <t>28056</t>
        </is>
      </c>
      <c r="D23" s="4" t="inlineStr">
        <is>
          <t>PROPERTYZIPCODE</t>
        </is>
      </c>
    </row>
    <row r="24">
      <c r="A24" s="4" t="n">
        <v>3</v>
      </c>
      <c r="B24" s="4" t="n">
        <v>10</v>
      </c>
      <c r="C24" s="4" t="inlineStr">
        <is>
          <t>28052</t>
        </is>
      </c>
      <c r="D24" s="4" t="inlineStr">
        <is>
          <t>PROPERTYZIPCODE</t>
        </is>
      </c>
    </row>
    <row r="25">
      <c r="A25" s="4" t="n">
        <v>2</v>
      </c>
      <c r="B25" s="4" t="n">
        <v>6.67</v>
      </c>
      <c r="C25" s="4" t="inlineStr">
        <is>
          <t>28277</t>
        </is>
      </c>
      <c r="D25" s="4" t="inlineStr">
        <is>
          <t>PROPERTYZIPCODE</t>
        </is>
      </c>
    </row>
    <row r="26">
      <c r="A26" s="4" t="n">
        <v>2</v>
      </c>
      <c r="B26" s="4" t="n">
        <v>6.67</v>
      </c>
      <c r="C26" s="4" t="inlineStr">
        <is>
          <t>28012</t>
        </is>
      </c>
      <c r="D26" s="4" t="inlineStr">
        <is>
          <t>PROPERTYZIPCODE</t>
        </is>
      </c>
    </row>
    <row r="27">
      <c r="A27" s="4" t="n">
        <v>2</v>
      </c>
      <c r="B27" s="4" t="n">
        <v>6.67</v>
      </c>
      <c r="C27" s="4" t="inlineStr">
        <is>
          <t>28152</t>
        </is>
      </c>
      <c r="D27" s="4" t="inlineStr">
        <is>
          <t>PROPERTYZIPCODE</t>
        </is>
      </c>
    </row>
    <row r="28">
      <c r="A28" s="4" t="n">
        <v>2</v>
      </c>
      <c r="B28" s="4" t="n">
        <v>6.67</v>
      </c>
      <c r="C28" s="4" t="inlineStr">
        <is>
          <t>28273</t>
        </is>
      </c>
      <c r="D28" s="4" t="inlineStr">
        <is>
          <t>PROPERTYZIPCODE</t>
        </is>
      </c>
    </row>
    <row r="29">
      <c r="A29" s="4" t="n">
        <v>2</v>
      </c>
      <c r="B29" s="4" t="n">
        <v>6.67</v>
      </c>
      <c r="C29" s="4" t="inlineStr">
        <is>
          <t>28134</t>
        </is>
      </c>
      <c r="D29" s="4" t="inlineStr">
        <is>
          <t>PROPERTYZIPCODE</t>
        </is>
      </c>
    </row>
    <row r="30">
      <c r="A30" s="4" t="n">
        <v>1</v>
      </c>
      <c r="B30" s="4" t="n">
        <v>3.33</v>
      </c>
      <c r="C30" s="4" t="inlineStr">
        <is>
          <t>28031</t>
        </is>
      </c>
      <c r="D30" s="4" t="inlineStr">
        <is>
          <t>PROPERTYZIPCODE</t>
        </is>
      </c>
    </row>
    <row r="31">
      <c r="A31" s="4" t="n">
        <v>1</v>
      </c>
      <c r="B31" s="4" t="n">
        <v>3.33</v>
      </c>
      <c r="C31" s="4" t="inlineStr">
        <is>
          <t>28278</t>
        </is>
      </c>
      <c r="D31" s="4" t="inlineStr">
        <is>
          <t>PROPERTYZIPCODE</t>
        </is>
      </c>
    </row>
    <row r="32">
      <c r="A32" s="4" t="n">
        <v>1</v>
      </c>
      <c r="B32" s="4" t="n">
        <v>3.33</v>
      </c>
      <c r="C32" s="4" t="inlineStr">
        <is>
          <t>28164</t>
        </is>
      </c>
      <c r="D32" s="4" t="inlineStr">
        <is>
          <t>PROPERTYZIPCODE</t>
        </is>
      </c>
    </row>
    <row r="33">
      <c r="A33" s="4" t="n">
        <v>1</v>
      </c>
      <c r="B33" s="4" t="n">
        <v>3.33</v>
      </c>
      <c r="C33" s="4" t="inlineStr">
        <is>
          <t>28150</t>
        </is>
      </c>
      <c r="D33" s="4" t="inlineStr">
        <is>
          <t>PROPERTYZIPCODE</t>
        </is>
      </c>
    </row>
    <row r="34">
      <c r="A34" s="9" t="n">
        <v>30</v>
      </c>
      <c r="B34" s="9" t="n">
        <v>100</v>
      </c>
      <c r="D34" s="9" t="inlineStr">
        <is>
          <t>Total PROPERTYZIPCODE</t>
        </is>
      </c>
    </row>
    <row r="35">
      <c r="A35" s="4" t="n">
        <v>26</v>
      </c>
      <c r="B35" s="4" t="n">
        <v>86.67</v>
      </c>
      <c r="C35" s="4" t="inlineStr">
        <is>
          <t>GARDEN</t>
        </is>
      </c>
      <c r="D35" s="4" t="inlineStr">
        <is>
          <t>Property Type</t>
        </is>
      </c>
    </row>
    <row r="36">
      <c r="A36" s="4" t="n">
        <v>2</v>
      </c>
      <c r="B36" s="4" t="n">
        <v>6.67</v>
      </c>
      <c r="C36" s="4" t="inlineStr">
        <is>
          <t>SENIOR</t>
        </is>
      </c>
      <c r="D36" s="4" t="inlineStr">
        <is>
          <t>Property Type</t>
        </is>
      </c>
    </row>
    <row r="37">
      <c r="A37" s="4" t="n">
        <v>2</v>
      </c>
      <c r="B37" s="4" t="n">
        <v>6.67</v>
      </c>
      <c r="C37" s="4" t="inlineStr">
        <is>
          <t>MIDRISE</t>
        </is>
      </c>
      <c r="D37" s="4" t="inlineStr">
        <is>
          <t>Property Type</t>
        </is>
      </c>
    </row>
    <row r="38">
      <c r="A38" s="9" t="n">
        <v>30</v>
      </c>
      <c r="B38" s="9" t="n">
        <v>100</v>
      </c>
      <c r="D38" s="9" t="inlineStr">
        <is>
          <t>Total Property Type</t>
        </is>
      </c>
    </row>
    <row r="39">
      <c r="A39" s="4" t="n">
        <v>3</v>
      </c>
      <c r="B39" s="4" t="n">
        <v>10</v>
      </c>
      <c r="C39" s="4" t="inlineStr">
        <is>
          <t>Less than 5 years</t>
        </is>
      </c>
      <c r="D39" s="4" t="inlineStr">
        <is>
          <t>Age of Property</t>
        </is>
      </c>
    </row>
    <row r="40">
      <c r="A40" s="4" t="n">
        <v>8</v>
      </c>
      <c r="B40" s="4" t="n">
        <v>26.67</v>
      </c>
      <c r="C40" s="4" t="inlineStr">
        <is>
          <t>5-9 years</t>
        </is>
      </c>
      <c r="D40" s="4" t="inlineStr">
        <is>
          <t>Age of Property</t>
        </is>
      </c>
    </row>
    <row r="41">
      <c r="A41" s="4" t="n">
        <v>8</v>
      </c>
      <c r="B41" s="4" t="n">
        <v>26.67</v>
      </c>
      <c r="C41" s="4" t="inlineStr">
        <is>
          <t>10-19 years</t>
        </is>
      </c>
      <c r="D41" s="4" t="inlineStr">
        <is>
          <t>Age of Property</t>
        </is>
      </c>
    </row>
    <row r="42">
      <c r="A42" s="4" t="n">
        <v>11</v>
      </c>
      <c r="B42" s="4" t="n">
        <v>36.67</v>
      </c>
      <c r="C42" s="4" t="inlineStr">
        <is>
          <t>20+ years</t>
        </is>
      </c>
      <c r="D42" s="4" t="inlineStr">
        <is>
          <t>Age of Property</t>
        </is>
      </c>
    </row>
    <row r="43">
      <c r="A43" s="9" t="n">
        <v>30</v>
      </c>
      <c r="B43" s="9" t="n">
        <v>100</v>
      </c>
      <c r="D43" s="9" t="inlineStr">
        <is>
          <t>Total Age of Property</t>
        </is>
      </c>
    </row>
    <row r="44">
      <c r="A44" s="4" t="n">
        <v>13</v>
      </c>
      <c r="B44" s="4" t="n">
        <v>43.33</v>
      </c>
      <c r="C44" s="4" t="inlineStr">
        <is>
          <t>Less than 100</t>
        </is>
      </c>
      <c r="D44" s="4" t="inlineStr">
        <is>
          <t>Property Size</t>
        </is>
      </c>
    </row>
    <row r="45">
      <c r="A45" s="4" t="n">
        <v>8</v>
      </c>
      <c r="B45" s="4" t="n">
        <v>26.67</v>
      </c>
      <c r="C45" s="4" t="inlineStr">
        <is>
          <t>100-199</t>
        </is>
      </c>
      <c r="D45" s="4" t="inlineStr">
        <is>
          <t>Property Size</t>
        </is>
      </c>
    </row>
    <row r="46">
      <c r="A46" s="4" t="n">
        <v>4</v>
      </c>
      <c r="B46" s="4" t="n">
        <v>13.33</v>
      </c>
      <c r="C46" s="4" t="inlineStr">
        <is>
          <t>200-299</t>
        </is>
      </c>
      <c r="D46" s="4" t="inlineStr">
        <is>
          <t>Property Size</t>
        </is>
      </c>
    </row>
    <row r="47">
      <c r="A47" s="4" t="n">
        <v>3</v>
      </c>
      <c r="B47" s="4" t="n">
        <v>10</v>
      </c>
      <c r="C47" s="4" t="inlineStr">
        <is>
          <t>300-399</t>
        </is>
      </c>
      <c r="D47" s="4" t="inlineStr">
        <is>
          <t>Property Size</t>
        </is>
      </c>
    </row>
    <row r="48">
      <c r="A48" s="4" t="n">
        <v>2</v>
      </c>
      <c r="B48" s="4" t="n">
        <v>6.67</v>
      </c>
      <c r="C48" s="4" t="inlineStr">
        <is>
          <t>400-499</t>
        </is>
      </c>
      <c r="D48" s="4" t="inlineStr">
        <is>
          <t>Property Size</t>
        </is>
      </c>
    </row>
    <row r="49">
      <c r="A49" s="9" t="n">
        <v>30</v>
      </c>
      <c r="B49" s="9" t="n">
        <v>100</v>
      </c>
      <c r="D49" s="9" t="inlineStr">
        <is>
          <t>Total Property Size</t>
        </is>
      </c>
    </row>
    <row r="50">
      <c r="A50" s="4" t="n">
        <v>16</v>
      </c>
      <c r="B50" s="4" t="n">
        <v>53.33</v>
      </c>
      <c r="C50" s="4" t="inlineStr">
        <is>
          <t>MARKETRATE</t>
        </is>
      </c>
      <c r="D50" s="4" t="inlineStr">
        <is>
          <t>Rent Type</t>
        </is>
      </c>
    </row>
    <row r="51">
      <c r="A51" s="4" t="n">
        <v>14</v>
      </c>
      <c r="B51" s="4" t="n">
        <v>46.67</v>
      </c>
      <c r="C51" s="4" t="inlineStr">
        <is>
          <t>AFFORDABLE</t>
        </is>
      </c>
      <c r="D51" s="4" t="inlineStr">
        <is>
          <t>Rent Type</t>
        </is>
      </c>
    </row>
    <row r="52">
      <c r="A52" s="9" t="n">
        <v>30</v>
      </c>
      <c r="B52" s="9" t="n">
        <v>100</v>
      </c>
      <c r="D52" s="9" t="inlineStr">
        <is>
          <t>Total Rent Type</t>
        </is>
      </c>
    </row>
    <row r="53"/>
  </sheetData>
  <mergeCells count="2">
    <mergeCell ref="A19:D19"/>
    <mergeCell ref="A1:B1"/>
  </mergeCells>
  <pageMargins left="0.75" right="0.75" top="1" bottom="1" header="0.5" footer="0.5"/>
</worksheet>
</file>

<file path=xl/worksheets/sheet162.xml><?xml version="1.0" encoding="utf-8"?>
<worksheet xmlns="http://schemas.openxmlformats.org/spreadsheetml/2006/main">
  <sheetPr>
    <outlinePr summaryBelow="1" summaryRight="1"/>
    <pageSetUpPr/>
  </sheetPr>
  <dimension ref="A1:D50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4651</v>
      </c>
    </row>
    <row r="3">
      <c r="A3" s="6" t="inlineStr">
        <is>
          <t>Sample (Total number of properties)</t>
        </is>
      </c>
      <c r="B3" s="4" t="n">
        <v>35</v>
      </c>
    </row>
    <row r="4">
      <c r="A4" s="6" t="inlineStr">
        <is>
          <t>Average property taxes per unit</t>
        </is>
      </c>
      <c r="B4" s="7" t="n">
        <v>1151</v>
      </c>
    </row>
    <row r="5">
      <c r="A5" s="6" t="inlineStr">
        <is>
          <t>Average payroll expenses per unit</t>
        </is>
      </c>
      <c r="B5" s="7" t="n">
        <v>915</v>
      </c>
    </row>
    <row r="6">
      <c r="A6" s="6" t="inlineStr">
        <is>
          <t>Average capital expenditures per unit</t>
        </is>
      </c>
      <c r="B6" s="7" t="n">
        <v>242</v>
      </c>
    </row>
    <row r="7">
      <c r="A7" s="6" t="inlineStr">
        <is>
          <t>Average mortgage per unit</t>
        </is>
      </c>
      <c r="B7" s="7" t="n">
        <v>4619</v>
      </c>
    </row>
    <row r="8">
      <c r="A8" s="6" t="inlineStr">
        <is>
          <t>Average total operating expenses per unit</t>
        </is>
      </c>
      <c r="B8" s="7" t="n">
        <v>3536</v>
      </c>
    </row>
    <row r="9">
      <c r="A9" s="6" t="inlineStr">
        <is>
          <t>Average total expenses per unit</t>
        </is>
      </c>
      <c r="B9" s="7" t="n">
        <v>10463</v>
      </c>
    </row>
    <row r="10">
      <c r="A10" s="6" t="inlineStr">
        <is>
          <t>Average total profit per unit</t>
        </is>
      </c>
      <c r="B10" s="7" t="n">
        <v>1155</v>
      </c>
    </row>
    <row r="11">
      <c r="A11" s="6" t="inlineStr">
        <is>
          <t>Property taxes per dollar of rent</t>
        </is>
      </c>
      <c r="B11" s="4" t="inlineStr">
        <is>
          <t>10 cents</t>
        </is>
      </c>
    </row>
    <row r="12">
      <c r="A12" s="6" t="inlineStr">
        <is>
          <t>Payroll expenses per dollar of rent</t>
        </is>
      </c>
      <c r="B12" s="4" t="inlineStr">
        <is>
          <t>8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40 cents</t>
        </is>
      </c>
    </row>
    <row r="15">
      <c r="A15" s="6" t="inlineStr">
        <is>
          <t>Total operating expenses per dollar of rent</t>
        </is>
      </c>
      <c r="B15" s="4" t="inlineStr">
        <is>
          <t>30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7</v>
      </c>
      <c r="B21" s="4" t="n">
        <v>20</v>
      </c>
      <c r="C21" s="4" t="inlineStr">
        <is>
          <t>58201</t>
        </is>
      </c>
      <c r="D21" s="4" t="inlineStr">
        <is>
          <t>PROPERTYZIPCODE</t>
        </is>
      </c>
    </row>
    <row r="22">
      <c r="A22" s="4" t="n">
        <v>6</v>
      </c>
      <c r="B22" s="4" t="n">
        <v>17.14</v>
      </c>
      <c r="C22" s="4" t="inlineStr">
        <is>
          <t>58078</t>
        </is>
      </c>
      <c r="D22" s="4" t="inlineStr">
        <is>
          <t>PROPERTYZIPCODE</t>
        </is>
      </c>
    </row>
    <row r="23">
      <c r="A23" s="4" t="n">
        <v>5</v>
      </c>
      <c r="B23" s="4" t="n">
        <v>14.29</v>
      </c>
      <c r="C23" s="4" t="inlineStr">
        <is>
          <t>58104</t>
        </is>
      </c>
      <c r="D23" s="4" t="inlineStr">
        <is>
          <t>PROPERTYZIPCODE</t>
        </is>
      </c>
    </row>
    <row r="24">
      <c r="A24" s="4" t="n">
        <v>4</v>
      </c>
      <c r="B24" s="4" t="n">
        <v>11.43</v>
      </c>
      <c r="C24" s="4" t="inlineStr">
        <is>
          <t>58103</t>
        </is>
      </c>
      <c r="D24" s="4" t="inlineStr">
        <is>
          <t>PROPERTYZIPCODE</t>
        </is>
      </c>
    </row>
    <row r="25">
      <c r="A25" s="4" t="n">
        <v>4</v>
      </c>
      <c r="B25" s="4" t="n">
        <v>11.43</v>
      </c>
      <c r="C25" s="4" t="inlineStr">
        <is>
          <t>58601</t>
        </is>
      </c>
      <c r="D25" s="4" t="inlineStr">
        <is>
          <t>PROPERTYZIPCODE</t>
        </is>
      </c>
    </row>
    <row r="26">
      <c r="A26" s="4" t="n">
        <v>4</v>
      </c>
      <c r="B26" s="4" t="n">
        <v>11.43</v>
      </c>
      <c r="C26" s="4" t="inlineStr">
        <is>
          <t>58501</t>
        </is>
      </c>
      <c r="D26" s="4" t="inlineStr">
        <is>
          <t>PROPERTYZIPCODE</t>
        </is>
      </c>
    </row>
    <row r="27">
      <c r="A27" s="4" t="n">
        <v>1</v>
      </c>
      <c r="B27" s="4" t="n">
        <v>2.86</v>
      </c>
      <c r="C27" s="4" t="inlineStr">
        <is>
          <t>58801</t>
        </is>
      </c>
      <c r="D27" s="4" t="inlineStr">
        <is>
          <t>PROPERTYZIPCODE</t>
        </is>
      </c>
    </row>
    <row r="28">
      <c r="A28" s="4" t="n">
        <v>1</v>
      </c>
      <c r="B28" s="4" t="n">
        <v>2.86</v>
      </c>
      <c r="C28" s="4" t="inlineStr">
        <is>
          <t>58701</t>
        </is>
      </c>
      <c r="D28" s="4" t="inlineStr">
        <is>
          <t>PROPERTYZIPCODE</t>
        </is>
      </c>
    </row>
    <row r="29">
      <c r="A29" s="4" t="n">
        <v>1</v>
      </c>
      <c r="B29" s="4" t="n">
        <v>2.86</v>
      </c>
      <c r="C29" s="4" t="inlineStr">
        <is>
          <t>58203</t>
        </is>
      </c>
      <c r="D29" s="4" t="inlineStr">
        <is>
          <t>PROPERTYZIPCODE</t>
        </is>
      </c>
    </row>
    <row r="30">
      <c r="A30" s="4" t="n">
        <v>1</v>
      </c>
      <c r="B30" s="4" t="n">
        <v>2.86</v>
      </c>
      <c r="C30" s="4" t="inlineStr">
        <is>
          <t>58102</t>
        </is>
      </c>
      <c r="D30" s="4" t="inlineStr">
        <is>
          <t>PROPERTYZIPCODE</t>
        </is>
      </c>
    </row>
    <row r="31">
      <c r="A31" s="4" t="n">
        <v>1</v>
      </c>
      <c r="B31" s="4" t="n">
        <v>2.86</v>
      </c>
      <c r="C31" s="4" t="inlineStr">
        <is>
          <t>58301</t>
        </is>
      </c>
      <c r="D31" s="4" t="inlineStr">
        <is>
          <t>PROPERTYZIPCODE</t>
        </is>
      </c>
    </row>
    <row r="32">
      <c r="A32" s="9" t="n">
        <v>35</v>
      </c>
      <c r="B32" s="9" t="n">
        <v>100</v>
      </c>
      <c r="D32" s="9" t="inlineStr">
        <is>
          <t>Total PROPERTYZIPCODE</t>
        </is>
      </c>
    </row>
    <row r="33">
      <c r="A33" s="4" t="n">
        <v>31</v>
      </c>
      <c r="B33" s="4" t="n">
        <v>88.56999999999999</v>
      </c>
      <c r="C33" s="4" t="inlineStr">
        <is>
          <t>GARDEN</t>
        </is>
      </c>
      <c r="D33" s="4" t="inlineStr">
        <is>
          <t>Property Type</t>
        </is>
      </c>
    </row>
    <row r="34">
      <c r="A34" s="4" t="n">
        <v>3</v>
      </c>
      <c r="B34" s="4" t="n">
        <v>8.57</v>
      </c>
      <c r="C34" s="4" t="inlineStr">
        <is>
          <t>MANUF</t>
        </is>
      </c>
      <c r="D34" s="4" t="inlineStr">
        <is>
          <t>Property Type</t>
        </is>
      </c>
    </row>
    <row r="35">
      <c r="A35" s="4" t="n">
        <v>1</v>
      </c>
      <c r="B35" s="4" t="n">
        <v>2.86</v>
      </c>
      <c r="C35" s="4" t="inlineStr">
        <is>
          <t>SENIOR</t>
        </is>
      </c>
      <c r="D35" s="4" t="inlineStr">
        <is>
          <t>Property Type</t>
        </is>
      </c>
    </row>
    <row r="36">
      <c r="A36" s="9" t="n">
        <v>35</v>
      </c>
      <c r="B36" s="9" t="n">
        <v>100</v>
      </c>
      <c r="D36" s="9" t="inlineStr">
        <is>
          <t>Total Property Type</t>
        </is>
      </c>
    </row>
    <row r="37">
      <c r="A37" s="4" t="n">
        <v>4</v>
      </c>
      <c r="B37" s="4" t="n">
        <v>11.43</v>
      </c>
      <c r="C37" s="4" t="inlineStr">
        <is>
          <t>Less than 5 years</t>
        </is>
      </c>
      <c r="D37" s="4" t="inlineStr">
        <is>
          <t>Age of Property</t>
        </is>
      </c>
    </row>
    <row r="38">
      <c r="A38" s="4" t="n">
        <v>9</v>
      </c>
      <c r="B38" s="4" t="n">
        <v>25.71</v>
      </c>
      <c r="C38" s="4" t="inlineStr">
        <is>
          <t>5-9 years</t>
        </is>
      </c>
      <c r="D38" s="4" t="inlineStr">
        <is>
          <t>Age of Property</t>
        </is>
      </c>
    </row>
    <row r="39">
      <c r="A39" s="4" t="n">
        <v>9</v>
      </c>
      <c r="B39" s="4" t="n">
        <v>25.71</v>
      </c>
      <c r="C39" s="4" t="inlineStr">
        <is>
          <t>10-19 years</t>
        </is>
      </c>
      <c r="D39" s="4" t="inlineStr">
        <is>
          <t>Age of Property</t>
        </is>
      </c>
    </row>
    <row r="40">
      <c r="A40" s="4" t="n">
        <v>13</v>
      </c>
      <c r="B40" s="4" t="n">
        <v>37.14</v>
      </c>
      <c r="C40" s="4" t="inlineStr">
        <is>
          <t>20+ years</t>
        </is>
      </c>
      <c r="D40" s="4" t="inlineStr">
        <is>
          <t>Age of Property</t>
        </is>
      </c>
    </row>
    <row r="41">
      <c r="A41" s="9" t="n">
        <v>35</v>
      </c>
      <c r="B41" s="9" t="n">
        <v>100</v>
      </c>
      <c r="D41" s="9" t="inlineStr">
        <is>
          <t>Total Age of Property</t>
        </is>
      </c>
    </row>
    <row r="42">
      <c r="A42" s="4" t="n">
        <v>17</v>
      </c>
      <c r="B42" s="4" t="n">
        <v>48.57</v>
      </c>
      <c r="C42" s="4" t="inlineStr">
        <is>
          <t>Less than 100</t>
        </is>
      </c>
      <c r="D42" s="4" t="inlineStr">
        <is>
          <t>Property Size</t>
        </is>
      </c>
    </row>
    <row r="43">
      <c r="A43" s="4" t="n">
        <v>10</v>
      </c>
      <c r="B43" s="4" t="n">
        <v>28.57</v>
      </c>
      <c r="C43" s="4" t="inlineStr">
        <is>
          <t>100-199</t>
        </is>
      </c>
      <c r="D43" s="4" t="inlineStr">
        <is>
          <t>Property Size</t>
        </is>
      </c>
    </row>
    <row r="44">
      <c r="A44" s="4" t="n">
        <v>6</v>
      </c>
      <c r="B44" s="4" t="n">
        <v>17.14</v>
      </c>
      <c r="C44" s="4" t="inlineStr">
        <is>
          <t>200-299</t>
        </is>
      </c>
      <c r="D44" s="4" t="inlineStr">
        <is>
          <t>Property Size</t>
        </is>
      </c>
    </row>
    <row r="45">
      <c r="A45" s="4" t="n">
        <v>2</v>
      </c>
      <c r="B45" s="4" t="n">
        <v>5.71</v>
      </c>
      <c r="C45" s="4" t="inlineStr">
        <is>
          <t>300-399</t>
        </is>
      </c>
      <c r="D45" s="4" t="inlineStr">
        <is>
          <t>Property Size</t>
        </is>
      </c>
    </row>
    <row r="46">
      <c r="A46" s="9" t="n">
        <v>35</v>
      </c>
      <c r="B46" s="9" t="n">
        <v>100</v>
      </c>
      <c r="D46" s="9" t="inlineStr">
        <is>
          <t>Total Property Size</t>
        </is>
      </c>
    </row>
    <row r="47">
      <c r="A47" s="4" t="n">
        <v>26</v>
      </c>
      <c r="B47" s="4" t="n">
        <v>74.29000000000001</v>
      </c>
      <c r="C47" s="4" t="inlineStr">
        <is>
          <t>AFFORDABLE</t>
        </is>
      </c>
      <c r="D47" s="4" t="inlineStr">
        <is>
          <t>Rent Type</t>
        </is>
      </c>
    </row>
    <row r="48">
      <c r="A48" s="4" t="n">
        <v>9</v>
      </c>
      <c r="B48" s="4" t="n">
        <v>25.71</v>
      </c>
      <c r="C48" s="4" t="inlineStr">
        <is>
          <t>MARKETRATE</t>
        </is>
      </c>
      <c r="D48" s="4" t="inlineStr">
        <is>
          <t>Rent Type</t>
        </is>
      </c>
    </row>
    <row r="49">
      <c r="A49" s="9" t="n">
        <v>35</v>
      </c>
      <c r="B49" s="9" t="n">
        <v>100</v>
      </c>
      <c r="D49" s="9" t="inlineStr">
        <is>
          <t>Total Rent Type</t>
        </is>
      </c>
    </row>
    <row r="50"/>
  </sheetData>
  <mergeCells count="2">
    <mergeCell ref="A19:D19"/>
    <mergeCell ref="A1:B1"/>
  </mergeCells>
  <pageMargins left="0.75" right="0.75" top="1" bottom="1" header="0.5" footer="0.5"/>
</worksheet>
</file>

<file path=xl/worksheets/sheet163.xml><?xml version="1.0" encoding="utf-8"?>
<worksheet xmlns="http://schemas.openxmlformats.org/spreadsheetml/2006/main">
  <sheetPr>
    <outlinePr summaryBelow="1" summaryRight="1"/>
    <pageSetUpPr/>
  </sheetPr>
  <dimension ref="A1:D50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4110</v>
      </c>
    </row>
    <row r="3">
      <c r="A3" s="6" t="inlineStr">
        <is>
          <t>Sample (Total number of properties)</t>
        </is>
      </c>
      <c r="B3" s="4" t="n">
        <v>22</v>
      </c>
    </row>
    <row r="4">
      <c r="A4" s="6" t="inlineStr">
        <is>
          <t>Average property taxes per unit</t>
        </is>
      </c>
      <c r="B4" s="7" t="n">
        <v>1564</v>
      </c>
    </row>
    <row r="5">
      <c r="A5" s="6" t="inlineStr">
        <is>
          <t>Average payroll expenses per unit</t>
        </is>
      </c>
      <c r="B5" s="7" t="n">
        <v>1129</v>
      </c>
    </row>
    <row r="6">
      <c r="A6" s="6" t="inlineStr">
        <is>
          <t>Average capital expenditures per unit</t>
        </is>
      </c>
      <c r="B6" s="7" t="n">
        <v>261</v>
      </c>
    </row>
    <row r="7">
      <c r="A7" s="6" t="inlineStr">
        <is>
          <t>Average mortgage per unit</t>
        </is>
      </c>
      <c r="B7" s="7" t="n">
        <v>4899</v>
      </c>
    </row>
    <row r="8">
      <c r="A8" s="6" t="inlineStr">
        <is>
          <t>Average total operating expenses per unit</t>
        </is>
      </c>
      <c r="B8" s="7" t="n">
        <v>3862</v>
      </c>
    </row>
    <row r="9">
      <c r="A9" s="6" t="inlineStr">
        <is>
          <t>Average total expenses per unit</t>
        </is>
      </c>
      <c r="B9" s="7" t="n">
        <v>11715</v>
      </c>
    </row>
    <row r="10">
      <c r="A10" s="6" t="inlineStr">
        <is>
          <t>Average total profit per unit</t>
        </is>
      </c>
      <c r="B10" s="7" t="n">
        <v>1225</v>
      </c>
    </row>
    <row r="11">
      <c r="A11" s="6" t="inlineStr">
        <is>
          <t>Property taxes per dollar of rent</t>
        </is>
      </c>
      <c r="B11" s="4" t="inlineStr">
        <is>
          <t>12 cents</t>
        </is>
      </c>
    </row>
    <row r="12">
      <c r="A12" s="6" t="inlineStr">
        <is>
          <t>Payroll expenses per dollar of rent</t>
        </is>
      </c>
      <c r="B12" s="4" t="inlineStr">
        <is>
          <t>9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38 cents</t>
        </is>
      </c>
    </row>
    <row r="15">
      <c r="A15" s="6" t="inlineStr">
        <is>
          <t>Total operating expenses per dollar of rent</t>
        </is>
      </c>
      <c r="B15" s="4" t="inlineStr">
        <is>
          <t>30 cents</t>
        </is>
      </c>
    </row>
    <row r="16">
      <c r="A16" s="6" t="inlineStr">
        <is>
          <t>Total expenses per dollar of rent</t>
        </is>
      </c>
      <c r="B16" s="4" t="inlineStr">
        <is>
          <t>91 cents</t>
        </is>
      </c>
    </row>
    <row r="17">
      <c r="A17" s="6" t="inlineStr">
        <is>
          <t>Total profit per dollar of rent</t>
        </is>
      </c>
      <c r="B17" s="4" t="inlineStr">
        <is>
          <t>9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4</v>
      </c>
      <c r="B21" s="4" t="n">
        <v>18.18</v>
      </c>
      <c r="C21" s="4" t="inlineStr">
        <is>
          <t>68516</t>
        </is>
      </c>
      <c r="D21" s="4" t="inlineStr">
        <is>
          <t>PROPERTYZIPCODE</t>
        </is>
      </c>
    </row>
    <row r="22">
      <c r="A22" s="4" t="n">
        <v>4</v>
      </c>
      <c r="B22" s="4" t="n">
        <v>18.18</v>
      </c>
      <c r="C22" s="4" t="inlineStr">
        <is>
          <t>68005</t>
        </is>
      </c>
      <c r="D22" s="4" t="inlineStr">
        <is>
          <t>PROPERTYZIPCODE</t>
        </is>
      </c>
    </row>
    <row r="23">
      <c r="A23" s="4" t="n">
        <v>4</v>
      </c>
      <c r="B23" s="4" t="n">
        <v>18.18</v>
      </c>
      <c r="C23" s="4" t="inlineStr">
        <is>
          <t>68046</t>
        </is>
      </c>
      <c r="D23" s="4" t="inlineStr">
        <is>
          <t>PROPERTYZIPCODE</t>
        </is>
      </c>
    </row>
    <row r="24">
      <c r="A24" s="4" t="n">
        <v>3</v>
      </c>
      <c r="B24" s="4" t="n">
        <v>13.64</v>
      </c>
      <c r="C24" s="4" t="inlineStr">
        <is>
          <t>68123</t>
        </is>
      </c>
      <c r="D24" s="4" t="inlineStr">
        <is>
          <t>PROPERTYZIPCODE</t>
        </is>
      </c>
    </row>
    <row r="25">
      <c r="A25" s="4" t="n">
        <v>2</v>
      </c>
      <c r="B25" s="4" t="n">
        <v>9.09</v>
      </c>
      <c r="C25" s="4" t="inlineStr">
        <is>
          <t>68128</t>
        </is>
      </c>
      <c r="D25" s="4" t="inlineStr">
        <is>
          <t>PROPERTYZIPCODE</t>
        </is>
      </c>
    </row>
    <row r="26">
      <c r="A26" s="4" t="n">
        <v>2</v>
      </c>
      <c r="B26" s="4" t="n">
        <v>9.09</v>
      </c>
      <c r="C26" s="4" t="inlineStr">
        <is>
          <t>68138</t>
        </is>
      </c>
      <c r="D26" s="4" t="inlineStr">
        <is>
          <t>PROPERTYZIPCODE</t>
        </is>
      </c>
    </row>
    <row r="27">
      <c r="A27" s="4" t="n">
        <v>1</v>
      </c>
      <c r="B27" s="4" t="n">
        <v>4.55</v>
      </c>
      <c r="C27" s="4" t="inlineStr">
        <is>
          <t>68506</t>
        </is>
      </c>
      <c r="D27" s="4" t="inlineStr">
        <is>
          <t>PROPERTYZIPCODE</t>
        </is>
      </c>
    </row>
    <row r="28">
      <c r="A28" s="4" t="n">
        <v>1</v>
      </c>
      <c r="B28" s="4" t="n">
        <v>4.55</v>
      </c>
      <c r="C28" s="4" t="inlineStr">
        <is>
          <t>68505</t>
        </is>
      </c>
      <c r="D28" s="4" t="inlineStr">
        <is>
          <t>PROPERTYZIPCODE</t>
        </is>
      </c>
    </row>
    <row r="29">
      <c r="A29" s="4" t="n">
        <v>1</v>
      </c>
      <c r="B29" s="4" t="n">
        <v>4.55</v>
      </c>
      <c r="C29" s="4" t="inlineStr">
        <is>
          <t>68601</t>
        </is>
      </c>
      <c r="D29" s="4" t="inlineStr">
        <is>
          <t>PROPERTYZIPCODE</t>
        </is>
      </c>
    </row>
    <row r="30">
      <c r="A30" s="9" t="n">
        <v>22</v>
      </c>
      <c r="B30" s="9" t="n">
        <v>100</v>
      </c>
      <c r="D30" s="9" t="inlineStr">
        <is>
          <t>Total PROPERTYZIPCODE</t>
        </is>
      </c>
    </row>
    <row r="31">
      <c r="A31" s="4" t="n">
        <v>19</v>
      </c>
      <c r="B31" s="4" t="n">
        <v>86.36</v>
      </c>
      <c r="C31" s="4" t="inlineStr">
        <is>
          <t>GARDEN</t>
        </is>
      </c>
      <c r="D31" s="4" t="inlineStr">
        <is>
          <t>Property Type</t>
        </is>
      </c>
    </row>
    <row r="32">
      <c r="A32" s="4" t="n">
        <v>2</v>
      </c>
      <c r="B32" s="4" t="n">
        <v>9.09</v>
      </c>
      <c r="C32" s="4" t="inlineStr">
        <is>
          <t>SENIOR</t>
        </is>
      </c>
      <c r="D32" s="4" t="inlineStr">
        <is>
          <t>Property Type</t>
        </is>
      </c>
    </row>
    <row r="33">
      <c r="A33" s="4" t="n">
        <v>1</v>
      </c>
      <c r="B33" s="4" t="n">
        <v>4.55</v>
      </c>
      <c r="C33" s="4" t="inlineStr">
        <is>
          <t>MANUF</t>
        </is>
      </c>
      <c r="D33" s="4" t="inlineStr">
        <is>
          <t>Property Type</t>
        </is>
      </c>
    </row>
    <row r="34">
      <c r="A34" s="9" t="n">
        <v>22</v>
      </c>
      <c r="B34" s="9" t="n">
        <v>100</v>
      </c>
      <c r="D34" s="9" t="inlineStr">
        <is>
          <t>Total Property Type</t>
        </is>
      </c>
    </row>
    <row r="35">
      <c r="A35" s="4" t="n">
        <v>2</v>
      </c>
      <c r="B35" s="4" t="n">
        <v>9.09</v>
      </c>
      <c r="C35" s="4" t="inlineStr">
        <is>
          <t>Less than 5 years</t>
        </is>
      </c>
      <c r="D35" s="4" t="inlineStr">
        <is>
          <t>Age of Property</t>
        </is>
      </c>
    </row>
    <row r="36">
      <c r="A36" s="4" t="n">
        <v>3</v>
      </c>
      <c r="B36" s="4" t="n">
        <v>13.64</v>
      </c>
      <c r="C36" s="4" t="inlineStr">
        <is>
          <t>5-9 years</t>
        </is>
      </c>
      <c r="D36" s="4" t="inlineStr">
        <is>
          <t>Age of Property</t>
        </is>
      </c>
    </row>
    <row r="37">
      <c r="A37" s="4" t="n">
        <v>1</v>
      </c>
      <c r="B37" s="4" t="n">
        <v>4.55</v>
      </c>
      <c r="C37" s="4" t="inlineStr">
        <is>
          <t>10-19 years</t>
        </is>
      </c>
      <c r="D37" s="4" t="inlineStr">
        <is>
          <t>Age of Property</t>
        </is>
      </c>
    </row>
    <row r="38">
      <c r="A38" s="4" t="n">
        <v>16</v>
      </c>
      <c r="B38" s="4" t="n">
        <v>72.73</v>
      </c>
      <c r="C38" s="4" t="inlineStr">
        <is>
          <t>20+ years</t>
        </is>
      </c>
      <c r="D38" s="4" t="inlineStr">
        <is>
          <t>Age of Property</t>
        </is>
      </c>
    </row>
    <row r="39">
      <c r="A39" s="9" t="n">
        <v>22</v>
      </c>
      <c r="B39" s="9" t="n">
        <v>100</v>
      </c>
      <c r="D39" s="9" t="inlineStr">
        <is>
          <t>Total Age of Property</t>
        </is>
      </c>
    </row>
    <row r="40">
      <c r="A40" s="4" t="n">
        <v>9</v>
      </c>
      <c r="B40" s="4" t="n">
        <v>40.91</v>
      </c>
      <c r="C40" s="4" t="inlineStr">
        <is>
          <t>Less than 100</t>
        </is>
      </c>
      <c r="D40" s="4" t="inlineStr">
        <is>
          <t>Property Size</t>
        </is>
      </c>
    </row>
    <row r="41">
      <c r="A41" s="4" t="n">
        <v>6</v>
      </c>
      <c r="B41" s="4" t="n">
        <v>27.27</v>
      </c>
      <c r="C41" s="4" t="inlineStr">
        <is>
          <t>100-199</t>
        </is>
      </c>
      <c r="D41" s="4" t="inlineStr">
        <is>
          <t>Property Size</t>
        </is>
      </c>
    </row>
    <row r="42">
      <c r="A42" s="4" t="n">
        <v>2</v>
      </c>
      <c r="B42" s="4" t="n">
        <v>9.09</v>
      </c>
      <c r="C42" s="4" t="inlineStr">
        <is>
          <t>200-299</t>
        </is>
      </c>
      <c r="D42" s="4" t="inlineStr">
        <is>
          <t>Property Size</t>
        </is>
      </c>
    </row>
    <row r="43">
      <c r="A43" s="4" t="n">
        <v>2</v>
      </c>
      <c r="B43" s="4" t="n">
        <v>9.09</v>
      </c>
      <c r="C43" s="4" t="inlineStr">
        <is>
          <t>300-399</t>
        </is>
      </c>
      <c r="D43" s="4" t="inlineStr">
        <is>
          <t>Property Size</t>
        </is>
      </c>
    </row>
    <row r="44">
      <c r="A44" s="4" t="n">
        <v>1</v>
      </c>
      <c r="B44" s="4" t="n">
        <v>4.55</v>
      </c>
      <c r="C44" s="4" t="inlineStr">
        <is>
          <t>400-499</t>
        </is>
      </c>
      <c r="D44" s="4" t="inlineStr">
        <is>
          <t>Property Size</t>
        </is>
      </c>
    </row>
    <row r="45">
      <c r="A45" s="4" t="n">
        <v>2</v>
      </c>
      <c r="B45" s="4" t="n">
        <v>9.09</v>
      </c>
      <c r="C45" s="4" t="inlineStr">
        <is>
          <t>500+</t>
        </is>
      </c>
      <c r="D45" s="4" t="inlineStr">
        <is>
          <t>Property Size</t>
        </is>
      </c>
    </row>
    <row r="46">
      <c r="A46" s="9" t="n">
        <v>22</v>
      </c>
      <c r="B46" s="9" t="n">
        <v>100</v>
      </c>
      <c r="D46" s="9" t="inlineStr">
        <is>
          <t>Total Property Size</t>
        </is>
      </c>
    </row>
    <row r="47">
      <c r="A47" s="4" t="n">
        <v>19</v>
      </c>
      <c r="B47" s="4" t="n">
        <v>86.36</v>
      </c>
      <c r="C47" s="4" t="inlineStr">
        <is>
          <t>AFFORDABLE</t>
        </is>
      </c>
      <c r="D47" s="4" t="inlineStr">
        <is>
          <t>Rent Type</t>
        </is>
      </c>
    </row>
    <row r="48">
      <c r="A48" s="4" t="n">
        <v>3</v>
      </c>
      <c r="B48" s="4" t="n">
        <v>13.64</v>
      </c>
      <c r="C48" s="4" t="inlineStr">
        <is>
          <t>MARKETRATE</t>
        </is>
      </c>
      <c r="D48" s="4" t="inlineStr">
        <is>
          <t>Rent Type</t>
        </is>
      </c>
    </row>
    <row r="49">
      <c r="A49" s="9" t="n">
        <v>22</v>
      </c>
      <c r="B49" s="9" t="n">
        <v>100</v>
      </c>
      <c r="D49" s="9" t="inlineStr">
        <is>
          <t>Total Rent Type</t>
        </is>
      </c>
    </row>
    <row r="50"/>
  </sheetData>
  <mergeCells count="2">
    <mergeCell ref="A19:D19"/>
    <mergeCell ref="A1:B1"/>
  </mergeCells>
  <pageMargins left="0.75" right="0.75" top="1" bottom="1" header="0.5" footer="0.5"/>
</worksheet>
</file>

<file path=xl/worksheets/sheet164.xml><?xml version="1.0" encoding="utf-8"?>
<worksheet xmlns="http://schemas.openxmlformats.org/spreadsheetml/2006/main">
  <sheetPr>
    <outlinePr summaryBelow="1" summaryRight="1"/>
    <pageSetUpPr/>
  </sheetPr>
  <dimension ref="A1:D58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5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6311</v>
      </c>
    </row>
    <row r="3">
      <c r="A3" s="6" t="inlineStr">
        <is>
          <t>Sample (Total number of properties)</t>
        </is>
      </c>
      <c r="B3" s="4" t="n">
        <v>39</v>
      </c>
    </row>
    <row r="4">
      <c r="A4" s="6" t="inlineStr">
        <is>
          <t>Average property taxes per unit</t>
        </is>
      </c>
      <c r="B4" s="7" t="n">
        <v>1641</v>
      </c>
    </row>
    <row r="5">
      <c r="A5" s="6" t="inlineStr">
        <is>
          <t>Average payroll expenses per unit</t>
        </is>
      </c>
      <c r="B5" s="7" t="n">
        <v>1089</v>
      </c>
    </row>
    <row r="6">
      <c r="A6" s="6" t="inlineStr">
        <is>
          <t>Average capital expenditures per unit</t>
        </is>
      </c>
      <c r="B6" s="7" t="n">
        <v>263</v>
      </c>
    </row>
    <row r="7">
      <c r="A7" s="6" t="inlineStr">
        <is>
          <t>Average mortgage per unit</t>
        </is>
      </c>
      <c r="B7" s="7" t="n">
        <v>5289</v>
      </c>
    </row>
    <row r="8">
      <c r="A8" s="6" t="inlineStr">
        <is>
          <t>Average total operating expenses per unit</t>
        </is>
      </c>
      <c r="B8" s="7" t="n">
        <v>4308</v>
      </c>
    </row>
    <row r="9">
      <c r="A9" s="6" t="inlineStr">
        <is>
          <t>Average total expenses per unit</t>
        </is>
      </c>
      <c r="B9" s="7" t="n">
        <v>12590</v>
      </c>
    </row>
    <row r="10">
      <c r="A10" s="6" t="inlineStr">
        <is>
          <t>Average total profit per unit</t>
        </is>
      </c>
      <c r="B10" s="7" t="n">
        <v>1322</v>
      </c>
    </row>
    <row r="11">
      <c r="A11" s="6" t="inlineStr">
        <is>
          <t>Property taxes per dollar of rent</t>
        </is>
      </c>
      <c r="B11" s="4" t="inlineStr">
        <is>
          <t>12 cents</t>
        </is>
      </c>
    </row>
    <row r="12">
      <c r="A12" s="6" t="inlineStr">
        <is>
          <t>Payroll expenses per dollar of rent</t>
        </is>
      </c>
      <c r="B12" s="4" t="inlineStr">
        <is>
          <t>8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38 cents</t>
        </is>
      </c>
    </row>
    <row r="15">
      <c r="A15" s="6" t="inlineStr">
        <is>
          <t>Total operating expenses per dollar of rent</t>
        </is>
      </c>
      <c r="B15" s="4" t="inlineStr">
        <is>
          <t>31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5</v>
      </c>
      <c r="B21" s="4" t="n">
        <v>12.82</v>
      </c>
      <c r="C21" s="4" t="inlineStr">
        <is>
          <t>68134</t>
        </is>
      </c>
      <c r="D21" s="4" t="inlineStr">
        <is>
          <t>PROPERTYZIPCODE</t>
        </is>
      </c>
    </row>
    <row r="22">
      <c r="A22" s="4" t="n">
        <v>4</v>
      </c>
      <c r="B22" s="4" t="n">
        <v>10.26</v>
      </c>
      <c r="C22" s="4" t="inlineStr">
        <is>
          <t>68114</t>
        </is>
      </c>
      <c r="D22" s="4" t="inlineStr">
        <is>
          <t>PROPERTYZIPCODE</t>
        </is>
      </c>
    </row>
    <row r="23">
      <c r="A23" s="4" t="n">
        <v>4</v>
      </c>
      <c r="B23" s="4" t="n">
        <v>10.26</v>
      </c>
      <c r="C23" s="4" t="inlineStr">
        <is>
          <t>68164</t>
        </is>
      </c>
      <c r="D23" s="4" t="inlineStr">
        <is>
          <t>PROPERTYZIPCODE</t>
        </is>
      </c>
    </row>
    <row r="24">
      <c r="A24" s="4" t="n">
        <v>3</v>
      </c>
      <c r="B24" s="4" t="n">
        <v>7.69</v>
      </c>
      <c r="C24" s="4" t="inlineStr">
        <is>
          <t>68022</t>
        </is>
      </c>
      <c r="D24" s="4" t="inlineStr">
        <is>
          <t>PROPERTYZIPCODE</t>
        </is>
      </c>
    </row>
    <row r="25">
      <c r="A25" s="4" t="n">
        <v>3</v>
      </c>
      <c r="B25" s="4" t="n">
        <v>7.69</v>
      </c>
      <c r="C25" s="4" t="inlineStr">
        <is>
          <t>68132</t>
        </is>
      </c>
      <c r="D25" s="4" t="inlineStr">
        <is>
          <t>PROPERTYZIPCODE</t>
        </is>
      </c>
    </row>
    <row r="26">
      <c r="A26" s="4" t="n">
        <v>3</v>
      </c>
      <c r="B26" s="4" t="n">
        <v>7.69</v>
      </c>
      <c r="C26" s="4" t="inlineStr">
        <is>
          <t>68127</t>
        </is>
      </c>
      <c r="D26" s="4" t="inlineStr">
        <is>
          <t>PROPERTYZIPCODE</t>
        </is>
      </c>
    </row>
    <row r="27">
      <c r="A27" s="4" t="n">
        <v>2</v>
      </c>
      <c r="B27" s="4" t="n">
        <v>5.13</v>
      </c>
      <c r="C27" s="4" t="inlineStr">
        <is>
          <t>68154</t>
        </is>
      </c>
      <c r="D27" s="4" t="inlineStr">
        <is>
          <t>PROPERTYZIPCODE</t>
        </is>
      </c>
    </row>
    <row r="28">
      <c r="A28" s="4" t="n">
        <v>2</v>
      </c>
      <c r="B28" s="4" t="n">
        <v>5.13</v>
      </c>
      <c r="C28" s="4" t="inlineStr">
        <is>
          <t>68130</t>
        </is>
      </c>
      <c r="D28" s="4" t="inlineStr">
        <is>
          <t>PROPERTYZIPCODE</t>
        </is>
      </c>
    </row>
    <row r="29">
      <c r="A29" s="4" t="n">
        <v>2</v>
      </c>
      <c r="B29" s="4" t="n">
        <v>5.13</v>
      </c>
      <c r="C29" s="4" t="inlineStr">
        <is>
          <t>68102</t>
        </is>
      </c>
      <c r="D29" s="4" t="inlineStr">
        <is>
          <t>PROPERTYZIPCODE</t>
        </is>
      </c>
    </row>
    <row r="30">
      <c r="A30" s="4" t="n">
        <v>2</v>
      </c>
      <c r="B30" s="4" t="n">
        <v>5.13</v>
      </c>
      <c r="C30" s="4" t="inlineStr">
        <is>
          <t>68131</t>
        </is>
      </c>
      <c r="D30" s="4" t="inlineStr">
        <is>
          <t>PROPERTYZIPCODE</t>
        </is>
      </c>
    </row>
    <row r="31">
      <c r="A31" s="4" t="n">
        <v>2</v>
      </c>
      <c r="B31" s="4" t="n">
        <v>5.13</v>
      </c>
      <c r="C31" s="4" t="inlineStr">
        <is>
          <t>68105</t>
        </is>
      </c>
      <c r="D31" s="4" t="inlineStr">
        <is>
          <t>PROPERTYZIPCODE</t>
        </is>
      </c>
    </row>
    <row r="32">
      <c r="A32" s="4" t="n">
        <v>1</v>
      </c>
      <c r="B32" s="4" t="n">
        <v>2.56</v>
      </c>
      <c r="C32" s="4" t="inlineStr">
        <is>
          <t>68106</t>
        </is>
      </c>
      <c r="D32" s="4" t="inlineStr">
        <is>
          <t>PROPERTYZIPCODE</t>
        </is>
      </c>
    </row>
    <row r="33">
      <c r="A33" s="4" t="n">
        <v>1</v>
      </c>
      <c r="B33" s="4" t="n">
        <v>2.56</v>
      </c>
      <c r="C33" s="4" t="inlineStr">
        <is>
          <t>68124</t>
        </is>
      </c>
      <c r="D33" s="4" t="inlineStr">
        <is>
          <t>PROPERTYZIPCODE</t>
        </is>
      </c>
    </row>
    <row r="34">
      <c r="A34" s="4" t="n">
        <v>1</v>
      </c>
      <c r="B34" s="4" t="n">
        <v>2.56</v>
      </c>
      <c r="C34" s="4" t="inlineStr">
        <is>
          <t>68118</t>
        </is>
      </c>
      <c r="D34" s="4" t="inlineStr">
        <is>
          <t>PROPERTYZIPCODE</t>
        </is>
      </c>
    </row>
    <row r="35">
      <c r="A35" s="4" t="n">
        <v>1</v>
      </c>
      <c r="B35" s="4" t="n">
        <v>2.56</v>
      </c>
      <c r="C35" s="4" t="inlineStr">
        <is>
          <t>68144</t>
        </is>
      </c>
      <c r="D35" s="4" t="inlineStr">
        <is>
          <t>PROPERTYZIPCODE</t>
        </is>
      </c>
    </row>
    <row r="36">
      <c r="A36" s="4" t="n">
        <v>1</v>
      </c>
      <c r="B36" s="4" t="n">
        <v>2.56</v>
      </c>
      <c r="C36" s="4" t="inlineStr">
        <is>
          <t>68107</t>
        </is>
      </c>
      <c r="D36" s="4" t="inlineStr">
        <is>
          <t>PROPERTYZIPCODE</t>
        </is>
      </c>
    </row>
    <row r="37">
      <c r="A37" s="4" t="n">
        <v>1</v>
      </c>
      <c r="B37" s="4" t="n">
        <v>2.56</v>
      </c>
      <c r="C37" s="4" t="inlineStr">
        <is>
          <t>68108</t>
        </is>
      </c>
      <c r="D37" s="4" t="inlineStr">
        <is>
          <t>PROPERTYZIPCODE</t>
        </is>
      </c>
    </row>
    <row r="38">
      <c r="A38" s="4" t="n">
        <v>1</v>
      </c>
      <c r="B38" s="4" t="n">
        <v>2.56</v>
      </c>
      <c r="C38" s="4" t="inlineStr">
        <is>
          <t>68104</t>
        </is>
      </c>
      <c r="D38" s="4" t="inlineStr">
        <is>
          <t>PROPERTYZIPCODE</t>
        </is>
      </c>
    </row>
    <row r="39">
      <c r="A39" s="9" t="n">
        <v>39</v>
      </c>
      <c r="B39" s="9" t="n">
        <v>100</v>
      </c>
      <c r="D39" s="9" t="inlineStr">
        <is>
          <t>Total PROPERTYZIPCODE</t>
        </is>
      </c>
    </row>
    <row r="40">
      <c r="A40" s="4" t="n">
        <v>33</v>
      </c>
      <c r="B40" s="4" t="n">
        <v>84.62</v>
      </c>
      <c r="C40" s="4" t="inlineStr">
        <is>
          <t>GARDEN</t>
        </is>
      </c>
      <c r="D40" s="4" t="inlineStr">
        <is>
          <t>Property Type</t>
        </is>
      </c>
    </row>
    <row r="41">
      <c r="A41" s="4" t="n">
        <v>5</v>
      </c>
      <c r="B41" s="4" t="n">
        <v>12.82</v>
      </c>
      <c r="C41" s="4" t="inlineStr">
        <is>
          <t>MIDRISE</t>
        </is>
      </c>
      <c r="D41" s="4" t="inlineStr">
        <is>
          <t>Property Type</t>
        </is>
      </c>
    </row>
    <row r="42">
      <c r="A42" s="4" t="n">
        <v>1</v>
      </c>
      <c r="B42" s="4" t="n">
        <v>2.56</v>
      </c>
      <c r="C42" s="4" t="inlineStr">
        <is>
          <t>STUDENT</t>
        </is>
      </c>
      <c r="D42" s="4" t="inlineStr">
        <is>
          <t>Property Type</t>
        </is>
      </c>
    </row>
    <row r="43">
      <c r="A43" s="9" t="n">
        <v>39</v>
      </c>
      <c r="B43" s="9" t="n">
        <v>100</v>
      </c>
      <c r="D43" s="9" t="inlineStr">
        <is>
          <t>Total Property Type</t>
        </is>
      </c>
    </row>
    <row r="44">
      <c r="A44" s="4" t="n">
        <v>9</v>
      </c>
      <c r="B44" s="4" t="n">
        <v>23.08</v>
      </c>
      <c r="C44" s="4" t="inlineStr">
        <is>
          <t>5-9 years</t>
        </is>
      </c>
      <c r="D44" s="4" t="inlineStr">
        <is>
          <t>Age of Property</t>
        </is>
      </c>
    </row>
    <row r="45">
      <c r="A45" s="4" t="n">
        <v>6</v>
      </c>
      <c r="B45" s="4" t="n">
        <v>15.38</v>
      </c>
      <c r="C45" s="4" t="inlineStr">
        <is>
          <t>10-19 years</t>
        </is>
      </c>
      <c r="D45" s="4" t="inlineStr">
        <is>
          <t>Age of Property</t>
        </is>
      </c>
    </row>
    <row r="46">
      <c r="A46" s="4" t="n">
        <v>24</v>
      </c>
      <c r="B46" s="4" t="n">
        <v>61.54</v>
      </c>
      <c r="C46" s="4" t="inlineStr">
        <is>
          <t>20+ years</t>
        </is>
      </c>
      <c r="D46" s="4" t="inlineStr">
        <is>
          <t>Age of Property</t>
        </is>
      </c>
    </row>
    <row r="47">
      <c r="A47" s="9" t="n">
        <v>39</v>
      </c>
      <c r="B47" s="9" t="n">
        <v>100</v>
      </c>
      <c r="D47" s="9" t="inlineStr">
        <is>
          <t>Total Age of Property</t>
        </is>
      </c>
    </row>
    <row r="48">
      <c r="A48" s="4" t="n">
        <v>15</v>
      </c>
      <c r="B48" s="4" t="n">
        <v>38.46</v>
      </c>
      <c r="C48" s="4" t="inlineStr">
        <is>
          <t>Less than 100</t>
        </is>
      </c>
      <c r="D48" s="4" t="inlineStr">
        <is>
          <t>Property Size</t>
        </is>
      </c>
    </row>
    <row r="49">
      <c r="A49" s="4" t="n">
        <v>11</v>
      </c>
      <c r="B49" s="4" t="n">
        <v>28.21</v>
      </c>
      <c r="C49" s="4" t="inlineStr">
        <is>
          <t>100-199</t>
        </is>
      </c>
      <c r="D49" s="4" t="inlineStr">
        <is>
          <t>Property Size</t>
        </is>
      </c>
    </row>
    <row r="50">
      <c r="A50" s="4" t="n">
        <v>9</v>
      </c>
      <c r="B50" s="4" t="n">
        <v>23.08</v>
      </c>
      <c r="C50" s="4" t="inlineStr">
        <is>
          <t>200-299</t>
        </is>
      </c>
      <c r="D50" s="4" t="inlineStr">
        <is>
          <t>Property Size</t>
        </is>
      </c>
    </row>
    <row r="51">
      <c r="A51" s="4" t="n">
        <v>2</v>
      </c>
      <c r="B51" s="4" t="n">
        <v>5.13</v>
      </c>
      <c r="C51" s="4" t="inlineStr">
        <is>
          <t>300-399</t>
        </is>
      </c>
      <c r="D51" s="4" t="inlineStr">
        <is>
          <t>Property Size</t>
        </is>
      </c>
    </row>
    <row r="52">
      <c r="A52" s="4" t="n">
        <v>1</v>
      </c>
      <c r="B52" s="4" t="n">
        <v>2.56</v>
      </c>
      <c r="C52" s="4" t="inlineStr">
        <is>
          <t>400-499</t>
        </is>
      </c>
      <c r="D52" s="4" t="inlineStr">
        <is>
          <t>Property Size</t>
        </is>
      </c>
    </row>
    <row r="53">
      <c r="A53" s="4" t="n">
        <v>1</v>
      </c>
      <c r="B53" s="4" t="n">
        <v>2.56</v>
      </c>
      <c r="C53" s="4" t="inlineStr">
        <is>
          <t>500+</t>
        </is>
      </c>
      <c r="D53" s="4" t="inlineStr">
        <is>
          <t>Property Size</t>
        </is>
      </c>
    </row>
    <row r="54">
      <c r="A54" s="9" t="n">
        <v>39</v>
      </c>
      <c r="B54" s="9" t="n">
        <v>100</v>
      </c>
      <c r="D54" s="9" t="inlineStr">
        <is>
          <t>Total Property Size</t>
        </is>
      </c>
    </row>
    <row r="55">
      <c r="A55" s="4" t="n">
        <v>30</v>
      </c>
      <c r="B55" s="4" t="n">
        <v>76.92</v>
      </c>
      <c r="C55" s="4" t="inlineStr">
        <is>
          <t>AFFORDABLE</t>
        </is>
      </c>
      <c r="D55" s="4" t="inlineStr">
        <is>
          <t>Rent Type</t>
        </is>
      </c>
    </row>
    <row r="56">
      <c r="A56" s="4" t="n">
        <v>9</v>
      </c>
      <c r="B56" s="4" t="n">
        <v>23.08</v>
      </c>
      <c r="C56" s="4" t="inlineStr">
        <is>
          <t>MARKETRATE</t>
        </is>
      </c>
      <c r="D56" s="4" t="inlineStr">
        <is>
          <t>Rent Type</t>
        </is>
      </c>
    </row>
    <row r="57">
      <c r="A57" s="9" t="n">
        <v>39</v>
      </c>
      <c r="B57" s="9" t="n">
        <v>100</v>
      </c>
      <c r="D57" s="9" t="inlineStr">
        <is>
          <t>Total Rent Type</t>
        </is>
      </c>
    </row>
    <row r="58"/>
  </sheetData>
  <mergeCells count="2">
    <mergeCell ref="A19:D19"/>
    <mergeCell ref="A1:B1"/>
  </mergeCells>
  <pageMargins left="0.75" right="0.75" top="1" bottom="1" header="0.5" footer="0.5"/>
</worksheet>
</file>

<file path=xl/worksheets/sheet165.xml><?xml version="1.0" encoding="utf-8"?>
<worksheet xmlns="http://schemas.openxmlformats.org/spreadsheetml/2006/main">
  <sheetPr>
    <outlinePr summaryBelow="1" summaryRight="1"/>
    <pageSetUpPr/>
  </sheetPr>
  <dimension ref="A1:D64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11080</v>
      </c>
    </row>
    <row r="3">
      <c r="A3" s="6" t="inlineStr">
        <is>
          <t>Sample (Total number of properties)</t>
        </is>
      </c>
      <c r="B3" s="4" t="n">
        <v>52</v>
      </c>
    </row>
    <row r="4">
      <c r="A4" s="6" t="inlineStr">
        <is>
          <t>Average property taxes per unit</t>
        </is>
      </c>
      <c r="B4" s="7" t="n">
        <v>2296</v>
      </c>
    </row>
    <row r="5">
      <c r="A5" s="6" t="inlineStr">
        <is>
          <t>Average payroll expenses per unit</t>
        </is>
      </c>
      <c r="B5" s="7" t="n">
        <v>1672</v>
      </c>
    </row>
    <row r="6">
      <c r="A6" s="6" t="inlineStr">
        <is>
          <t>Average capital expenditures per unit</t>
        </is>
      </c>
      <c r="B6" s="7" t="n">
        <v>223</v>
      </c>
    </row>
    <row r="7">
      <c r="A7" s="6" t="inlineStr">
        <is>
          <t>Average mortgage per unit</t>
        </is>
      </c>
      <c r="B7" s="7" t="n">
        <v>7754</v>
      </c>
    </row>
    <row r="8">
      <c r="A8" s="6" t="inlineStr">
        <is>
          <t>Average total operating expenses per unit</t>
        </is>
      </c>
      <c r="B8" s="7" t="n">
        <v>4756</v>
      </c>
    </row>
    <row r="9">
      <c r="A9" s="6" t="inlineStr">
        <is>
          <t>Average total expenses per unit</t>
        </is>
      </c>
      <c r="B9" s="7" t="n">
        <v>16701</v>
      </c>
    </row>
    <row r="10">
      <c r="A10" s="6" t="inlineStr">
        <is>
          <t>Average total profit per unit</t>
        </is>
      </c>
      <c r="B10" s="7" t="n">
        <v>1938</v>
      </c>
    </row>
    <row r="11">
      <c r="A11" s="6" t="inlineStr">
        <is>
          <t>Property taxes per dollar of rent</t>
        </is>
      </c>
      <c r="B11" s="4" t="inlineStr">
        <is>
          <t>12 cents</t>
        </is>
      </c>
    </row>
    <row r="12">
      <c r="A12" s="6" t="inlineStr">
        <is>
          <t>Payroll expenses per dollar of rent</t>
        </is>
      </c>
      <c r="B12" s="4" t="inlineStr">
        <is>
          <t>9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42 cents</t>
        </is>
      </c>
    </row>
    <row r="15">
      <c r="A15" s="6" t="inlineStr">
        <is>
          <t>Total operating expenses per dollar of rent</t>
        </is>
      </c>
      <c r="B15" s="4" t="inlineStr">
        <is>
          <t>26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9</v>
      </c>
      <c r="B21" s="4" t="n">
        <v>17.31</v>
      </c>
      <c r="C21" s="4" t="inlineStr">
        <is>
          <t>8002</t>
        </is>
      </c>
      <c r="D21" s="4" t="inlineStr">
        <is>
          <t>PROPERTYZIPCODE</t>
        </is>
      </c>
    </row>
    <row r="22">
      <c r="A22" s="4" t="n">
        <v>7</v>
      </c>
      <c r="B22" s="4" t="n">
        <v>13.46</v>
      </c>
      <c r="C22" s="4" t="inlineStr">
        <is>
          <t>8021</t>
        </is>
      </c>
      <c r="D22" s="4" t="inlineStr">
        <is>
          <t>PROPERTYZIPCODE</t>
        </is>
      </c>
    </row>
    <row r="23">
      <c r="A23" s="4" t="n">
        <v>4</v>
      </c>
      <c r="B23" s="4" t="n">
        <v>7.69</v>
      </c>
      <c r="C23" s="4" t="inlineStr">
        <is>
          <t>8012</t>
        </is>
      </c>
      <c r="D23" s="4" t="inlineStr">
        <is>
          <t>PROPERTYZIPCODE</t>
        </is>
      </c>
    </row>
    <row r="24">
      <c r="A24" s="4" t="n">
        <v>4</v>
      </c>
      <c r="B24" s="4" t="n">
        <v>7.69</v>
      </c>
      <c r="C24" s="4" t="inlineStr">
        <is>
          <t>8052</t>
        </is>
      </c>
      <c r="D24" s="4" t="inlineStr">
        <is>
          <t>PROPERTYZIPCODE</t>
        </is>
      </c>
    </row>
    <row r="25">
      <c r="A25" s="4" t="n">
        <v>4</v>
      </c>
      <c r="B25" s="4" t="n">
        <v>7.69</v>
      </c>
      <c r="C25" s="4" t="inlineStr">
        <is>
          <t>8066</t>
        </is>
      </c>
      <c r="D25" s="4" t="inlineStr">
        <is>
          <t>PROPERTYZIPCODE</t>
        </is>
      </c>
    </row>
    <row r="26">
      <c r="A26" s="4" t="n">
        <v>3</v>
      </c>
      <c r="B26" s="4" t="n">
        <v>5.77</v>
      </c>
      <c r="C26" s="4" t="inlineStr">
        <is>
          <t>8103</t>
        </is>
      </c>
      <c r="D26" s="4" t="inlineStr">
        <is>
          <t>PROPERTYZIPCODE</t>
        </is>
      </c>
    </row>
    <row r="27">
      <c r="A27" s="4" t="n">
        <v>2</v>
      </c>
      <c r="B27" s="4" t="n">
        <v>3.85</v>
      </c>
      <c r="C27" s="4" t="inlineStr">
        <is>
          <t>8104</t>
        </is>
      </c>
      <c r="D27" s="4" t="inlineStr">
        <is>
          <t>PROPERTYZIPCODE</t>
        </is>
      </c>
    </row>
    <row r="28">
      <c r="A28" s="4" t="n">
        <v>2</v>
      </c>
      <c r="B28" s="4" t="n">
        <v>3.85</v>
      </c>
      <c r="C28" s="4" t="inlineStr">
        <is>
          <t>8094</t>
        </is>
      </c>
      <c r="D28" s="4" t="inlineStr">
        <is>
          <t>PROPERTYZIPCODE</t>
        </is>
      </c>
    </row>
    <row r="29">
      <c r="A29" s="4" t="n">
        <v>2</v>
      </c>
      <c r="B29" s="4" t="n">
        <v>3.85</v>
      </c>
      <c r="C29" s="4" t="inlineStr">
        <is>
          <t>8043</t>
        </is>
      </c>
      <c r="D29" s="4" t="inlineStr">
        <is>
          <t>PROPERTYZIPCODE</t>
        </is>
      </c>
    </row>
    <row r="30">
      <c r="A30" s="4" t="n">
        <v>2</v>
      </c>
      <c r="B30" s="4" t="n">
        <v>3.85</v>
      </c>
      <c r="C30" s="4" t="inlineStr">
        <is>
          <t>8083</t>
        </is>
      </c>
      <c r="D30" s="4" t="inlineStr">
        <is>
          <t>PROPERTYZIPCODE</t>
        </is>
      </c>
    </row>
    <row r="31">
      <c r="A31" s="4" t="n">
        <v>2</v>
      </c>
      <c r="B31" s="4" t="n">
        <v>3.85</v>
      </c>
      <c r="C31" s="4" t="inlineStr">
        <is>
          <t>8109</t>
        </is>
      </c>
      <c r="D31" s="4" t="inlineStr">
        <is>
          <t>PROPERTYZIPCODE</t>
        </is>
      </c>
    </row>
    <row r="32">
      <c r="A32" s="4" t="n">
        <v>2</v>
      </c>
      <c r="B32" s="4" t="n">
        <v>3.85</v>
      </c>
      <c r="C32" s="4" t="inlineStr">
        <is>
          <t>8106</t>
        </is>
      </c>
      <c r="D32" s="4" t="inlineStr">
        <is>
          <t>PROPERTYZIPCODE</t>
        </is>
      </c>
    </row>
    <row r="33">
      <c r="A33" s="4" t="n">
        <v>1</v>
      </c>
      <c r="B33" s="4" t="n">
        <v>1.92</v>
      </c>
      <c r="C33" s="4" t="inlineStr">
        <is>
          <t>8033</t>
        </is>
      </c>
      <c r="D33" s="4" t="inlineStr">
        <is>
          <t>PROPERTYZIPCODE</t>
        </is>
      </c>
    </row>
    <row r="34">
      <c r="A34" s="4" t="n">
        <v>1</v>
      </c>
      <c r="B34" s="4" t="n">
        <v>1.92</v>
      </c>
      <c r="C34" s="4" t="inlineStr">
        <is>
          <t>8031</t>
        </is>
      </c>
      <c r="D34" s="4" t="inlineStr">
        <is>
          <t>PROPERTYZIPCODE</t>
        </is>
      </c>
    </row>
    <row r="35">
      <c r="A35" s="4" t="n">
        <v>1</v>
      </c>
      <c r="B35" s="4" t="n">
        <v>1.92</v>
      </c>
      <c r="C35" s="4" t="inlineStr">
        <is>
          <t>8074</t>
        </is>
      </c>
      <c r="D35" s="4" t="inlineStr">
        <is>
          <t>PROPERTYZIPCODE</t>
        </is>
      </c>
    </row>
    <row r="36">
      <c r="A36" s="4" t="n">
        <v>1</v>
      </c>
      <c r="B36" s="4" t="n">
        <v>1.92</v>
      </c>
      <c r="C36" s="4" t="inlineStr">
        <is>
          <t>8110</t>
        </is>
      </c>
      <c r="D36" s="4" t="inlineStr">
        <is>
          <t>PROPERTYZIPCODE</t>
        </is>
      </c>
    </row>
    <row r="37">
      <c r="A37" s="4" t="n">
        <v>1</v>
      </c>
      <c r="B37" s="4" t="n">
        <v>1.92</v>
      </c>
      <c r="C37" s="4" t="inlineStr">
        <is>
          <t>8086</t>
        </is>
      </c>
      <c r="D37" s="4" t="inlineStr">
        <is>
          <t>PROPERTYZIPCODE</t>
        </is>
      </c>
    </row>
    <row r="38">
      <c r="A38" s="4" t="n">
        <v>1</v>
      </c>
      <c r="B38" s="4" t="n">
        <v>1.92</v>
      </c>
      <c r="C38" s="4" t="inlineStr">
        <is>
          <t>8081</t>
        </is>
      </c>
      <c r="D38" s="4" t="inlineStr">
        <is>
          <t>PROPERTYZIPCODE</t>
        </is>
      </c>
    </row>
    <row r="39">
      <c r="A39" s="4" t="n">
        <v>1</v>
      </c>
      <c r="B39" s="4" t="n">
        <v>1.92</v>
      </c>
      <c r="C39" s="4" t="inlineStr">
        <is>
          <t>8102</t>
        </is>
      </c>
      <c r="D39" s="4" t="inlineStr">
        <is>
          <t>PROPERTYZIPCODE</t>
        </is>
      </c>
    </row>
    <row r="40">
      <c r="A40" s="4" t="n">
        <v>1</v>
      </c>
      <c r="B40" s="4" t="n">
        <v>1.92</v>
      </c>
      <c r="C40" s="4" t="inlineStr">
        <is>
          <t>8105</t>
        </is>
      </c>
      <c r="D40" s="4" t="inlineStr">
        <is>
          <t>PROPERTYZIPCODE</t>
        </is>
      </c>
    </row>
    <row r="41">
      <c r="A41" s="4" t="n">
        <v>1</v>
      </c>
      <c r="B41" s="4" t="n">
        <v>1.92</v>
      </c>
      <c r="C41" s="4" t="inlineStr">
        <is>
          <t>8344</t>
        </is>
      </c>
      <c r="D41" s="4" t="inlineStr">
        <is>
          <t>PROPERTYZIPCODE</t>
        </is>
      </c>
    </row>
    <row r="42">
      <c r="A42" s="9" t="n">
        <v>52</v>
      </c>
      <c r="B42" s="9" t="n">
        <v>100</v>
      </c>
      <c r="D42" s="9" t="inlineStr">
        <is>
          <t>Total PROPERTYZIPCODE</t>
        </is>
      </c>
    </row>
    <row r="43">
      <c r="A43" s="4" t="n">
        <v>44</v>
      </c>
      <c r="B43" s="4" t="n">
        <v>84.62</v>
      </c>
      <c r="C43" s="4" t="inlineStr">
        <is>
          <t>GARDEN</t>
        </is>
      </c>
      <c r="D43" s="4" t="inlineStr">
        <is>
          <t>Property Type</t>
        </is>
      </c>
    </row>
    <row r="44">
      <c r="A44" s="4" t="n">
        <v>3</v>
      </c>
      <c r="B44" s="4" t="n">
        <v>5.77</v>
      </c>
      <c r="C44" s="4" t="inlineStr">
        <is>
          <t>SENIOR</t>
        </is>
      </c>
      <c r="D44" s="4" t="inlineStr">
        <is>
          <t>Property Type</t>
        </is>
      </c>
    </row>
    <row r="45">
      <c r="A45" s="4" t="n">
        <v>2</v>
      </c>
      <c r="B45" s="4" t="n">
        <v>3.85</v>
      </c>
      <c r="C45" s="4" t="inlineStr">
        <is>
          <t>MIDRISE</t>
        </is>
      </c>
      <c r="D45" s="4" t="inlineStr">
        <is>
          <t>Property Type</t>
        </is>
      </c>
    </row>
    <row r="46">
      <c r="A46" s="4" t="n">
        <v>2</v>
      </c>
      <c r="B46" s="4" t="n">
        <v>3.85</v>
      </c>
      <c r="C46" s="4" t="inlineStr">
        <is>
          <t>MANUF</t>
        </is>
      </c>
      <c r="D46" s="4" t="inlineStr">
        <is>
          <t>Property Type</t>
        </is>
      </c>
    </row>
    <row r="47">
      <c r="A47" s="4" t="n">
        <v>1</v>
      </c>
      <c r="B47" s="4" t="n">
        <v>1.92</v>
      </c>
      <c r="C47" s="4" t="inlineStr">
        <is>
          <t>HIRISE</t>
        </is>
      </c>
      <c r="D47" s="4" t="inlineStr">
        <is>
          <t>Property Type</t>
        </is>
      </c>
    </row>
    <row r="48">
      <c r="A48" s="9" t="n">
        <v>52</v>
      </c>
      <c r="B48" s="9" t="n">
        <v>100</v>
      </c>
      <c r="D48" s="9" t="inlineStr">
        <is>
          <t>Total Property Type</t>
        </is>
      </c>
    </row>
    <row r="49">
      <c r="A49" s="4" t="n">
        <v>2</v>
      </c>
      <c r="B49" s="4" t="n">
        <v>3.85</v>
      </c>
      <c r="C49" s="4" t="inlineStr">
        <is>
          <t>Less than 5 years</t>
        </is>
      </c>
      <c r="D49" s="4" t="inlineStr">
        <is>
          <t>Age of Property</t>
        </is>
      </c>
    </row>
    <row r="50">
      <c r="A50" s="4" t="n">
        <v>13</v>
      </c>
      <c r="B50" s="4" t="n">
        <v>25</v>
      </c>
      <c r="C50" s="4" t="inlineStr">
        <is>
          <t>5-9 years</t>
        </is>
      </c>
      <c r="D50" s="4" t="inlineStr">
        <is>
          <t>Age of Property</t>
        </is>
      </c>
    </row>
    <row r="51">
      <c r="A51" s="4" t="n">
        <v>8</v>
      </c>
      <c r="B51" s="4" t="n">
        <v>15.38</v>
      </c>
      <c r="C51" s="4" t="inlineStr">
        <is>
          <t>10-19 years</t>
        </is>
      </c>
      <c r="D51" s="4" t="inlineStr">
        <is>
          <t>Age of Property</t>
        </is>
      </c>
    </row>
    <row r="52">
      <c r="A52" s="4" t="n">
        <v>29</v>
      </c>
      <c r="B52" s="4" t="n">
        <v>55.77</v>
      </c>
      <c r="C52" s="4" t="inlineStr">
        <is>
          <t>20+ years</t>
        </is>
      </c>
      <c r="D52" s="4" t="inlineStr">
        <is>
          <t>Age of Property</t>
        </is>
      </c>
    </row>
    <row r="53">
      <c r="A53" s="9" t="n">
        <v>52</v>
      </c>
      <c r="B53" s="9" t="n">
        <v>100</v>
      </c>
      <c r="D53" s="9" t="inlineStr">
        <is>
          <t>Total Age of Property</t>
        </is>
      </c>
    </row>
    <row r="54">
      <c r="A54" s="4" t="n">
        <v>19</v>
      </c>
      <c r="B54" s="4" t="n">
        <v>36.54</v>
      </c>
      <c r="C54" s="4" t="inlineStr">
        <is>
          <t>Less than 100</t>
        </is>
      </c>
      <c r="D54" s="4" t="inlineStr">
        <is>
          <t>Property Size</t>
        </is>
      </c>
    </row>
    <row r="55">
      <c r="A55" s="4" t="n">
        <v>9</v>
      </c>
      <c r="B55" s="4" t="n">
        <v>17.31</v>
      </c>
      <c r="C55" s="4" t="inlineStr">
        <is>
          <t>100-199</t>
        </is>
      </c>
      <c r="D55" s="4" t="inlineStr">
        <is>
          <t>Property Size</t>
        </is>
      </c>
    </row>
    <row r="56">
      <c r="A56" s="4" t="n">
        <v>11</v>
      </c>
      <c r="B56" s="4" t="n">
        <v>21.15</v>
      </c>
      <c r="C56" s="4" t="inlineStr">
        <is>
          <t>200-299</t>
        </is>
      </c>
      <c r="D56" s="4" t="inlineStr">
        <is>
          <t>Property Size</t>
        </is>
      </c>
    </row>
    <row r="57">
      <c r="A57" s="4" t="n">
        <v>2</v>
      </c>
      <c r="B57" s="4" t="n">
        <v>3.85</v>
      </c>
      <c r="C57" s="4" t="inlineStr">
        <is>
          <t>300-399</t>
        </is>
      </c>
      <c r="D57" s="4" t="inlineStr">
        <is>
          <t>Property Size</t>
        </is>
      </c>
    </row>
    <row r="58">
      <c r="A58" s="4" t="n">
        <v>6</v>
      </c>
      <c r="B58" s="4" t="n">
        <v>11.54</v>
      </c>
      <c r="C58" s="4" t="inlineStr">
        <is>
          <t>400-499</t>
        </is>
      </c>
      <c r="D58" s="4" t="inlineStr">
        <is>
          <t>Property Size</t>
        </is>
      </c>
    </row>
    <row r="59">
      <c r="A59" s="4" t="n">
        <v>5</v>
      </c>
      <c r="B59" s="4" t="n">
        <v>9.619999999999999</v>
      </c>
      <c r="C59" s="4" t="inlineStr">
        <is>
          <t>500+</t>
        </is>
      </c>
      <c r="D59" s="4" t="inlineStr">
        <is>
          <t>Property Size</t>
        </is>
      </c>
    </row>
    <row r="60">
      <c r="A60" s="9" t="n">
        <v>52</v>
      </c>
      <c r="B60" s="9" t="n">
        <v>100</v>
      </c>
      <c r="D60" s="9" t="inlineStr">
        <is>
          <t>Total Property Size</t>
        </is>
      </c>
    </row>
    <row r="61">
      <c r="A61" s="4" t="n">
        <v>28</v>
      </c>
      <c r="B61" s="4" t="n">
        <v>53.85</v>
      </c>
      <c r="C61" s="4" t="inlineStr">
        <is>
          <t>MARKETRATE</t>
        </is>
      </c>
      <c r="D61" s="4" t="inlineStr">
        <is>
          <t>Rent Type</t>
        </is>
      </c>
    </row>
    <row r="62">
      <c r="A62" s="4" t="n">
        <v>24</v>
      </c>
      <c r="B62" s="4" t="n">
        <v>46.15</v>
      </c>
      <c r="C62" s="4" t="inlineStr">
        <is>
          <t>AFFORDABLE</t>
        </is>
      </c>
      <c r="D62" s="4" t="inlineStr">
        <is>
          <t>Rent Type</t>
        </is>
      </c>
    </row>
    <row r="63">
      <c r="A63" s="9" t="n">
        <v>52</v>
      </c>
      <c r="B63" s="9" t="n">
        <v>100</v>
      </c>
      <c r="D63" s="9" t="inlineStr">
        <is>
          <t>Total Rent Type</t>
        </is>
      </c>
    </row>
    <row r="64"/>
  </sheetData>
  <mergeCells count="2">
    <mergeCell ref="A19:D19"/>
    <mergeCell ref="A1:B1"/>
  </mergeCells>
  <pageMargins left="0.75" right="0.75" top="1" bottom="1" header="0.5" footer="0.5"/>
</worksheet>
</file>

<file path=xl/worksheets/sheet166.xml><?xml version="1.0" encoding="utf-8"?>
<worksheet xmlns="http://schemas.openxmlformats.org/spreadsheetml/2006/main">
  <sheetPr>
    <outlinePr summaryBelow="1" summaryRight="1"/>
    <pageSetUpPr/>
  </sheetPr>
  <dimension ref="A1:D54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5297</v>
      </c>
    </row>
    <row r="3">
      <c r="A3" s="6" t="inlineStr">
        <is>
          <t>Sample (Total number of properties)</t>
        </is>
      </c>
      <c r="B3" s="4" t="n">
        <v>24</v>
      </c>
    </row>
    <row r="4">
      <c r="A4" s="6" t="inlineStr">
        <is>
          <t>Average property taxes per unit</t>
        </is>
      </c>
      <c r="B4" s="7" t="n">
        <v>1644</v>
      </c>
    </row>
    <row r="5">
      <c r="A5" s="6" t="inlineStr">
        <is>
          <t>Average payroll expenses per unit</t>
        </is>
      </c>
      <c r="B5" s="7" t="n">
        <v>1358</v>
      </c>
    </row>
    <row r="6">
      <c r="A6" s="6" t="inlineStr">
        <is>
          <t>Average capital expenditures per unit</t>
        </is>
      </c>
      <c r="B6" s="7" t="n">
        <v>197</v>
      </c>
    </row>
    <row r="7">
      <c r="A7" s="6" t="inlineStr">
        <is>
          <t>Average mortgage per unit</t>
        </is>
      </c>
      <c r="B7" s="7" t="n">
        <v>7128</v>
      </c>
    </row>
    <row r="8">
      <c r="A8" s="6" t="inlineStr">
        <is>
          <t>Average total operating expenses per unit</t>
        </is>
      </c>
      <c r="B8" s="7" t="n">
        <v>4187</v>
      </c>
    </row>
    <row r="9">
      <c r="A9" s="6" t="inlineStr">
        <is>
          <t>Average total expenses per unit</t>
        </is>
      </c>
      <c r="B9" s="7" t="n">
        <v>14514</v>
      </c>
    </row>
    <row r="10">
      <c r="A10" s="6" t="inlineStr">
        <is>
          <t>Average total profit per unit</t>
        </is>
      </c>
      <c r="B10" s="7" t="n">
        <v>1782</v>
      </c>
    </row>
    <row r="11">
      <c r="A11" s="6" t="inlineStr">
        <is>
          <t>Property taxes per dollar of rent</t>
        </is>
      </c>
      <c r="B11" s="4" t="inlineStr">
        <is>
          <t>10 cents</t>
        </is>
      </c>
    </row>
    <row r="12">
      <c r="A12" s="6" t="inlineStr">
        <is>
          <t>Payroll expenses per dollar of rent</t>
        </is>
      </c>
      <c r="B12" s="4" t="inlineStr">
        <is>
          <t>8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44 cents</t>
        </is>
      </c>
    </row>
    <row r="15">
      <c r="A15" s="6" t="inlineStr">
        <is>
          <t>Total operating expenses per dollar of rent</t>
        </is>
      </c>
      <c r="B15" s="4" t="inlineStr">
        <is>
          <t>26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4</v>
      </c>
      <c r="B21" s="4" t="n">
        <v>16.67</v>
      </c>
      <c r="C21" s="4" t="inlineStr">
        <is>
          <t>8332</t>
        </is>
      </c>
      <c r="D21" s="4" t="inlineStr">
        <is>
          <t>PROPERTYZIPCODE</t>
        </is>
      </c>
    </row>
    <row r="22">
      <c r="A22" s="4" t="n">
        <v>3</v>
      </c>
      <c r="B22" s="4" t="n">
        <v>12.5</v>
      </c>
      <c r="C22" s="4" t="inlineStr">
        <is>
          <t>8360</t>
        </is>
      </c>
      <c r="D22" s="4" t="inlineStr">
        <is>
          <t>PROPERTYZIPCODE</t>
        </is>
      </c>
    </row>
    <row r="23">
      <c r="A23" s="4" t="n">
        <v>3</v>
      </c>
      <c r="B23" s="4" t="n">
        <v>12.5</v>
      </c>
      <c r="C23" s="4" t="inlineStr">
        <is>
          <t>8401</t>
        </is>
      </c>
      <c r="D23" s="4" t="inlineStr">
        <is>
          <t>PROPERTYZIPCODE</t>
        </is>
      </c>
    </row>
    <row r="24">
      <c r="A24" s="4" t="n">
        <v>3</v>
      </c>
      <c r="B24" s="4" t="n">
        <v>12.5</v>
      </c>
      <c r="C24" s="4" t="inlineStr">
        <is>
          <t>8244</t>
        </is>
      </c>
      <c r="D24" s="4" t="inlineStr">
        <is>
          <t>PROPERTYZIPCODE</t>
        </is>
      </c>
    </row>
    <row r="25">
      <c r="A25" s="4" t="n">
        <v>2</v>
      </c>
      <c r="B25" s="4" t="n">
        <v>8.33</v>
      </c>
      <c r="C25" s="4" t="inlineStr">
        <is>
          <t>8005</t>
        </is>
      </c>
      <c r="D25" s="4" t="inlineStr">
        <is>
          <t>PROPERTYZIPCODE</t>
        </is>
      </c>
    </row>
    <row r="26">
      <c r="A26" s="4" t="n">
        <v>2</v>
      </c>
      <c r="B26" s="4" t="n">
        <v>8.33</v>
      </c>
      <c r="C26" s="4" t="inlineStr">
        <is>
          <t>8215</t>
        </is>
      </c>
      <c r="D26" s="4" t="inlineStr">
        <is>
          <t>PROPERTYZIPCODE</t>
        </is>
      </c>
    </row>
    <row r="27">
      <c r="A27" s="4" t="n">
        <v>1</v>
      </c>
      <c r="B27" s="4" t="n">
        <v>4.17</v>
      </c>
      <c r="C27" s="4" t="inlineStr">
        <is>
          <t>8201</t>
        </is>
      </c>
      <c r="D27" s="4" t="inlineStr">
        <is>
          <t>PROPERTYZIPCODE</t>
        </is>
      </c>
    </row>
    <row r="28">
      <c r="A28" s="4" t="n">
        <v>1</v>
      </c>
      <c r="B28" s="4" t="n">
        <v>4.17</v>
      </c>
      <c r="C28" s="4" t="inlineStr">
        <is>
          <t>8108</t>
        </is>
      </c>
      <c r="D28" s="4" t="inlineStr">
        <is>
          <t>PROPERTYZIPCODE</t>
        </is>
      </c>
    </row>
    <row r="29">
      <c r="A29" s="4" t="n">
        <v>1</v>
      </c>
      <c r="B29" s="4" t="n">
        <v>4.17</v>
      </c>
      <c r="C29" s="4" t="inlineStr">
        <is>
          <t>8234</t>
        </is>
      </c>
      <c r="D29" s="4" t="inlineStr">
        <is>
          <t>PROPERTYZIPCODE</t>
        </is>
      </c>
    </row>
    <row r="30">
      <c r="A30" s="4" t="n">
        <v>1</v>
      </c>
      <c r="B30" s="4" t="n">
        <v>4.17</v>
      </c>
      <c r="C30" s="4" t="inlineStr">
        <is>
          <t>8330</t>
        </is>
      </c>
      <c r="D30" s="4" t="inlineStr">
        <is>
          <t>PROPERTYZIPCODE</t>
        </is>
      </c>
    </row>
    <row r="31">
      <c r="A31" s="4" t="n">
        <v>1</v>
      </c>
      <c r="B31" s="4" t="n">
        <v>4.17</v>
      </c>
      <c r="C31" s="4" t="inlineStr">
        <is>
          <t>8873</t>
        </is>
      </c>
      <c r="D31" s="4" t="inlineStr">
        <is>
          <t>PROPERTYZIPCODE</t>
        </is>
      </c>
    </row>
    <row r="32">
      <c r="A32" s="4" t="n">
        <v>1</v>
      </c>
      <c r="B32" s="4" t="n">
        <v>4.17</v>
      </c>
      <c r="C32" s="4" t="inlineStr">
        <is>
          <t>8070</t>
        </is>
      </c>
      <c r="D32" s="4" t="inlineStr">
        <is>
          <t>PROPERTYZIPCODE</t>
        </is>
      </c>
    </row>
    <row r="33">
      <c r="A33" s="4" t="n">
        <v>1</v>
      </c>
      <c r="B33" s="4" t="n">
        <v>4.17</v>
      </c>
      <c r="C33" s="4" t="inlineStr">
        <is>
          <t>8318</t>
        </is>
      </c>
      <c r="D33" s="4" t="inlineStr">
        <is>
          <t>PROPERTYZIPCODE</t>
        </is>
      </c>
    </row>
    <row r="34">
      <c r="A34" s="9" t="n">
        <v>24</v>
      </c>
      <c r="B34" s="9" t="n">
        <v>100</v>
      </c>
      <c r="D34" s="9" t="inlineStr">
        <is>
          <t>Total PROPERTYZIPCODE</t>
        </is>
      </c>
    </row>
    <row r="35">
      <c r="A35" s="4" t="n">
        <v>17</v>
      </c>
      <c r="B35" s="4" t="n">
        <v>70.83</v>
      </c>
      <c r="C35" s="4" t="inlineStr">
        <is>
          <t>GARDEN</t>
        </is>
      </c>
      <c r="D35" s="4" t="inlineStr">
        <is>
          <t>Property Type</t>
        </is>
      </c>
    </row>
    <row r="36">
      <c r="A36" s="4" t="n">
        <v>4</v>
      </c>
      <c r="B36" s="4" t="n">
        <v>16.67</v>
      </c>
      <c r="C36" s="4" t="inlineStr">
        <is>
          <t>MANUF</t>
        </is>
      </c>
      <c r="D36" s="4" t="inlineStr">
        <is>
          <t>Property Type</t>
        </is>
      </c>
    </row>
    <row r="37">
      <c r="A37" s="4" t="n">
        <v>2</v>
      </c>
      <c r="B37" s="4" t="n">
        <v>8.33</v>
      </c>
      <c r="C37" s="4" t="inlineStr">
        <is>
          <t>SENIOR</t>
        </is>
      </c>
      <c r="D37" s="4" t="inlineStr">
        <is>
          <t>Property Type</t>
        </is>
      </c>
    </row>
    <row r="38">
      <c r="A38" s="4" t="n">
        <v>1</v>
      </c>
      <c r="B38" s="4" t="n">
        <v>4.17</v>
      </c>
      <c r="C38" s="4" t="inlineStr">
        <is>
          <t>MIDRISE</t>
        </is>
      </c>
      <c r="D38" s="4" t="inlineStr">
        <is>
          <t>Property Type</t>
        </is>
      </c>
    </row>
    <row r="39">
      <c r="A39" s="9" t="n">
        <v>24</v>
      </c>
      <c r="B39" s="9" t="n">
        <v>100</v>
      </c>
      <c r="D39" s="9" t="inlineStr">
        <is>
          <t>Total Property Type</t>
        </is>
      </c>
    </row>
    <row r="40">
      <c r="A40" s="4" t="n">
        <v>2</v>
      </c>
      <c r="B40" s="4" t="n">
        <v>8.33</v>
      </c>
      <c r="C40" s="4" t="inlineStr">
        <is>
          <t>Less than 5 years</t>
        </is>
      </c>
      <c r="D40" s="4" t="inlineStr">
        <is>
          <t>Age of Property</t>
        </is>
      </c>
    </row>
    <row r="41">
      <c r="A41" s="4" t="n">
        <v>4</v>
      </c>
      <c r="B41" s="4" t="n">
        <v>16.67</v>
      </c>
      <c r="C41" s="4" t="inlineStr">
        <is>
          <t>5-9 years</t>
        </is>
      </c>
      <c r="D41" s="4" t="inlineStr">
        <is>
          <t>Age of Property</t>
        </is>
      </c>
    </row>
    <row r="42">
      <c r="A42" s="4" t="n">
        <v>2</v>
      </c>
      <c r="B42" s="4" t="n">
        <v>8.33</v>
      </c>
      <c r="C42" s="4" t="inlineStr">
        <is>
          <t>10-19 years</t>
        </is>
      </c>
      <c r="D42" s="4" t="inlineStr">
        <is>
          <t>Age of Property</t>
        </is>
      </c>
    </row>
    <row r="43">
      <c r="A43" s="4" t="n">
        <v>16</v>
      </c>
      <c r="B43" s="4" t="n">
        <v>66.67</v>
      </c>
      <c r="C43" s="4" t="inlineStr">
        <is>
          <t>20+ years</t>
        </is>
      </c>
      <c r="D43" s="4" t="inlineStr">
        <is>
          <t>Age of Property</t>
        </is>
      </c>
    </row>
    <row r="44">
      <c r="A44" s="9" t="n">
        <v>24</v>
      </c>
      <c r="B44" s="9" t="n">
        <v>100</v>
      </c>
      <c r="D44" s="9" t="inlineStr">
        <is>
          <t>Total Age of Property</t>
        </is>
      </c>
    </row>
    <row r="45">
      <c r="A45" s="4" t="n">
        <v>3</v>
      </c>
      <c r="B45" s="4" t="n">
        <v>12.5</v>
      </c>
      <c r="C45" s="4" t="inlineStr">
        <is>
          <t>Less than 100</t>
        </is>
      </c>
      <c r="D45" s="4" t="inlineStr">
        <is>
          <t>Property Size</t>
        </is>
      </c>
    </row>
    <row r="46">
      <c r="A46" s="4" t="n">
        <v>7</v>
      </c>
      <c r="B46" s="4" t="n">
        <v>29.17</v>
      </c>
      <c r="C46" s="4" t="inlineStr">
        <is>
          <t>100-199</t>
        </is>
      </c>
      <c r="D46" s="4" t="inlineStr">
        <is>
          <t>Property Size</t>
        </is>
      </c>
    </row>
    <row r="47">
      <c r="A47" s="4" t="n">
        <v>7</v>
      </c>
      <c r="B47" s="4" t="n">
        <v>29.17</v>
      </c>
      <c r="C47" s="4" t="inlineStr">
        <is>
          <t>200-299</t>
        </is>
      </c>
      <c r="D47" s="4" t="inlineStr">
        <is>
          <t>Property Size</t>
        </is>
      </c>
    </row>
    <row r="48">
      <c r="A48" s="4" t="n">
        <v>3</v>
      </c>
      <c r="B48" s="4" t="n">
        <v>12.5</v>
      </c>
      <c r="C48" s="4" t="inlineStr">
        <is>
          <t>300-399</t>
        </is>
      </c>
      <c r="D48" s="4" t="inlineStr">
        <is>
          <t>Property Size</t>
        </is>
      </c>
    </row>
    <row r="49">
      <c r="A49" s="4" t="n">
        <v>4</v>
      </c>
      <c r="B49" s="4" t="n">
        <v>16.67</v>
      </c>
      <c r="C49" s="4" t="inlineStr">
        <is>
          <t>400-499</t>
        </is>
      </c>
      <c r="D49" s="4" t="inlineStr">
        <is>
          <t>Property Size</t>
        </is>
      </c>
    </row>
    <row r="50">
      <c r="A50" s="9" t="n">
        <v>24</v>
      </c>
      <c r="B50" s="9" t="n">
        <v>100</v>
      </c>
      <c r="D50" s="9" t="inlineStr">
        <is>
          <t>Total Property Size</t>
        </is>
      </c>
    </row>
    <row r="51">
      <c r="A51" s="4" t="n">
        <v>17</v>
      </c>
      <c r="B51" s="4" t="n">
        <v>70.83</v>
      </c>
      <c r="C51" s="4" t="inlineStr">
        <is>
          <t>AFFORDABLE</t>
        </is>
      </c>
      <c r="D51" s="4" t="inlineStr">
        <is>
          <t>Rent Type</t>
        </is>
      </c>
    </row>
    <row r="52">
      <c r="A52" s="4" t="n">
        <v>7</v>
      </c>
      <c r="B52" s="4" t="n">
        <v>29.17</v>
      </c>
      <c r="C52" s="4" t="inlineStr">
        <is>
          <t>MARKETRATE</t>
        </is>
      </c>
      <c r="D52" s="4" t="inlineStr">
        <is>
          <t>Rent Type</t>
        </is>
      </c>
    </row>
    <row r="53">
      <c r="A53" s="9" t="n">
        <v>24</v>
      </c>
      <c r="B53" s="9" t="n">
        <v>100</v>
      </c>
      <c r="D53" s="9" t="inlineStr">
        <is>
          <t>Total Rent Type</t>
        </is>
      </c>
    </row>
    <row r="54"/>
  </sheetData>
  <mergeCells count="2">
    <mergeCell ref="A19:D19"/>
    <mergeCell ref="A1:B1"/>
  </mergeCells>
  <pageMargins left="0.75" right="0.75" top="1" bottom="1" header="0.5" footer="0.5"/>
</worksheet>
</file>

<file path=xl/worksheets/sheet167.xml><?xml version="1.0" encoding="utf-8"?>
<worksheet xmlns="http://schemas.openxmlformats.org/spreadsheetml/2006/main">
  <sheetPr>
    <outlinePr summaryBelow="1" summaryRight="1"/>
    <pageSetUpPr/>
  </sheetPr>
  <dimension ref="A1:D45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4344</v>
      </c>
    </row>
    <row r="3">
      <c r="A3" s="6" t="inlineStr">
        <is>
          <t>Sample (Total number of properties)</t>
        </is>
      </c>
      <c r="B3" s="4" t="n">
        <v>20</v>
      </c>
    </row>
    <row r="4">
      <c r="A4" s="6" t="inlineStr">
        <is>
          <t>Average property taxes per unit</t>
        </is>
      </c>
      <c r="B4" s="7" t="n">
        <v>2504</v>
      </c>
    </row>
    <row r="5">
      <c r="A5" s="6" t="inlineStr">
        <is>
          <t>Average payroll expenses per unit</t>
        </is>
      </c>
      <c r="B5" s="7" t="n">
        <v>1438</v>
      </c>
    </row>
    <row r="6">
      <c r="A6" s="6" t="inlineStr">
        <is>
          <t>Average capital expenditures per unit</t>
        </is>
      </c>
      <c r="B6" s="7" t="n">
        <v>192</v>
      </c>
    </row>
    <row r="7">
      <c r="A7" s="6" t="inlineStr">
        <is>
          <t>Average mortgage per unit</t>
        </is>
      </c>
      <c r="B7" s="7" t="n">
        <v>9697</v>
      </c>
    </row>
    <row r="8">
      <c r="A8" s="6" t="inlineStr">
        <is>
          <t>Average total operating expenses per unit</t>
        </is>
      </c>
      <c r="B8" s="7" t="n">
        <v>4528</v>
      </c>
    </row>
    <row r="9">
      <c r="A9" s="6" t="inlineStr">
        <is>
          <t>Average total expenses per unit</t>
        </is>
      </c>
      <c r="B9" s="7" t="n">
        <v>18360</v>
      </c>
    </row>
    <row r="10">
      <c r="A10" s="6" t="inlineStr">
        <is>
          <t>Average total profit per unit</t>
        </is>
      </c>
      <c r="B10" s="7" t="n">
        <v>2424</v>
      </c>
    </row>
    <row r="11">
      <c r="A11" s="6" t="inlineStr">
        <is>
          <t>Property taxes per dollar of rent</t>
        </is>
      </c>
      <c r="B11" s="4" t="inlineStr">
        <is>
          <t>12 cents</t>
        </is>
      </c>
    </row>
    <row r="12">
      <c r="A12" s="6" t="inlineStr">
        <is>
          <t>Payroll expenses per dollar of rent</t>
        </is>
      </c>
      <c r="B12" s="4" t="inlineStr">
        <is>
          <t>7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47 cents</t>
        </is>
      </c>
    </row>
    <row r="15">
      <c r="A15" s="6" t="inlineStr">
        <is>
          <t>Total operating expenses per dollar of rent</t>
        </is>
      </c>
      <c r="B15" s="4" t="inlineStr">
        <is>
          <t>22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12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8</v>
      </c>
      <c r="B21" s="4" t="n">
        <v>40</v>
      </c>
      <c r="C21" s="4" t="inlineStr">
        <is>
          <t>7724</t>
        </is>
      </c>
      <c r="D21" s="4" t="inlineStr">
        <is>
          <t>PROPERTYZIPCODE</t>
        </is>
      </c>
    </row>
    <row r="22">
      <c r="A22" s="4" t="n">
        <v>5</v>
      </c>
      <c r="B22" s="4" t="n">
        <v>25</v>
      </c>
      <c r="C22" s="4" t="inlineStr">
        <is>
          <t>7712</t>
        </is>
      </c>
      <c r="D22" s="4" t="inlineStr">
        <is>
          <t>PROPERTYZIPCODE</t>
        </is>
      </c>
    </row>
    <row r="23">
      <c r="A23" s="4" t="n">
        <v>2</v>
      </c>
      <c r="B23" s="4" t="n">
        <v>10</v>
      </c>
      <c r="C23" s="4" t="inlineStr">
        <is>
          <t>8753</t>
        </is>
      </c>
      <c r="D23" s="4" t="inlineStr">
        <is>
          <t>PROPERTYZIPCODE</t>
        </is>
      </c>
    </row>
    <row r="24">
      <c r="A24" s="4" t="n">
        <v>2</v>
      </c>
      <c r="B24" s="4" t="n">
        <v>10</v>
      </c>
      <c r="C24" s="4" t="inlineStr">
        <is>
          <t>8701</t>
        </is>
      </c>
      <c r="D24" s="4" t="inlineStr">
        <is>
          <t>PROPERTYZIPCODE</t>
        </is>
      </c>
    </row>
    <row r="25">
      <c r="A25" s="4" t="n">
        <v>1</v>
      </c>
      <c r="B25" s="4" t="n">
        <v>5</v>
      </c>
      <c r="C25" s="4" t="inlineStr">
        <is>
          <t>8723</t>
        </is>
      </c>
      <c r="D25" s="4" t="inlineStr">
        <is>
          <t>PROPERTYZIPCODE</t>
        </is>
      </c>
    </row>
    <row r="26">
      <c r="A26" s="4" t="n">
        <v>1</v>
      </c>
      <c r="B26" s="4" t="n">
        <v>5</v>
      </c>
      <c r="C26" s="4" t="inlineStr">
        <is>
          <t>7719</t>
        </is>
      </c>
      <c r="D26" s="4" t="inlineStr">
        <is>
          <t>PROPERTYZIPCODE</t>
        </is>
      </c>
    </row>
    <row r="27">
      <c r="A27" s="4" t="n">
        <v>1</v>
      </c>
      <c r="B27" s="4" t="n">
        <v>5</v>
      </c>
      <c r="C27" s="4" t="inlineStr">
        <is>
          <t>7762</t>
        </is>
      </c>
      <c r="D27" s="4" t="inlineStr">
        <is>
          <t>PROPERTYZIPCODE</t>
        </is>
      </c>
    </row>
    <row r="28">
      <c r="A28" s="9" t="n">
        <v>20</v>
      </c>
      <c r="B28" s="9" t="n">
        <v>100</v>
      </c>
      <c r="D28" s="9" t="inlineStr">
        <is>
          <t>Total PROPERTYZIPCODE</t>
        </is>
      </c>
    </row>
    <row r="29">
      <c r="A29" s="4" t="n">
        <v>20</v>
      </c>
      <c r="B29" s="4" t="n">
        <v>100</v>
      </c>
      <c r="C29" s="4" t="inlineStr">
        <is>
          <t>GARDEN</t>
        </is>
      </c>
      <c r="D29" s="4" t="inlineStr">
        <is>
          <t>Property Type</t>
        </is>
      </c>
    </row>
    <row r="30">
      <c r="A30" s="9" t="n">
        <v>20</v>
      </c>
      <c r="B30" s="9" t="n">
        <v>100</v>
      </c>
      <c r="D30" s="9" t="inlineStr">
        <is>
          <t>Total Property Type</t>
        </is>
      </c>
    </row>
    <row r="31">
      <c r="A31" s="4" t="n">
        <v>1</v>
      </c>
      <c r="B31" s="4" t="n">
        <v>5</v>
      </c>
      <c r="C31" s="4" t="inlineStr">
        <is>
          <t>Less than 5 years</t>
        </is>
      </c>
      <c r="D31" s="4" t="inlineStr">
        <is>
          <t>Age of Property</t>
        </is>
      </c>
    </row>
    <row r="32">
      <c r="A32" s="4" t="n">
        <v>3</v>
      </c>
      <c r="B32" s="4" t="n">
        <v>15</v>
      </c>
      <c r="C32" s="4" t="inlineStr">
        <is>
          <t>5-9 years</t>
        </is>
      </c>
      <c r="D32" s="4" t="inlineStr">
        <is>
          <t>Age of Property</t>
        </is>
      </c>
    </row>
    <row r="33">
      <c r="A33" s="4" t="n">
        <v>2</v>
      </c>
      <c r="B33" s="4" t="n">
        <v>10</v>
      </c>
      <c r="C33" s="4" t="inlineStr">
        <is>
          <t>10-19 years</t>
        </is>
      </c>
      <c r="D33" s="4" t="inlineStr">
        <is>
          <t>Age of Property</t>
        </is>
      </c>
    </row>
    <row r="34">
      <c r="A34" s="4" t="n">
        <v>14</v>
      </c>
      <c r="B34" s="4" t="n">
        <v>70</v>
      </c>
      <c r="C34" s="4" t="inlineStr">
        <is>
          <t>20+ years</t>
        </is>
      </c>
      <c r="D34" s="4" t="inlineStr">
        <is>
          <t>Age of Property</t>
        </is>
      </c>
    </row>
    <row r="35">
      <c r="A35" s="9" t="n">
        <v>20</v>
      </c>
      <c r="B35" s="9" t="n">
        <v>100</v>
      </c>
      <c r="D35" s="9" t="inlineStr">
        <is>
          <t>Total Age of Property</t>
        </is>
      </c>
    </row>
    <row r="36">
      <c r="A36" s="4" t="n">
        <v>5</v>
      </c>
      <c r="B36" s="4" t="n">
        <v>25</v>
      </c>
      <c r="C36" s="4" t="inlineStr">
        <is>
          <t>Less than 100</t>
        </is>
      </c>
      <c r="D36" s="4" t="inlineStr">
        <is>
          <t>Property Size</t>
        </is>
      </c>
    </row>
    <row r="37">
      <c r="A37" s="4" t="n">
        <v>6</v>
      </c>
      <c r="B37" s="4" t="n">
        <v>30</v>
      </c>
      <c r="C37" s="4" t="inlineStr">
        <is>
          <t>100-199</t>
        </is>
      </c>
      <c r="D37" s="4" t="inlineStr">
        <is>
          <t>Property Size</t>
        </is>
      </c>
    </row>
    <row r="38">
      <c r="A38" s="4" t="n">
        <v>2</v>
      </c>
      <c r="B38" s="4" t="n">
        <v>10</v>
      </c>
      <c r="C38" s="4" t="inlineStr">
        <is>
          <t>200-299</t>
        </is>
      </c>
      <c r="D38" s="4" t="inlineStr">
        <is>
          <t>Property Size</t>
        </is>
      </c>
    </row>
    <row r="39">
      <c r="A39" s="4" t="n">
        <v>2</v>
      </c>
      <c r="B39" s="4" t="n">
        <v>10</v>
      </c>
      <c r="C39" s="4" t="inlineStr">
        <is>
          <t>300-399</t>
        </is>
      </c>
      <c r="D39" s="4" t="inlineStr">
        <is>
          <t>Property Size</t>
        </is>
      </c>
    </row>
    <row r="40">
      <c r="A40" s="4" t="n">
        <v>5</v>
      </c>
      <c r="B40" s="4" t="n">
        <v>25</v>
      </c>
      <c r="C40" s="4" t="inlineStr">
        <is>
          <t>400-499</t>
        </is>
      </c>
      <c r="D40" s="4" t="inlineStr">
        <is>
          <t>Property Size</t>
        </is>
      </c>
    </row>
    <row r="41">
      <c r="A41" s="9" t="n">
        <v>20</v>
      </c>
      <c r="B41" s="9" t="n">
        <v>100</v>
      </c>
      <c r="D41" s="9" t="inlineStr">
        <is>
          <t>Total Property Size</t>
        </is>
      </c>
    </row>
    <row r="42">
      <c r="A42" s="4" t="n">
        <v>14</v>
      </c>
      <c r="B42" s="4" t="n">
        <v>70</v>
      </c>
      <c r="C42" s="4" t="inlineStr">
        <is>
          <t>MARKETRATE</t>
        </is>
      </c>
      <c r="D42" s="4" t="inlineStr">
        <is>
          <t>Rent Type</t>
        </is>
      </c>
    </row>
    <row r="43">
      <c r="A43" s="4" t="n">
        <v>6</v>
      </c>
      <c r="B43" s="4" t="n">
        <v>30</v>
      </c>
      <c r="C43" s="4" t="inlineStr">
        <is>
          <t>AFFORDABLE</t>
        </is>
      </c>
      <c r="D43" s="4" t="inlineStr">
        <is>
          <t>Rent Type</t>
        </is>
      </c>
    </row>
    <row r="44">
      <c r="A44" s="9" t="n">
        <v>20</v>
      </c>
      <c r="B44" s="9" t="n">
        <v>100</v>
      </c>
      <c r="D44" s="9" t="inlineStr">
        <is>
          <t>Total Rent Type</t>
        </is>
      </c>
    </row>
    <row r="45"/>
  </sheetData>
  <mergeCells count="2">
    <mergeCell ref="A19:D19"/>
    <mergeCell ref="A1:B1"/>
  </mergeCells>
  <pageMargins left="0.75" right="0.75" top="1" bottom="1" header="0.5" footer="0.5"/>
</worksheet>
</file>

<file path=xl/worksheets/sheet168.xml><?xml version="1.0" encoding="utf-8"?>
<worksheet xmlns="http://schemas.openxmlformats.org/spreadsheetml/2006/main">
  <sheetPr>
    <outlinePr summaryBelow="1" summaryRight="1"/>
    <pageSetUpPr/>
  </sheetPr>
  <dimension ref="A1:D47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2340</v>
      </c>
    </row>
    <row r="3">
      <c r="A3" s="6" t="inlineStr">
        <is>
          <t>Sample (Total number of properties)</t>
        </is>
      </c>
      <c r="B3" s="4" t="n">
        <v>21</v>
      </c>
    </row>
    <row r="4">
      <c r="A4" s="6" t="inlineStr">
        <is>
          <t>Average property taxes per unit</t>
        </is>
      </c>
      <c r="B4" s="7" t="n">
        <v>3313</v>
      </c>
    </row>
    <row r="5">
      <c r="A5" s="6" t="inlineStr">
        <is>
          <t>Average payroll expenses per unit</t>
        </is>
      </c>
      <c r="B5" s="7" t="n">
        <v>764</v>
      </c>
    </row>
    <row r="6">
      <c r="A6" s="6" t="inlineStr">
        <is>
          <t>Average capital expenditures per unit</t>
        </is>
      </c>
      <c r="B6" s="7" t="n">
        <v>250</v>
      </c>
    </row>
    <row r="7">
      <c r="A7" s="6" t="inlineStr">
        <is>
          <t>Average mortgage per unit</t>
        </is>
      </c>
      <c r="B7" s="7" t="n">
        <v>9604</v>
      </c>
    </row>
    <row r="8">
      <c r="A8" s="6" t="inlineStr">
        <is>
          <t>Average total operating expenses per unit</t>
        </is>
      </c>
      <c r="B8" s="7" t="n">
        <v>4001</v>
      </c>
    </row>
    <row r="9">
      <c r="A9" s="6" t="inlineStr">
        <is>
          <t>Average total expenses per unit</t>
        </is>
      </c>
      <c r="B9" s="7" t="n">
        <v>17932</v>
      </c>
    </row>
    <row r="10">
      <c r="A10" s="6" t="inlineStr">
        <is>
          <t>Average total profit per unit</t>
        </is>
      </c>
      <c r="B10" s="7" t="n">
        <v>2401</v>
      </c>
    </row>
    <row r="11">
      <c r="A11" s="6" t="inlineStr">
        <is>
          <t>Property taxes per dollar of rent</t>
        </is>
      </c>
      <c r="B11" s="4" t="inlineStr">
        <is>
          <t>16 cents</t>
        </is>
      </c>
    </row>
    <row r="12">
      <c r="A12" s="6" t="inlineStr">
        <is>
          <t>Payroll expenses per dollar of rent</t>
        </is>
      </c>
      <c r="B12" s="4" t="inlineStr">
        <is>
          <t>4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47 cents</t>
        </is>
      </c>
    </row>
    <row r="15">
      <c r="A15" s="6" t="inlineStr">
        <is>
          <t>Total operating expenses per dollar of rent</t>
        </is>
      </c>
      <c r="B15" s="4" t="inlineStr">
        <is>
          <t>20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12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6</v>
      </c>
      <c r="B21" s="4" t="n">
        <v>28.57</v>
      </c>
      <c r="C21" s="4" t="inlineStr">
        <is>
          <t>7601</t>
        </is>
      </c>
      <c r="D21" s="4" t="inlineStr">
        <is>
          <t>PROPERTYZIPCODE</t>
        </is>
      </c>
    </row>
    <row r="22">
      <c r="A22" s="4" t="n">
        <v>3</v>
      </c>
      <c r="B22" s="4" t="n">
        <v>14.29</v>
      </c>
      <c r="C22" s="4" t="inlineStr">
        <is>
          <t>7631</t>
        </is>
      </c>
      <c r="D22" s="4" t="inlineStr">
        <is>
          <t>PROPERTYZIPCODE</t>
        </is>
      </c>
    </row>
    <row r="23">
      <c r="A23" s="4" t="n">
        <v>2</v>
      </c>
      <c r="B23" s="4" t="n">
        <v>9.52</v>
      </c>
      <c r="C23" s="4" t="inlineStr">
        <is>
          <t>7656</t>
        </is>
      </c>
      <c r="D23" s="4" t="inlineStr">
        <is>
          <t>PROPERTYZIPCODE</t>
        </is>
      </c>
    </row>
    <row r="24">
      <c r="A24" s="4" t="n">
        <v>2</v>
      </c>
      <c r="B24" s="4" t="n">
        <v>9.52</v>
      </c>
      <c r="C24" s="4" t="inlineStr">
        <is>
          <t>7605</t>
        </is>
      </c>
      <c r="D24" s="4" t="inlineStr">
        <is>
          <t>PROPERTYZIPCODE</t>
        </is>
      </c>
    </row>
    <row r="25">
      <c r="A25" s="4" t="n">
        <v>2</v>
      </c>
      <c r="B25" s="4" t="n">
        <v>9.52</v>
      </c>
      <c r="C25" s="4" t="inlineStr">
        <is>
          <t>7621</t>
        </is>
      </c>
      <c r="D25" s="4" t="inlineStr">
        <is>
          <t>PROPERTYZIPCODE</t>
        </is>
      </c>
    </row>
    <row r="26">
      <c r="A26" s="4" t="n">
        <v>2</v>
      </c>
      <c r="B26" s="4" t="n">
        <v>9.52</v>
      </c>
      <c r="C26" s="4" t="inlineStr">
        <is>
          <t>7666</t>
        </is>
      </c>
      <c r="D26" s="4" t="inlineStr">
        <is>
          <t>PROPERTYZIPCODE</t>
        </is>
      </c>
    </row>
    <row r="27">
      <c r="A27" s="4" t="n">
        <v>1</v>
      </c>
      <c r="B27" s="4" t="n">
        <v>4.76</v>
      </c>
      <c r="C27" s="4" t="inlineStr">
        <is>
          <t>7650</t>
        </is>
      </c>
      <c r="D27" s="4" t="inlineStr">
        <is>
          <t>PROPERTYZIPCODE</t>
        </is>
      </c>
    </row>
    <row r="28">
      <c r="A28" s="4" t="n">
        <v>1</v>
      </c>
      <c r="B28" s="4" t="n">
        <v>4.76</v>
      </c>
      <c r="C28" s="4" t="inlineStr">
        <is>
          <t>7661</t>
        </is>
      </c>
      <c r="D28" s="4" t="inlineStr">
        <is>
          <t>PROPERTYZIPCODE</t>
        </is>
      </c>
    </row>
    <row r="29">
      <c r="A29" s="4" t="n">
        <v>1</v>
      </c>
      <c r="B29" s="4" t="n">
        <v>4.76</v>
      </c>
      <c r="C29" s="4" t="inlineStr">
        <is>
          <t>7660</t>
        </is>
      </c>
      <c r="D29" s="4" t="inlineStr">
        <is>
          <t>PROPERTYZIPCODE</t>
        </is>
      </c>
    </row>
    <row r="30">
      <c r="A30" s="4" t="n">
        <v>1</v>
      </c>
      <c r="B30" s="4" t="n">
        <v>4.76</v>
      </c>
      <c r="C30" s="4" t="inlineStr">
        <is>
          <t>7461</t>
        </is>
      </c>
      <c r="D30" s="4" t="inlineStr">
        <is>
          <t>PROPERTYZIPCODE</t>
        </is>
      </c>
    </row>
    <row r="31">
      <c r="A31" s="9" t="n">
        <v>21</v>
      </c>
      <c r="B31" s="9" t="n">
        <v>100</v>
      </c>
      <c r="D31" s="9" t="inlineStr">
        <is>
          <t>Total PROPERTYZIPCODE</t>
        </is>
      </c>
    </row>
    <row r="32">
      <c r="A32" s="4" t="n">
        <v>19</v>
      </c>
      <c r="B32" s="4" t="n">
        <v>90.48</v>
      </c>
      <c r="C32" s="4" t="inlineStr">
        <is>
          <t>GARDEN</t>
        </is>
      </c>
      <c r="D32" s="4" t="inlineStr">
        <is>
          <t>Property Type</t>
        </is>
      </c>
    </row>
    <row r="33">
      <c r="A33" s="4" t="n">
        <v>2</v>
      </c>
      <c r="B33" s="4" t="n">
        <v>9.52</v>
      </c>
      <c r="C33" s="4" t="inlineStr">
        <is>
          <t>MIDRISE</t>
        </is>
      </c>
      <c r="D33" s="4" t="inlineStr">
        <is>
          <t>Property Type</t>
        </is>
      </c>
    </row>
    <row r="34">
      <c r="A34" s="9" t="n">
        <v>21</v>
      </c>
      <c r="B34" s="9" t="n">
        <v>100</v>
      </c>
      <c r="D34" s="9" t="inlineStr">
        <is>
          <t>Total Property Type</t>
        </is>
      </c>
    </row>
    <row r="35">
      <c r="A35" s="4" t="n">
        <v>2</v>
      </c>
      <c r="B35" s="4" t="n">
        <v>9.52</v>
      </c>
      <c r="C35" s="4" t="inlineStr">
        <is>
          <t>Less than 5 years</t>
        </is>
      </c>
      <c r="D35" s="4" t="inlineStr">
        <is>
          <t>Age of Property</t>
        </is>
      </c>
    </row>
    <row r="36">
      <c r="A36" s="4" t="n">
        <v>1</v>
      </c>
      <c r="B36" s="4" t="n">
        <v>4.76</v>
      </c>
      <c r="C36" s="4" t="inlineStr">
        <is>
          <t>5-9 years</t>
        </is>
      </c>
      <c r="D36" s="4" t="inlineStr">
        <is>
          <t>Age of Property</t>
        </is>
      </c>
    </row>
    <row r="37">
      <c r="A37" s="4" t="n">
        <v>18</v>
      </c>
      <c r="B37" s="4" t="n">
        <v>85.70999999999999</v>
      </c>
      <c r="C37" s="4" t="inlineStr">
        <is>
          <t>20+ years</t>
        </is>
      </c>
      <c r="D37" s="4" t="inlineStr">
        <is>
          <t>Age of Property</t>
        </is>
      </c>
    </row>
    <row r="38">
      <c r="A38" s="9" t="n">
        <v>21</v>
      </c>
      <c r="B38" s="9" t="n">
        <v>100</v>
      </c>
      <c r="D38" s="9" t="inlineStr">
        <is>
          <t>Total Age of Property</t>
        </is>
      </c>
    </row>
    <row r="39">
      <c r="A39" s="4" t="n">
        <v>14</v>
      </c>
      <c r="B39" s="4" t="n">
        <v>66.67</v>
      </c>
      <c r="C39" s="4" t="inlineStr">
        <is>
          <t>Less than 100</t>
        </is>
      </c>
      <c r="D39" s="4" t="inlineStr">
        <is>
          <t>Property Size</t>
        </is>
      </c>
    </row>
    <row r="40">
      <c r="A40" s="4" t="n">
        <v>2</v>
      </c>
      <c r="B40" s="4" t="n">
        <v>9.52</v>
      </c>
      <c r="C40" s="4" t="inlineStr">
        <is>
          <t>100-199</t>
        </is>
      </c>
      <c r="D40" s="4" t="inlineStr">
        <is>
          <t>Property Size</t>
        </is>
      </c>
    </row>
    <row r="41">
      <c r="A41" s="4" t="n">
        <v>3</v>
      </c>
      <c r="B41" s="4" t="n">
        <v>14.29</v>
      </c>
      <c r="C41" s="4" t="inlineStr">
        <is>
          <t>200-299</t>
        </is>
      </c>
      <c r="D41" s="4" t="inlineStr">
        <is>
          <t>Property Size</t>
        </is>
      </c>
    </row>
    <row r="42">
      <c r="A42" s="4" t="n">
        <v>2</v>
      </c>
      <c r="B42" s="4" t="n">
        <v>9.52</v>
      </c>
      <c r="C42" s="4" t="inlineStr">
        <is>
          <t>400-499</t>
        </is>
      </c>
      <c r="D42" s="4" t="inlineStr">
        <is>
          <t>Property Size</t>
        </is>
      </c>
    </row>
    <row r="43">
      <c r="A43" s="9" t="n">
        <v>21</v>
      </c>
      <c r="B43" s="9" t="n">
        <v>100</v>
      </c>
      <c r="D43" s="9" t="inlineStr">
        <is>
          <t>Total Property Size</t>
        </is>
      </c>
    </row>
    <row r="44">
      <c r="A44" s="4" t="n">
        <v>11</v>
      </c>
      <c r="B44" s="4" t="n">
        <v>52.38</v>
      </c>
      <c r="C44" s="4" t="inlineStr">
        <is>
          <t>MARKETRATE</t>
        </is>
      </c>
      <c r="D44" s="4" t="inlineStr">
        <is>
          <t>Rent Type</t>
        </is>
      </c>
    </row>
    <row r="45">
      <c r="A45" s="4" t="n">
        <v>10</v>
      </c>
      <c r="B45" s="4" t="n">
        <v>47.62</v>
      </c>
      <c r="C45" s="4" t="inlineStr">
        <is>
          <t>AFFORDABLE</t>
        </is>
      </c>
      <c r="D45" s="4" t="inlineStr">
        <is>
          <t>Rent Type</t>
        </is>
      </c>
    </row>
    <row r="46">
      <c r="A46" s="9" t="n">
        <v>21</v>
      </c>
      <c r="B46" s="9" t="n">
        <v>100</v>
      </c>
      <c r="D46" s="9" t="inlineStr">
        <is>
          <t>Total Rent Type</t>
        </is>
      </c>
    </row>
    <row r="47"/>
  </sheetData>
  <mergeCells count="2">
    <mergeCell ref="A19:D19"/>
    <mergeCell ref="A1:B1"/>
  </mergeCells>
  <pageMargins left="0.75" right="0.75" top="1" bottom="1" header="0.5" footer="0.5"/>
</worksheet>
</file>

<file path=xl/worksheets/sheet169.xml><?xml version="1.0" encoding="utf-8"?>
<worksheet xmlns="http://schemas.openxmlformats.org/spreadsheetml/2006/main">
  <sheetPr>
    <outlinePr summaryBelow="1" summaryRight="1"/>
    <pageSetUpPr/>
  </sheetPr>
  <dimension ref="A1:D61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6422</v>
      </c>
    </row>
    <row r="3">
      <c r="A3" s="6" t="inlineStr">
        <is>
          <t>Sample (Total number of properties)</t>
        </is>
      </c>
      <c r="B3" s="4" t="n">
        <v>44</v>
      </c>
    </row>
    <row r="4">
      <c r="A4" s="6" t="inlineStr">
        <is>
          <t>Average property taxes per unit</t>
        </is>
      </c>
      <c r="B4" s="7" t="n">
        <v>2912</v>
      </c>
    </row>
    <row r="5">
      <c r="A5" s="6" t="inlineStr">
        <is>
          <t>Average payroll expenses per unit</t>
        </is>
      </c>
      <c r="B5" s="7" t="n">
        <v>1093</v>
      </c>
    </row>
    <row r="6">
      <c r="A6" s="6" t="inlineStr">
        <is>
          <t>Average capital expenditures per unit</t>
        </is>
      </c>
      <c r="B6" s="7" t="n">
        <v>239</v>
      </c>
    </row>
    <row r="7">
      <c r="A7" s="6" t="inlineStr">
        <is>
          <t>Average mortgage per unit</t>
        </is>
      </c>
      <c r="B7" s="7" t="n">
        <v>11500</v>
      </c>
    </row>
    <row r="8">
      <c r="A8" s="6" t="inlineStr">
        <is>
          <t>Average total operating expenses per unit</t>
        </is>
      </c>
      <c r="B8" s="7" t="n">
        <v>5417</v>
      </c>
    </row>
    <row r="9">
      <c r="A9" s="6" t="inlineStr">
        <is>
          <t>Average total expenses per unit</t>
        </is>
      </c>
      <c r="B9" s="7" t="n">
        <v>21161</v>
      </c>
    </row>
    <row r="10">
      <c r="A10" s="6" t="inlineStr">
        <is>
          <t>Average total profit per unit</t>
        </is>
      </c>
      <c r="B10" s="7" t="n">
        <v>2875</v>
      </c>
    </row>
    <row r="11">
      <c r="A11" s="6" t="inlineStr">
        <is>
          <t>Property taxes per dollar of rent</t>
        </is>
      </c>
      <c r="B11" s="4" t="inlineStr">
        <is>
          <t>12 cents</t>
        </is>
      </c>
    </row>
    <row r="12">
      <c r="A12" s="6" t="inlineStr">
        <is>
          <t>Payroll expenses per dollar of rent</t>
        </is>
      </c>
      <c r="B12" s="4" t="inlineStr">
        <is>
          <t>5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48 cents</t>
        </is>
      </c>
    </row>
    <row r="15">
      <c r="A15" s="6" t="inlineStr">
        <is>
          <t>Total operating expenses per dollar of rent</t>
        </is>
      </c>
      <c r="B15" s="4" t="inlineStr">
        <is>
          <t>23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12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8</v>
      </c>
      <c r="B21" s="4" t="n">
        <v>18.18</v>
      </c>
      <c r="C21" s="4" t="inlineStr">
        <is>
          <t>8901</t>
        </is>
      </c>
      <c r="D21" s="4" t="inlineStr">
        <is>
          <t>PROPERTYZIPCODE</t>
        </is>
      </c>
    </row>
    <row r="22">
      <c r="A22" s="4" t="n">
        <v>6</v>
      </c>
      <c r="B22" s="4" t="n">
        <v>13.64</v>
      </c>
      <c r="C22" s="4" t="inlineStr">
        <is>
          <t>7712</t>
        </is>
      </c>
      <c r="D22" s="4" t="inlineStr">
        <is>
          <t>PROPERTYZIPCODE</t>
        </is>
      </c>
    </row>
    <row r="23">
      <c r="A23" s="4" t="n">
        <v>5</v>
      </c>
      <c r="B23" s="4" t="n">
        <v>11.36</v>
      </c>
      <c r="C23" s="4" t="inlineStr">
        <is>
          <t>7740</t>
        </is>
      </c>
      <c r="D23" s="4" t="inlineStr">
        <is>
          <t>PROPERTYZIPCODE</t>
        </is>
      </c>
    </row>
    <row r="24">
      <c r="A24" s="4" t="n">
        <v>4</v>
      </c>
      <c r="B24" s="4" t="n">
        <v>9.09</v>
      </c>
      <c r="C24" s="4" t="inlineStr">
        <is>
          <t>8854</t>
        </is>
      </c>
      <c r="D24" s="4" t="inlineStr">
        <is>
          <t>PROPERTYZIPCODE</t>
        </is>
      </c>
    </row>
    <row r="25">
      <c r="A25" s="4" t="n">
        <v>3</v>
      </c>
      <c r="B25" s="4" t="n">
        <v>6.82</v>
      </c>
      <c r="C25" s="4" t="inlineStr">
        <is>
          <t>8861</t>
        </is>
      </c>
      <c r="D25" s="4" t="inlineStr">
        <is>
          <t>PROPERTYZIPCODE</t>
        </is>
      </c>
    </row>
    <row r="26">
      <c r="A26" s="4" t="n">
        <v>2</v>
      </c>
      <c r="B26" s="4" t="n">
        <v>4.55</v>
      </c>
      <c r="C26" s="4" t="inlineStr">
        <is>
          <t>7008</t>
        </is>
      </c>
      <c r="D26" s="4" t="inlineStr">
        <is>
          <t>PROPERTYZIPCODE</t>
        </is>
      </c>
    </row>
    <row r="27">
      <c r="A27" s="4" t="n">
        <v>2</v>
      </c>
      <c r="B27" s="4" t="n">
        <v>4.55</v>
      </c>
      <c r="C27" s="4" t="inlineStr">
        <is>
          <t>7701</t>
        </is>
      </c>
      <c r="D27" s="4" t="inlineStr">
        <is>
          <t>PROPERTYZIPCODE</t>
        </is>
      </c>
    </row>
    <row r="28">
      <c r="A28" s="4" t="n">
        <v>2</v>
      </c>
      <c r="B28" s="4" t="n">
        <v>4.55</v>
      </c>
      <c r="C28" s="4" t="inlineStr">
        <is>
          <t>8817</t>
        </is>
      </c>
      <c r="D28" s="4" t="inlineStr">
        <is>
          <t>PROPERTYZIPCODE</t>
        </is>
      </c>
    </row>
    <row r="29">
      <c r="A29" s="4" t="n">
        <v>2</v>
      </c>
      <c r="B29" s="4" t="n">
        <v>4.55</v>
      </c>
      <c r="C29" s="4" t="inlineStr">
        <is>
          <t>7095</t>
        </is>
      </c>
      <c r="D29" s="4" t="inlineStr">
        <is>
          <t>PROPERTYZIPCODE</t>
        </is>
      </c>
    </row>
    <row r="30">
      <c r="A30" s="4" t="n">
        <v>2</v>
      </c>
      <c r="B30" s="4" t="n">
        <v>4.55</v>
      </c>
      <c r="C30" s="4" t="inlineStr">
        <is>
          <t>8904</t>
        </is>
      </c>
      <c r="D30" s="4" t="inlineStr">
        <is>
          <t>PROPERTYZIPCODE</t>
        </is>
      </c>
    </row>
    <row r="31">
      <c r="A31" s="4" t="n">
        <v>1</v>
      </c>
      <c r="B31" s="4" t="n">
        <v>2.27</v>
      </c>
      <c r="C31" s="4" t="inlineStr">
        <is>
          <t>8879</t>
        </is>
      </c>
      <c r="D31" s="4" t="inlineStr">
        <is>
          <t>PROPERTYZIPCODE</t>
        </is>
      </c>
    </row>
    <row r="32">
      <c r="A32" s="4" t="n">
        <v>1</v>
      </c>
      <c r="B32" s="4" t="n">
        <v>2.27</v>
      </c>
      <c r="C32" s="4" t="inlineStr">
        <is>
          <t>7721</t>
        </is>
      </c>
      <c r="D32" s="4" t="inlineStr">
        <is>
          <t>PROPERTYZIPCODE</t>
        </is>
      </c>
    </row>
    <row r="33">
      <c r="A33" s="4" t="n">
        <v>1</v>
      </c>
      <c r="B33" s="4" t="n">
        <v>2.27</v>
      </c>
      <c r="C33" s="4" t="inlineStr">
        <is>
          <t>7716</t>
        </is>
      </c>
      <c r="D33" s="4" t="inlineStr">
        <is>
          <t>PROPERTYZIPCODE</t>
        </is>
      </c>
    </row>
    <row r="34">
      <c r="A34" s="4" t="n">
        <v>1</v>
      </c>
      <c r="B34" s="4" t="n">
        <v>2.27</v>
      </c>
      <c r="C34" s="4" t="inlineStr">
        <is>
          <t>8863</t>
        </is>
      </c>
      <c r="D34" s="4" t="inlineStr">
        <is>
          <t>PROPERTYZIPCODE</t>
        </is>
      </c>
    </row>
    <row r="35">
      <c r="A35" s="4" t="n">
        <v>1</v>
      </c>
      <c r="B35" s="4" t="n">
        <v>2.27</v>
      </c>
      <c r="C35" s="4" t="inlineStr">
        <is>
          <t>7747</t>
        </is>
      </c>
      <c r="D35" s="4" t="inlineStr">
        <is>
          <t>PROPERTYZIPCODE</t>
        </is>
      </c>
    </row>
    <row r="36">
      <c r="A36" s="4" t="n">
        <v>1</v>
      </c>
      <c r="B36" s="4" t="n">
        <v>2.27</v>
      </c>
      <c r="C36" s="4" t="inlineStr">
        <is>
          <t>7720</t>
        </is>
      </c>
      <c r="D36" s="4" t="inlineStr">
        <is>
          <t>PROPERTYZIPCODE</t>
        </is>
      </c>
    </row>
    <row r="37">
      <c r="A37" s="4" t="n">
        <v>1</v>
      </c>
      <c r="B37" s="4" t="n">
        <v>2.27</v>
      </c>
      <c r="C37" s="4" t="inlineStr">
        <is>
          <t>7753</t>
        </is>
      </c>
      <c r="D37" s="4" t="inlineStr">
        <is>
          <t>PROPERTYZIPCODE</t>
        </is>
      </c>
    </row>
    <row r="38">
      <c r="A38" s="4" t="n">
        <v>1</v>
      </c>
      <c r="B38" s="4" t="n">
        <v>2.27</v>
      </c>
      <c r="C38" s="4" t="inlineStr">
        <is>
          <t>7001</t>
        </is>
      </c>
      <c r="D38" s="4" t="inlineStr">
        <is>
          <t>PROPERTYZIPCODE</t>
        </is>
      </c>
    </row>
    <row r="39">
      <c r="A39" s="9" t="n">
        <v>44</v>
      </c>
      <c r="B39" s="9" t="n">
        <v>100</v>
      </c>
      <c r="D39" s="9" t="inlineStr">
        <is>
          <t>Total PROPERTYZIPCODE</t>
        </is>
      </c>
    </row>
    <row r="40">
      <c r="A40" s="4" t="n">
        <v>35</v>
      </c>
      <c r="B40" s="4" t="n">
        <v>79.55</v>
      </c>
      <c r="C40" s="4" t="inlineStr">
        <is>
          <t>GARDEN</t>
        </is>
      </c>
      <c r="D40" s="4" t="inlineStr">
        <is>
          <t>Property Type</t>
        </is>
      </c>
    </row>
    <row r="41">
      <c r="A41" s="4" t="n">
        <v>4</v>
      </c>
      <c r="B41" s="4" t="n">
        <v>9.09</v>
      </c>
      <c r="C41" s="4" t="inlineStr">
        <is>
          <t>HIRISE</t>
        </is>
      </c>
      <c r="D41" s="4" t="inlineStr">
        <is>
          <t>Property Type</t>
        </is>
      </c>
    </row>
    <row r="42">
      <c r="A42" s="4" t="n">
        <v>3</v>
      </c>
      <c r="B42" s="4" t="n">
        <v>6.82</v>
      </c>
      <c r="C42" s="4" t="inlineStr">
        <is>
          <t>MIDRISE</t>
        </is>
      </c>
      <c r="D42" s="4" t="inlineStr">
        <is>
          <t>Property Type</t>
        </is>
      </c>
    </row>
    <row r="43">
      <c r="A43" s="4" t="n">
        <v>1</v>
      </c>
      <c r="B43" s="4" t="n">
        <v>2.27</v>
      </c>
      <c r="C43" s="4" t="inlineStr">
        <is>
          <t>SENIOR</t>
        </is>
      </c>
      <c r="D43" s="4" t="inlineStr">
        <is>
          <t>Property Type</t>
        </is>
      </c>
    </row>
    <row r="44">
      <c r="A44" s="4" t="n">
        <v>1</v>
      </c>
      <c r="B44" s="4" t="n">
        <v>2.27</v>
      </c>
      <c r="C44" s="4" t="inlineStr">
        <is>
          <t>MANUF</t>
        </is>
      </c>
      <c r="D44" s="4" t="inlineStr">
        <is>
          <t>Property Type</t>
        </is>
      </c>
    </row>
    <row r="45">
      <c r="A45" s="9" t="n">
        <v>44</v>
      </c>
      <c r="B45" s="9" t="n">
        <v>100</v>
      </c>
      <c r="D45" s="9" t="inlineStr">
        <is>
          <t>Total Property Type</t>
        </is>
      </c>
    </row>
    <row r="46">
      <c r="A46" s="4" t="n">
        <v>8</v>
      </c>
      <c r="B46" s="4" t="n">
        <v>18.18</v>
      </c>
      <c r="C46" s="4" t="inlineStr">
        <is>
          <t>Less than 5 years</t>
        </is>
      </c>
      <c r="D46" s="4" t="inlineStr">
        <is>
          <t>Age of Property</t>
        </is>
      </c>
    </row>
    <row r="47">
      <c r="A47" s="4" t="n">
        <v>10</v>
      </c>
      <c r="B47" s="4" t="n">
        <v>22.73</v>
      </c>
      <c r="C47" s="4" t="inlineStr">
        <is>
          <t>5-9 years</t>
        </is>
      </c>
      <c r="D47" s="4" t="inlineStr">
        <is>
          <t>Age of Property</t>
        </is>
      </c>
    </row>
    <row r="48">
      <c r="A48" s="4" t="n">
        <v>6</v>
      </c>
      <c r="B48" s="4" t="n">
        <v>13.64</v>
      </c>
      <c r="C48" s="4" t="inlineStr">
        <is>
          <t>10-19 years</t>
        </is>
      </c>
      <c r="D48" s="4" t="inlineStr">
        <is>
          <t>Age of Property</t>
        </is>
      </c>
    </row>
    <row r="49">
      <c r="A49" s="4" t="n">
        <v>20</v>
      </c>
      <c r="B49" s="4" t="n">
        <v>45.45</v>
      </c>
      <c r="C49" s="4" t="inlineStr">
        <is>
          <t>20+ years</t>
        </is>
      </c>
      <c r="D49" s="4" t="inlineStr">
        <is>
          <t>Age of Property</t>
        </is>
      </c>
    </row>
    <row r="50">
      <c r="A50" s="9" t="n">
        <v>44</v>
      </c>
      <c r="B50" s="9" t="n">
        <v>100</v>
      </c>
      <c r="D50" s="9" t="inlineStr">
        <is>
          <t>Total Age of Property</t>
        </is>
      </c>
    </row>
    <row r="51">
      <c r="A51" s="4" t="n">
        <v>24</v>
      </c>
      <c r="B51" s="4" t="n">
        <v>54.55</v>
      </c>
      <c r="C51" s="4" t="inlineStr">
        <is>
          <t>Less than 100</t>
        </is>
      </c>
      <c r="D51" s="4" t="inlineStr">
        <is>
          <t>Property Size</t>
        </is>
      </c>
    </row>
    <row r="52">
      <c r="A52" s="4" t="n">
        <v>8</v>
      </c>
      <c r="B52" s="4" t="n">
        <v>18.18</v>
      </c>
      <c r="C52" s="4" t="inlineStr">
        <is>
          <t>100-199</t>
        </is>
      </c>
      <c r="D52" s="4" t="inlineStr">
        <is>
          <t>Property Size</t>
        </is>
      </c>
    </row>
    <row r="53">
      <c r="A53" s="4" t="n">
        <v>5</v>
      </c>
      <c r="B53" s="4" t="n">
        <v>11.36</v>
      </c>
      <c r="C53" s="4" t="inlineStr">
        <is>
          <t>200-299</t>
        </is>
      </c>
      <c r="D53" s="4" t="inlineStr">
        <is>
          <t>Property Size</t>
        </is>
      </c>
    </row>
    <row r="54">
      <c r="A54" s="4" t="n">
        <v>3</v>
      </c>
      <c r="B54" s="4" t="n">
        <v>6.82</v>
      </c>
      <c r="C54" s="4" t="inlineStr">
        <is>
          <t>300-399</t>
        </is>
      </c>
      <c r="D54" s="4" t="inlineStr">
        <is>
          <t>Property Size</t>
        </is>
      </c>
    </row>
    <row r="55">
      <c r="A55" s="4" t="n">
        <v>3</v>
      </c>
      <c r="B55" s="4" t="n">
        <v>6.82</v>
      </c>
      <c r="C55" s="4" t="inlineStr">
        <is>
          <t>400-499</t>
        </is>
      </c>
      <c r="D55" s="4" t="inlineStr">
        <is>
          <t>Property Size</t>
        </is>
      </c>
    </row>
    <row r="56">
      <c r="A56" s="4" t="n">
        <v>1</v>
      </c>
      <c r="B56" s="4" t="n">
        <v>2.27</v>
      </c>
      <c r="C56" s="4" t="inlineStr">
        <is>
          <t>500+</t>
        </is>
      </c>
      <c r="D56" s="4" t="inlineStr">
        <is>
          <t>Property Size</t>
        </is>
      </c>
    </row>
    <row r="57">
      <c r="A57" s="9" t="n">
        <v>44</v>
      </c>
      <c r="B57" s="9" t="n">
        <v>100</v>
      </c>
      <c r="D57" s="9" t="inlineStr">
        <is>
          <t>Total Property Size</t>
        </is>
      </c>
    </row>
    <row r="58">
      <c r="A58" s="4" t="n">
        <v>29</v>
      </c>
      <c r="B58" s="4" t="n">
        <v>65.91</v>
      </c>
      <c r="C58" s="4" t="inlineStr">
        <is>
          <t>MARKETRATE</t>
        </is>
      </c>
      <c r="D58" s="4" t="inlineStr">
        <is>
          <t>Rent Type</t>
        </is>
      </c>
    </row>
    <row r="59">
      <c r="A59" s="4" t="n">
        <v>15</v>
      </c>
      <c r="B59" s="4" t="n">
        <v>34.09</v>
      </c>
      <c r="C59" s="4" t="inlineStr">
        <is>
          <t>AFFORDABLE</t>
        </is>
      </c>
      <c r="D59" s="4" t="inlineStr">
        <is>
          <t>Rent Type</t>
        </is>
      </c>
    </row>
    <row r="60">
      <c r="A60" s="9" t="n">
        <v>44</v>
      </c>
      <c r="B60" s="9" t="n">
        <v>100</v>
      </c>
      <c r="D60" s="9" t="inlineStr">
        <is>
          <t>Total Rent Type</t>
        </is>
      </c>
    </row>
    <row r="61"/>
  </sheetData>
  <mergeCells count="2">
    <mergeCell ref="A19:D19"/>
    <mergeCell ref="A1:B1"/>
  </mergeCells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D55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4084</v>
      </c>
    </row>
    <row r="3">
      <c r="A3" s="6" t="inlineStr">
        <is>
          <t>Sample (Total number of properties)</t>
        </is>
      </c>
      <c r="B3" s="4" t="n">
        <v>39</v>
      </c>
    </row>
    <row r="4">
      <c r="A4" s="6" t="inlineStr">
        <is>
          <t>Average property taxes per unit</t>
        </is>
      </c>
      <c r="B4" s="7" t="n">
        <v>2033</v>
      </c>
    </row>
    <row r="5">
      <c r="A5" s="6" t="inlineStr">
        <is>
          <t>Average payroll expenses per unit</t>
        </is>
      </c>
      <c r="B5" s="7" t="n">
        <v>1937</v>
      </c>
    </row>
    <row r="6">
      <c r="A6" s="6" t="inlineStr">
        <is>
          <t>Average capital expenditures per unit</t>
        </is>
      </c>
      <c r="B6" s="7" t="n">
        <v>257</v>
      </c>
    </row>
    <row r="7">
      <c r="A7" s="6" t="inlineStr">
        <is>
          <t>Average mortgage per unit</t>
        </is>
      </c>
      <c r="B7" s="7" t="n">
        <v>9427</v>
      </c>
    </row>
    <row r="8">
      <c r="A8" s="6" t="inlineStr">
        <is>
          <t>Average total operating expenses per unit</t>
        </is>
      </c>
      <c r="B8" s="7" t="n">
        <v>5983</v>
      </c>
    </row>
    <row r="9">
      <c r="A9" s="6" t="inlineStr">
        <is>
          <t>Average total expenses per unit</t>
        </is>
      </c>
      <c r="B9" s="7" t="n">
        <v>19637</v>
      </c>
    </row>
    <row r="10">
      <c r="A10" s="6" t="inlineStr">
        <is>
          <t>Average total profit per unit</t>
        </is>
      </c>
      <c r="B10" s="7" t="n">
        <v>2357</v>
      </c>
    </row>
    <row r="11">
      <c r="A11" s="6" t="inlineStr">
        <is>
          <t>Property taxes per dollar of rent</t>
        </is>
      </c>
      <c r="B11" s="4" t="inlineStr">
        <is>
          <t>9 cents</t>
        </is>
      </c>
    </row>
    <row r="12">
      <c r="A12" s="6" t="inlineStr">
        <is>
          <t>Payroll expenses per dollar of rent</t>
        </is>
      </c>
      <c r="B12" s="4" t="inlineStr">
        <is>
          <t>9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43 cents</t>
        </is>
      </c>
    </row>
    <row r="15">
      <c r="A15" s="6" t="inlineStr">
        <is>
          <t>Total operating expenses per dollar of rent</t>
        </is>
      </c>
      <c r="B15" s="4" t="inlineStr">
        <is>
          <t>27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8</v>
      </c>
      <c r="B21" s="4" t="n">
        <v>20.51</v>
      </c>
      <c r="C21" s="4" t="inlineStr">
        <is>
          <t>94533</t>
        </is>
      </c>
      <c r="D21" s="4" t="inlineStr">
        <is>
          <t>PROPERTYZIPCODE</t>
        </is>
      </c>
    </row>
    <row r="22">
      <c r="A22" s="4" t="n">
        <v>6</v>
      </c>
      <c r="B22" s="4" t="n">
        <v>15.38</v>
      </c>
      <c r="C22" s="4" t="inlineStr">
        <is>
          <t>94565</t>
        </is>
      </c>
      <c r="D22" s="4" t="inlineStr">
        <is>
          <t>PROPERTYZIPCODE</t>
        </is>
      </c>
    </row>
    <row r="23">
      <c r="A23" s="4" t="n">
        <v>4</v>
      </c>
      <c r="B23" s="4" t="n">
        <v>10.26</v>
      </c>
      <c r="C23" s="4" t="inlineStr">
        <is>
          <t>94804</t>
        </is>
      </c>
      <c r="D23" s="4" t="inlineStr">
        <is>
          <t>PROPERTYZIPCODE</t>
        </is>
      </c>
    </row>
    <row r="24">
      <c r="A24" s="4" t="n">
        <v>3</v>
      </c>
      <c r="B24" s="4" t="n">
        <v>7.69</v>
      </c>
      <c r="C24" s="4" t="inlineStr">
        <is>
          <t>94509</t>
        </is>
      </c>
      <c r="D24" s="4" t="inlineStr">
        <is>
          <t>PROPERTYZIPCODE</t>
        </is>
      </c>
    </row>
    <row r="25">
      <c r="A25" s="4" t="n">
        <v>3</v>
      </c>
      <c r="B25" s="4" t="n">
        <v>7.69</v>
      </c>
      <c r="C25" s="4" t="inlineStr">
        <is>
          <t>94801</t>
        </is>
      </c>
      <c r="D25" s="4" t="inlineStr">
        <is>
          <t>PROPERTYZIPCODE</t>
        </is>
      </c>
    </row>
    <row r="26">
      <c r="A26" s="4" t="n">
        <v>2</v>
      </c>
      <c r="B26" s="4" t="n">
        <v>5.13</v>
      </c>
      <c r="C26" s="4" t="inlineStr">
        <is>
          <t>94803</t>
        </is>
      </c>
      <c r="D26" s="4" t="inlineStr">
        <is>
          <t>PROPERTYZIPCODE</t>
        </is>
      </c>
    </row>
    <row r="27">
      <c r="A27" s="4" t="n">
        <v>2</v>
      </c>
      <c r="B27" s="4" t="n">
        <v>5.13</v>
      </c>
      <c r="C27" s="4" t="inlineStr">
        <is>
          <t>94806</t>
        </is>
      </c>
      <c r="D27" s="4" t="inlineStr">
        <is>
          <t>PROPERTYZIPCODE</t>
        </is>
      </c>
    </row>
    <row r="28">
      <c r="A28" s="4" t="n">
        <v>2</v>
      </c>
      <c r="B28" s="4" t="n">
        <v>5.13</v>
      </c>
      <c r="C28" s="4" t="inlineStr">
        <is>
          <t>94590</t>
        </is>
      </c>
      <c r="D28" s="4" t="inlineStr">
        <is>
          <t>PROPERTYZIPCODE</t>
        </is>
      </c>
    </row>
    <row r="29">
      <c r="A29" s="4" t="n">
        <v>2</v>
      </c>
      <c r="B29" s="4" t="n">
        <v>5.13</v>
      </c>
      <c r="C29" s="4" t="inlineStr">
        <is>
          <t>94530</t>
        </is>
      </c>
      <c r="D29" s="4" t="inlineStr">
        <is>
          <t>PROPERTYZIPCODE</t>
        </is>
      </c>
    </row>
    <row r="30">
      <c r="A30" s="4" t="n">
        <v>2</v>
      </c>
      <c r="B30" s="4" t="n">
        <v>5.13</v>
      </c>
      <c r="C30" s="4" t="inlineStr">
        <is>
          <t>94510</t>
        </is>
      </c>
      <c r="D30" s="4" t="inlineStr">
        <is>
          <t>PROPERTYZIPCODE</t>
        </is>
      </c>
    </row>
    <row r="31">
      <c r="A31" s="4" t="n">
        <v>1</v>
      </c>
      <c r="B31" s="4" t="n">
        <v>2.56</v>
      </c>
      <c r="C31" s="4" t="inlineStr">
        <is>
          <t>94534</t>
        </is>
      </c>
      <c r="D31" s="4" t="inlineStr">
        <is>
          <t>PROPERTYZIPCODE</t>
        </is>
      </c>
    </row>
    <row r="32">
      <c r="A32" s="4" t="n">
        <v>1</v>
      </c>
      <c r="B32" s="4" t="n">
        <v>2.56</v>
      </c>
      <c r="C32" s="4" t="inlineStr">
        <is>
          <t>94585</t>
        </is>
      </c>
      <c r="D32" s="4" t="inlineStr">
        <is>
          <t>PROPERTYZIPCODE</t>
        </is>
      </c>
    </row>
    <row r="33">
      <c r="A33" s="4" t="n">
        <v>1</v>
      </c>
      <c r="B33" s="4" t="n">
        <v>2.56</v>
      </c>
      <c r="C33" s="4" t="inlineStr">
        <is>
          <t>94591</t>
        </is>
      </c>
      <c r="D33" s="4" t="inlineStr">
        <is>
          <t>PROPERTYZIPCODE</t>
        </is>
      </c>
    </row>
    <row r="34">
      <c r="A34" s="4" t="n">
        <v>1</v>
      </c>
      <c r="B34" s="4" t="n">
        <v>2.56</v>
      </c>
      <c r="C34" s="4" t="inlineStr">
        <is>
          <t>94564</t>
        </is>
      </c>
      <c r="D34" s="4" t="inlineStr">
        <is>
          <t>PROPERTYZIPCODE</t>
        </is>
      </c>
    </row>
    <row r="35">
      <c r="A35" s="4" t="n">
        <v>1</v>
      </c>
      <c r="B35" s="4" t="n">
        <v>2.56</v>
      </c>
      <c r="C35" s="4" t="inlineStr">
        <is>
          <t>94553</t>
        </is>
      </c>
      <c r="D35" s="4" t="inlineStr">
        <is>
          <t>PROPERTYZIPCODE</t>
        </is>
      </c>
    </row>
    <row r="36">
      <c r="A36" s="9" t="n">
        <v>39</v>
      </c>
      <c r="B36" s="9" t="n">
        <v>100</v>
      </c>
      <c r="D36" s="9" t="inlineStr">
        <is>
          <t>Total PROPERTYZIPCODE</t>
        </is>
      </c>
    </row>
    <row r="37">
      <c r="A37" s="4" t="n">
        <v>37</v>
      </c>
      <c r="B37" s="4" t="n">
        <v>94.87</v>
      </c>
      <c r="C37" s="4" t="inlineStr">
        <is>
          <t>GARDEN</t>
        </is>
      </c>
      <c r="D37" s="4" t="inlineStr">
        <is>
          <t>Property Type</t>
        </is>
      </c>
    </row>
    <row r="38">
      <c r="A38" s="4" t="n">
        <v>1</v>
      </c>
      <c r="B38" s="4" t="n">
        <v>2.56</v>
      </c>
      <c r="C38" s="4" t="inlineStr">
        <is>
          <t>SENIOR</t>
        </is>
      </c>
      <c r="D38" s="4" t="inlineStr">
        <is>
          <t>Property Type</t>
        </is>
      </c>
    </row>
    <row r="39">
      <c r="A39" s="4" t="n">
        <v>1</v>
      </c>
      <c r="B39" s="4" t="n">
        <v>2.56</v>
      </c>
      <c r="C39" s="4" t="inlineStr">
        <is>
          <t>MIDRISE</t>
        </is>
      </c>
      <c r="D39" s="4" t="inlineStr">
        <is>
          <t>Property Type</t>
        </is>
      </c>
    </row>
    <row r="40">
      <c r="A40" s="9" t="n">
        <v>39</v>
      </c>
      <c r="B40" s="9" t="n">
        <v>100</v>
      </c>
      <c r="D40" s="9" t="inlineStr">
        <is>
          <t>Total Property Type</t>
        </is>
      </c>
    </row>
    <row r="41">
      <c r="A41" s="4" t="n">
        <v>5</v>
      </c>
      <c r="B41" s="4" t="n">
        <v>12.82</v>
      </c>
      <c r="C41" s="4" t="inlineStr">
        <is>
          <t>Less than 5 years</t>
        </is>
      </c>
      <c r="D41" s="4" t="inlineStr">
        <is>
          <t>Age of Property</t>
        </is>
      </c>
    </row>
    <row r="42">
      <c r="A42" s="4" t="n">
        <v>10</v>
      </c>
      <c r="B42" s="4" t="n">
        <v>25.64</v>
      </c>
      <c r="C42" s="4" t="inlineStr">
        <is>
          <t>5-9 years</t>
        </is>
      </c>
      <c r="D42" s="4" t="inlineStr">
        <is>
          <t>Age of Property</t>
        </is>
      </c>
    </row>
    <row r="43">
      <c r="A43" s="4" t="n">
        <v>4</v>
      </c>
      <c r="B43" s="4" t="n">
        <v>10.26</v>
      </c>
      <c r="C43" s="4" t="inlineStr">
        <is>
          <t>10-19 years</t>
        </is>
      </c>
      <c r="D43" s="4" t="inlineStr">
        <is>
          <t>Age of Property</t>
        </is>
      </c>
    </row>
    <row r="44">
      <c r="A44" s="4" t="n">
        <v>20</v>
      </c>
      <c r="B44" s="4" t="n">
        <v>51.28</v>
      </c>
      <c r="C44" s="4" t="inlineStr">
        <is>
          <t>20+ years</t>
        </is>
      </c>
      <c r="D44" s="4" t="inlineStr">
        <is>
          <t>Age of Property</t>
        </is>
      </c>
    </row>
    <row r="45">
      <c r="A45" s="9" t="n">
        <v>39</v>
      </c>
      <c r="B45" s="9" t="n">
        <v>100</v>
      </c>
      <c r="D45" s="9" t="inlineStr">
        <is>
          <t>Total Age of Property</t>
        </is>
      </c>
    </row>
    <row r="46">
      <c r="A46" s="4" t="n">
        <v>24</v>
      </c>
      <c r="B46" s="4" t="n">
        <v>61.54</v>
      </c>
      <c r="C46" s="4" t="inlineStr">
        <is>
          <t>Less than 100</t>
        </is>
      </c>
      <c r="D46" s="4" t="inlineStr">
        <is>
          <t>Property Size</t>
        </is>
      </c>
    </row>
    <row r="47">
      <c r="A47" s="4" t="n">
        <v>11</v>
      </c>
      <c r="B47" s="4" t="n">
        <v>28.21</v>
      </c>
      <c r="C47" s="4" t="inlineStr">
        <is>
          <t>100-199</t>
        </is>
      </c>
      <c r="D47" s="4" t="inlineStr">
        <is>
          <t>Property Size</t>
        </is>
      </c>
    </row>
    <row r="48">
      <c r="A48" s="4" t="n">
        <v>2</v>
      </c>
      <c r="B48" s="4" t="n">
        <v>5.13</v>
      </c>
      <c r="C48" s="4" t="inlineStr">
        <is>
          <t>200-299</t>
        </is>
      </c>
      <c r="D48" s="4" t="inlineStr">
        <is>
          <t>Property Size</t>
        </is>
      </c>
    </row>
    <row r="49">
      <c r="A49" s="4" t="n">
        <v>1</v>
      </c>
      <c r="B49" s="4" t="n">
        <v>2.56</v>
      </c>
      <c r="C49" s="4" t="inlineStr">
        <is>
          <t>300-399</t>
        </is>
      </c>
      <c r="D49" s="4" t="inlineStr">
        <is>
          <t>Property Size</t>
        </is>
      </c>
    </row>
    <row r="50">
      <c r="A50" s="4" t="n">
        <v>1</v>
      </c>
      <c r="B50" s="4" t="n">
        <v>2.56</v>
      </c>
      <c r="C50" s="4" t="inlineStr">
        <is>
          <t>500+</t>
        </is>
      </c>
      <c r="D50" s="4" t="inlineStr">
        <is>
          <t>Property Size</t>
        </is>
      </c>
    </row>
    <row r="51">
      <c r="A51" s="9" t="n">
        <v>39</v>
      </c>
      <c r="B51" s="9" t="n">
        <v>100</v>
      </c>
      <c r="D51" s="9" t="inlineStr">
        <is>
          <t>Total Property Size</t>
        </is>
      </c>
    </row>
    <row r="52">
      <c r="A52" s="4" t="n">
        <v>20</v>
      </c>
      <c r="B52" s="4" t="n">
        <v>51.28</v>
      </c>
      <c r="C52" s="4" t="inlineStr">
        <is>
          <t>MARKETRATE</t>
        </is>
      </c>
      <c r="D52" s="4" t="inlineStr">
        <is>
          <t>Rent Type</t>
        </is>
      </c>
    </row>
    <row r="53">
      <c r="A53" s="4" t="n">
        <v>19</v>
      </c>
      <c r="B53" s="4" t="n">
        <v>48.72</v>
      </c>
      <c r="C53" s="4" t="inlineStr">
        <is>
          <t>AFFORDABLE</t>
        </is>
      </c>
      <c r="D53" s="4" t="inlineStr">
        <is>
          <t>Rent Type</t>
        </is>
      </c>
    </row>
    <row r="54">
      <c r="A54" s="9" t="n">
        <v>39</v>
      </c>
      <c r="B54" s="9" t="n">
        <v>100</v>
      </c>
      <c r="D54" s="9" t="inlineStr">
        <is>
          <t>Total Rent Type</t>
        </is>
      </c>
    </row>
    <row r="55"/>
  </sheetData>
  <mergeCells count="2">
    <mergeCell ref="A19:D19"/>
    <mergeCell ref="A1:B1"/>
  </mergeCells>
  <pageMargins left="0.75" right="0.75" top="1" bottom="1" header="0.5" footer="0.5"/>
</worksheet>
</file>

<file path=xl/worksheets/sheet170.xml><?xml version="1.0" encoding="utf-8"?>
<worksheet xmlns="http://schemas.openxmlformats.org/spreadsheetml/2006/main">
  <sheetPr>
    <outlinePr summaryBelow="1" summaryRight="1"/>
    <pageSetUpPr/>
  </sheetPr>
  <dimension ref="A1:D47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5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7670</v>
      </c>
    </row>
    <row r="3">
      <c r="A3" s="6" t="inlineStr">
        <is>
          <t>Sample (Total number of properties)</t>
        </is>
      </c>
      <c r="B3" s="4" t="n">
        <v>35</v>
      </c>
    </row>
    <row r="4">
      <c r="A4" s="6" t="inlineStr">
        <is>
          <t>Average property taxes per unit</t>
        </is>
      </c>
      <c r="B4" s="7" t="n">
        <v>2502</v>
      </c>
    </row>
    <row r="5">
      <c r="A5" s="6" t="inlineStr">
        <is>
          <t>Average payroll expenses per unit</t>
        </is>
      </c>
      <c r="B5" s="7" t="n">
        <v>1054</v>
      </c>
    </row>
    <row r="6">
      <c r="A6" s="6" t="inlineStr">
        <is>
          <t>Average capital expenditures per unit</t>
        </is>
      </c>
      <c r="B6" s="7" t="n">
        <v>159</v>
      </c>
    </row>
    <row r="7">
      <c r="A7" s="6" t="inlineStr">
        <is>
          <t>Average mortgage per unit</t>
        </is>
      </c>
      <c r="B7" s="7" t="n">
        <v>7926</v>
      </c>
    </row>
    <row r="8">
      <c r="A8" s="6" t="inlineStr">
        <is>
          <t>Average total operating expenses per unit</t>
        </is>
      </c>
      <c r="B8" s="7" t="n">
        <v>4227</v>
      </c>
    </row>
    <row r="9">
      <c r="A9" s="6" t="inlineStr">
        <is>
          <t>Average total expenses per unit</t>
        </is>
      </c>
      <c r="B9" s="7" t="n">
        <v>15869</v>
      </c>
    </row>
    <row r="10">
      <c r="A10" s="6" t="inlineStr">
        <is>
          <t>Average total profit per unit</t>
        </is>
      </c>
      <c r="B10" s="7" t="n">
        <v>1981</v>
      </c>
    </row>
    <row r="11">
      <c r="A11" s="6" t="inlineStr">
        <is>
          <t>Property taxes per dollar of rent</t>
        </is>
      </c>
      <c r="B11" s="4" t="inlineStr">
        <is>
          <t>14 cents</t>
        </is>
      </c>
    </row>
    <row r="12">
      <c r="A12" s="6" t="inlineStr">
        <is>
          <t>Payroll expenses per dollar of rent</t>
        </is>
      </c>
      <c r="B12" s="4" t="inlineStr">
        <is>
          <t>6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44 cents</t>
        </is>
      </c>
    </row>
    <row r="15">
      <c r="A15" s="6" t="inlineStr">
        <is>
          <t>Total operating expenses per dollar of rent</t>
        </is>
      </c>
      <c r="B15" s="4" t="inlineStr">
        <is>
          <t>24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14</v>
      </c>
      <c r="B21" s="4" t="n">
        <v>40</v>
      </c>
      <c r="C21" s="4" t="inlineStr">
        <is>
          <t>8865</t>
        </is>
      </c>
      <c r="D21" s="4" t="inlineStr">
        <is>
          <t>PROPERTYZIPCODE</t>
        </is>
      </c>
    </row>
    <row r="22">
      <c r="A22" s="4" t="n">
        <v>8</v>
      </c>
      <c r="B22" s="4" t="n">
        <v>22.86</v>
      </c>
      <c r="C22" s="4" t="inlineStr">
        <is>
          <t>7065</t>
        </is>
      </c>
      <c r="D22" s="4" t="inlineStr">
        <is>
          <t>PROPERTYZIPCODE</t>
        </is>
      </c>
    </row>
    <row r="23">
      <c r="A23" s="4" t="n">
        <v>4</v>
      </c>
      <c r="B23" s="4" t="n">
        <v>11.43</v>
      </c>
      <c r="C23" s="4" t="inlineStr">
        <is>
          <t>7882</t>
        </is>
      </c>
      <c r="D23" s="4" t="inlineStr">
        <is>
          <t>PROPERTYZIPCODE</t>
        </is>
      </c>
    </row>
    <row r="24">
      <c r="A24" s="4" t="n">
        <v>2</v>
      </c>
      <c r="B24" s="4" t="n">
        <v>5.71</v>
      </c>
      <c r="C24" s="4" t="inlineStr">
        <is>
          <t>7081</t>
        </is>
      </c>
      <c r="D24" s="4" t="inlineStr">
        <is>
          <t>PROPERTYZIPCODE</t>
        </is>
      </c>
    </row>
    <row r="25">
      <c r="A25" s="4" t="n">
        <v>2</v>
      </c>
      <c r="B25" s="4" t="n">
        <v>5.71</v>
      </c>
      <c r="C25" s="4" t="inlineStr">
        <is>
          <t>7066</t>
        </is>
      </c>
      <c r="D25" s="4" t="inlineStr">
        <is>
          <t>PROPERTYZIPCODE</t>
        </is>
      </c>
    </row>
    <row r="26">
      <c r="A26" s="4" t="n">
        <v>1</v>
      </c>
      <c r="B26" s="4" t="n">
        <v>2.86</v>
      </c>
      <c r="C26" s="4" t="inlineStr">
        <is>
          <t>8801</t>
        </is>
      </c>
      <c r="D26" s="4" t="inlineStr">
        <is>
          <t>PROPERTYZIPCODE</t>
        </is>
      </c>
    </row>
    <row r="27">
      <c r="A27" s="4" t="n">
        <v>1</v>
      </c>
      <c r="B27" s="4" t="n">
        <v>2.86</v>
      </c>
      <c r="C27" s="4" t="inlineStr">
        <is>
          <t>8869</t>
        </is>
      </c>
      <c r="D27" s="4" t="inlineStr">
        <is>
          <t>PROPERTYZIPCODE</t>
        </is>
      </c>
    </row>
    <row r="28">
      <c r="A28" s="4" t="n">
        <v>1</v>
      </c>
      <c r="B28" s="4" t="n">
        <v>2.86</v>
      </c>
      <c r="C28" s="4" t="inlineStr">
        <is>
          <t>7036</t>
        </is>
      </c>
      <c r="D28" s="4" t="inlineStr">
        <is>
          <t>PROPERTYZIPCODE</t>
        </is>
      </c>
    </row>
    <row r="29">
      <c r="A29" s="4" t="n">
        <v>1</v>
      </c>
      <c r="B29" s="4" t="n">
        <v>2.86</v>
      </c>
      <c r="C29" s="4" t="inlineStr">
        <is>
          <t>7090</t>
        </is>
      </c>
      <c r="D29" s="4" t="inlineStr">
        <is>
          <t>PROPERTYZIPCODE</t>
        </is>
      </c>
    </row>
    <row r="30">
      <c r="A30" s="4" t="n">
        <v>1</v>
      </c>
      <c r="B30" s="4" t="n">
        <v>2.86</v>
      </c>
      <c r="C30" s="4" t="inlineStr">
        <is>
          <t>7856</t>
        </is>
      </c>
      <c r="D30" s="4" t="inlineStr">
        <is>
          <t>PROPERTYZIPCODE</t>
        </is>
      </c>
    </row>
    <row r="31">
      <c r="A31" s="9" t="n">
        <v>35</v>
      </c>
      <c r="B31" s="9" t="n">
        <v>100</v>
      </c>
      <c r="D31" s="9" t="inlineStr">
        <is>
          <t>Total PROPERTYZIPCODE</t>
        </is>
      </c>
    </row>
    <row r="32">
      <c r="A32" s="4" t="n">
        <v>34</v>
      </c>
      <c r="B32" s="4" t="n">
        <v>97.14</v>
      </c>
      <c r="C32" s="4" t="inlineStr">
        <is>
          <t>GARDEN</t>
        </is>
      </c>
      <c r="D32" s="4" t="inlineStr">
        <is>
          <t>Property Type</t>
        </is>
      </c>
    </row>
    <row r="33">
      <c r="A33" s="4" t="n">
        <v>1</v>
      </c>
      <c r="B33" s="4" t="n">
        <v>2.86</v>
      </c>
      <c r="C33" s="4" t="inlineStr">
        <is>
          <t>MIDRISE</t>
        </is>
      </c>
      <c r="D33" s="4" t="inlineStr">
        <is>
          <t>Property Type</t>
        </is>
      </c>
    </row>
    <row r="34">
      <c r="A34" s="9" t="n">
        <v>35</v>
      </c>
      <c r="B34" s="9" t="n">
        <v>100</v>
      </c>
      <c r="D34" s="9" t="inlineStr">
        <is>
          <t>Total Property Type</t>
        </is>
      </c>
    </row>
    <row r="35">
      <c r="A35" s="4" t="n">
        <v>2</v>
      </c>
      <c r="B35" s="4" t="n">
        <v>5.71</v>
      </c>
      <c r="C35" s="4" t="inlineStr">
        <is>
          <t>5-9 years</t>
        </is>
      </c>
      <c r="D35" s="4" t="inlineStr">
        <is>
          <t>Age of Property</t>
        </is>
      </c>
    </row>
    <row r="36">
      <c r="A36" s="4" t="n">
        <v>3</v>
      </c>
      <c r="B36" s="4" t="n">
        <v>8.57</v>
      </c>
      <c r="C36" s="4" t="inlineStr">
        <is>
          <t>10-19 years</t>
        </is>
      </c>
      <c r="D36" s="4" t="inlineStr">
        <is>
          <t>Age of Property</t>
        </is>
      </c>
    </row>
    <row r="37">
      <c r="A37" s="4" t="n">
        <v>30</v>
      </c>
      <c r="B37" s="4" t="n">
        <v>85.70999999999999</v>
      </c>
      <c r="C37" s="4" t="inlineStr">
        <is>
          <t>20+ years</t>
        </is>
      </c>
      <c r="D37" s="4" t="inlineStr">
        <is>
          <t>Age of Property</t>
        </is>
      </c>
    </row>
    <row r="38">
      <c r="A38" s="9" t="n">
        <v>35</v>
      </c>
      <c r="B38" s="9" t="n">
        <v>100</v>
      </c>
      <c r="D38" s="9" t="inlineStr">
        <is>
          <t>Total Age of Property</t>
        </is>
      </c>
    </row>
    <row r="39">
      <c r="A39" s="4" t="n">
        <v>12</v>
      </c>
      <c r="B39" s="4" t="n">
        <v>34.29</v>
      </c>
      <c r="C39" s="4" t="inlineStr">
        <is>
          <t>Less than 100</t>
        </is>
      </c>
      <c r="D39" s="4" t="inlineStr">
        <is>
          <t>Property Size</t>
        </is>
      </c>
    </row>
    <row r="40">
      <c r="A40" s="4" t="n">
        <v>5</v>
      </c>
      <c r="B40" s="4" t="n">
        <v>14.29</v>
      </c>
      <c r="C40" s="4" t="inlineStr">
        <is>
          <t>100-199</t>
        </is>
      </c>
      <c r="D40" s="4" t="inlineStr">
        <is>
          <t>Property Size</t>
        </is>
      </c>
    </row>
    <row r="41">
      <c r="A41" s="4" t="n">
        <v>6</v>
      </c>
      <c r="B41" s="4" t="n">
        <v>17.14</v>
      </c>
      <c r="C41" s="4" t="inlineStr">
        <is>
          <t>200-299</t>
        </is>
      </c>
      <c r="D41" s="4" t="inlineStr">
        <is>
          <t>Property Size</t>
        </is>
      </c>
    </row>
    <row r="42">
      <c r="A42" s="4" t="n">
        <v>12</v>
      </c>
      <c r="B42" s="4" t="n">
        <v>34.29</v>
      </c>
      <c r="C42" s="4" t="inlineStr">
        <is>
          <t>400-499</t>
        </is>
      </c>
      <c r="D42" s="4" t="inlineStr">
        <is>
          <t>Property Size</t>
        </is>
      </c>
    </row>
    <row r="43">
      <c r="A43" s="9" t="n">
        <v>35</v>
      </c>
      <c r="B43" s="9" t="n">
        <v>100</v>
      </c>
      <c r="D43" s="9" t="inlineStr">
        <is>
          <t>Total Property Size</t>
        </is>
      </c>
    </row>
    <row r="44">
      <c r="A44" s="4" t="n">
        <v>19</v>
      </c>
      <c r="B44" s="4" t="n">
        <v>54.29</v>
      </c>
      <c r="C44" s="4" t="inlineStr">
        <is>
          <t>MARKETRATE</t>
        </is>
      </c>
      <c r="D44" s="4" t="inlineStr">
        <is>
          <t>Rent Type</t>
        </is>
      </c>
    </row>
    <row r="45">
      <c r="A45" s="4" t="n">
        <v>16</v>
      </c>
      <c r="B45" s="4" t="n">
        <v>45.71</v>
      </c>
      <c r="C45" s="4" t="inlineStr">
        <is>
          <t>AFFORDABLE</t>
        </is>
      </c>
      <c r="D45" s="4" t="inlineStr">
        <is>
          <t>Rent Type</t>
        </is>
      </c>
    </row>
    <row r="46">
      <c r="A46" s="9" t="n">
        <v>35</v>
      </c>
      <c r="B46" s="9" t="n">
        <v>100</v>
      </c>
      <c r="D46" s="9" t="inlineStr">
        <is>
          <t>Total Rent Type</t>
        </is>
      </c>
    </row>
    <row r="47"/>
  </sheetData>
  <mergeCells count="2">
    <mergeCell ref="A19:D19"/>
    <mergeCell ref="A1:B1"/>
  </mergeCells>
  <pageMargins left="0.75" right="0.75" top="1" bottom="1" header="0.5" footer="0.5"/>
</worksheet>
</file>

<file path=xl/worksheets/sheet171.xml><?xml version="1.0" encoding="utf-8"?>
<worksheet xmlns="http://schemas.openxmlformats.org/spreadsheetml/2006/main">
  <sheetPr>
    <outlinePr summaryBelow="1" summaryRight="1"/>
    <pageSetUpPr/>
  </sheetPr>
  <dimension ref="A1:D59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9210</v>
      </c>
    </row>
    <row r="3">
      <c r="A3" s="6" t="inlineStr">
        <is>
          <t>Sample (Total number of properties)</t>
        </is>
      </c>
      <c r="B3" s="4" t="n">
        <v>181</v>
      </c>
    </row>
    <row r="4">
      <c r="A4" s="6" t="inlineStr">
        <is>
          <t>Average property taxes per unit</t>
        </is>
      </c>
      <c r="B4" s="7" t="n">
        <v>2754</v>
      </c>
    </row>
    <row r="5">
      <c r="A5" s="6" t="inlineStr">
        <is>
          <t>Average payroll expenses per unit</t>
        </is>
      </c>
      <c r="B5" s="7" t="n">
        <v>665</v>
      </c>
    </row>
    <row r="6">
      <c r="A6" s="6" t="inlineStr">
        <is>
          <t>Average capital expenditures per unit</t>
        </is>
      </c>
      <c r="B6" s="7" t="n">
        <v>236</v>
      </c>
    </row>
    <row r="7">
      <c r="A7" s="6" t="inlineStr">
        <is>
          <t>Average mortgage per unit</t>
        </is>
      </c>
      <c r="B7" s="7" t="n">
        <v>9774</v>
      </c>
    </row>
    <row r="8">
      <c r="A8" s="6" t="inlineStr">
        <is>
          <t>Average total operating expenses per unit</t>
        </is>
      </c>
      <c r="B8" s="7" t="n">
        <v>4431</v>
      </c>
    </row>
    <row r="9">
      <c r="A9" s="6" t="inlineStr">
        <is>
          <t>Average total expenses per unit</t>
        </is>
      </c>
      <c r="B9" s="7" t="n">
        <v>17860</v>
      </c>
    </row>
    <row r="10">
      <c r="A10" s="6" t="inlineStr">
        <is>
          <t>Average total profit per unit</t>
        </is>
      </c>
      <c r="B10" s="7" t="n">
        <v>2444</v>
      </c>
    </row>
    <row r="11">
      <c r="A11" s="6" t="inlineStr">
        <is>
          <t>Property taxes per dollar of rent</t>
        </is>
      </c>
      <c r="B11" s="4" t="inlineStr">
        <is>
          <t>14 cents</t>
        </is>
      </c>
    </row>
    <row r="12">
      <c r="A12" s="6" t="inlineStr">
        <is>
          <t>Payroll expenses per dollar of rent</t>
        </is>
      </c>
      <c r="B12" s="4" t="inlineStr">
        <is>
          <t>3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48 cents</t>
        </is>
      </c>
    </row>
    <row r="15">
      <c r="A15" s="6" t="inlineStr">
        <is>
          <t>Total operating expenses per dollar of rent</t>
        </is>
      </c>
      <c r="B15" s="4" t="inlineStr">
        <is>
          <t>22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12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43</v>
      </c>
      <c r="B21" s="4" t="n">
        <v>23.76</v>
      </c>
      <c r="C21" s="4" t="inlineStr">
        <is>
          <t>7087</t>
        </is>
      </c>
      <c r="D21" s="4" t="inlineStr">
        <is>
          <t>PROPERTYZIPCODE</t>
        </is>
      </c>
    </row>
    <row r="22">
      <c r="A22" s="4" t="n">
        <v>22</v>
      </c>
      <c r="B22" s="4" t="n">
        <v>12.15</v>
      </c>
      <c r="C22" s="4" t="inlineStr">
        <is>
          <t>7208</t>
        </is>
      </c>
      <c r="D22" s="4" t="inlineStr">
        <is>
          <t>PROPERTYZIPCODE</t>
        </is>
      </c>
    </row>
    <row r="23">
      <c r="A23" s="4" t="n">
        <v>21</v>
      </c>
      <c r="B23" s="4" t="n">
        <v>11.6</v>
      </c>
      <c r="C23" s="4" t="inlineStr">
        <is>
          <t>7030</t>
        </is>
      </c>
      <c r="D23" s="4" t="inlineStr">
        <is>
          <t>PROPERTYZIPCODE</t>
        </is>
      </c>
    </row>
    <row r="24">
      <c r="A24" s="4" t="n">
        <v>17</v>
      </c>
      <c r="B24" s="4" t="n">
        <v>9.390000000000001</v>
      </c>
      <c r="C24" s="4" t="inlineStr">
        <is>
          <t>7307</t>
        </is>
      </c>
      <c r="D24" s="4" t="inlineStr">
        <is>
          <t>PROPERTYZIPCODE</t>
        </is>
      </c>
    </row>
    <row r="25">
      <c r="A25" s="4" t="n">
        <v>15</v>
      </c>
      <c r="B25" s="4" t="n">
        <v>8.289999999999999</v>
      </c>
      <c r="C25" s="4" t="inlineStr">
        <is>
          <t>7002</t>
        </is>
      </c>
      <c r="D25" s="4" t="inlineStr">
        <is>
          <t>PROPERTYZIPCODE</t>
        </is>
      </c>
    </row>
    <row r="26">
      <c r="A26" s="4" t="n">
        <v>14</v>
      </c>
      <c r="B26" s="4" t="n">
        <v>7.73</v>
      </c>
      <c r="C26" s="4" t="inlineStr">
        <is>
          <t>7093</t>
        </is>
      </c>
      <c r="D26" s="4" t="inlineStr">
        <is>
          <t>PROPERTYZIPCODE</t>
        </is>
      </c>
    </row>
    <row r="27">
      <c r="A27" s="4" t="n">
        <v>10</v>
      </c>
      <c r="B27" s="4" t="n">
        <v>5.52</v>
      </c>
      <c r="C27" s="4" t="inlineStr">
        <is>
          <t>7104</t>
        </is>
      </c>
      <c r="D27" s="4" t="inlineStr">
        <is>
          <t>PROPERTYZIPCODE</t>
        </is>
      </c>
    </row>
    <row r="28">
      <c r="A28" s="4" t="n">
        <v>10</v>
      </c>
      <c r="B28" s="4" t="n">
        <v>5.52</v>
      </c>
      <c r="C28" s="4" t="inlineStr">
        <is>
          <t>7202</t>
        </is>
      </c>
      <c r="D28" s="4" t="inlineStr">
        <is>
          <t>PROPERTYZIPCODE</t>
        </is>
      </c>
    </row>
    <row r="29">
      <c r="A29" s="4" t="n">
        <v>5</v>
      </c>
      <c r="B29" s="4" t="n">
        <v>2.76</v>
      </c>
      <c r="C29" s="4" t="inlineStr">
        <is>
          <t>7086</t>
        </is>
      </c>
      <c r="D29" s="4" t="inlineStr">
        <is>
          <t>PROPERTYZIPCODE</t>
        </is>
      </c>
    </row>
    <row r="30">
      <c r="A30" s="4" t="n">
        <v>4</v>
      </c>
      <c r="B30" s="4" t="n">
        <v>2.21</v>
      </c>
      <c r="C30" s="4" t="inlineStr">
        <is>
          <t>7302</t>
        </is>
      </c>
      <c r="D30" s="4" t="inlineStr">
        <is>
          <t>PROPERTYZIPCODE</t>
        </is>
      </c>
    </row>
    <row r="31">
      <c r="A31" s="4" t="n">
        <v>4</v>
      </c>
      <c r="B31" s="4" t="n">
        <v>2.21</v>
      </c>
      <c r="C31" s="4" t="inlineStr">
        <is>
          <t>7306</t>
        </is>
      </c>
      <c r="D31" s="4" t="inlineStr">
        <is>
          <t>PROPERTYZIPCODE</t>
        </is>
      </c>
    </row>
    <row r="32">
      <c r="A32" s="4" t="n">
        <v>4</v>
      </c>
      <c r="B32" s="4" t="n">
        <v>2.21</v>
      </c>
      <c r="C32" s="4" t="inlineStr">
        <is>
          <t>7201</t>
        </is>
      </c>
      <c r="D32" s="4" t="inlineStr">
        <is>
          <t>PROPERTYZIPCODE</t>
        </is>
      </c>
    </row>
    <row r="33">
      <c r="A33" s="4" t="n">
        <v>3</v>
      </c>
      <c r="B33" s="4" t="n">
        <v>1.66</v>
      </c>
      <c r="C33" s="4" t="inlineStr">
        <is>
          <t>7206</t>
        </is>
      </c>
      <c r="D33" s="4" t="inlineStr">
        <is>
          <t>PROPERTYZIPCODE</t>
        </is>
      </c>
    </row>
    <row r="34">
      <c r="A34" s="4" t="n">
        <v>3</v>
      </c>
      <c r="B34" s="4" t="n">
        <v>1.66</v>
      </c>
      <c r="C34" s="4" t="inlineStr">
        <is>
          <t>7047</t>
        </is>
      </c>
      <c r="D34" s="4" t="inlineStr">
        <is>
          <t>PROPERTYZIPCODE</t>
        </is>
      </c>
    </row>
    <row r="35">
      <c r="A35" s="4" t="n">
        <v>2</v>
      </c>
      <c r="B35" s="4" t="n">
        <v>1.1</v>
      </c>
      <c r="C35" s="4" t="inlineStr">
        <is>
          <t>7304</t>
        </is>
      </c>
      <c r="D35" s="4" t="inlineStr">
        <is>
          <t>PROPERTYZIPCODE</t>
        </is>
      </c>
    </row>
    <row r="36">
      <c r="A36" s="4" t="n">
        <v>1</v>
      </c>
      <c r="B36" s="4" t="n">
        <v>0.55</v>
      </c>
      <c r="C36" s="4" t="inlineStr">
        <is>
          <t>7029</t>
        </is>
      </c>
      <c r="D36" s="4" t="inlineStr">
        <is>
          <t>PROPERTYZIPCODE</t>
        </is>
      </c>
    </row>
    <row r="37">
      <c r="A37" s="4" t="n">
        <v>1</v>
      </c>
      <c r="B37" s="4" t="n">
        <v>0.55</v>
      </c>
      <c r="C37" s="4" t="inlineStr">
        <is>
          <t>7102</t>
        </is>
      </c>
      <c r="D37" s="4" t="inlineStr">
        <is>
          <t>PROPERTYZIPCODE</t>
        </is>
      </c>
    </row>
    <row r="38">
      <c r="A38" s="4" t="n">
        <v>1</v>
      </c>
      <c r="B38" s="4" t="n">
        <v>0.55</v>
      </c>
      <c r="C38" s="4" t="inlineStr">
        <is>
          <t>7105</t>
        </is>
      </c>
      <c r="D38" s="4" t="inlineStr">
        <is>
          <t>PROPERTYZIPCODE</t>
        </is>
      </c>
    </row>
    <row r="39">
      <c r="A39" s="4" t="n">
        <v>1</v>
      </c>
      <c r="B39" s="4" t="n">
        <v>0.55</v>
      </c>
      <c r="C39" s="4" t="inlineStr">
        <is>
          <t>8753</t>
        </is>
      </c>
      <c r="D39" s="4" t="inlineStr">
        <is>
          <t>PROPERTYZIPCODE</t>
        </is>
      </c>
    </row>
    <row r="40">
      <c r="A40" s="9" t="n">
        <v>181</v>
      </c>
      <c r="B40" s="9" t="n">
        <v>100</v>
      </c>
      <c r="D40" s="9" t="inlineStr">
        <is>
          <t>Total PROPERTYZIPCODE</t>
        </is>
      </c>
    </row>
    <row r="41">
      <c r="A41" s="4" t="n">
        <v>141</v>
      </c>
      <c r="B41" s="4" t="n">
        <v>77.90000000000001</v>
      </c>
      <c r="C41" s="4" t="inlineStr">
        <is>
          <t>GARDEN</t>
        </is>
      </c>
      <c r="D41" s="4" t="inlineStr">
        <is>
          <t>Property Type</t>
        </is>
      </c>
    </row>
    <row r="42">
      <c r="A42" s="4" t="n">
        <v>38</v>
      </c>
      <c r="B42" s="4" t="n">
        <v>20.99</v>
      </c>
      <c r="C42" s="4" t="inlineStr">
        <is>
          <t>MIDRISE</t>
        </is>
      </c>
      <c r="D42" s="4" t="inlineStr">
        <is>
          <t>Property Type</t>
        </is>
      </c>
    </row>
    <row r="43">
      <c r="A43" s="4" t="n">
        <v>1</v>
      </c>
      <c r="B43" s="4" t="n">
        <v>0.55</v>
      </c>
      <c r="C43" s="4" t="inlineStr">
        <is>
          <t>HIRISE</t>
        </is>
      </c>
      <c r="D43" s="4" t="inlineStr">
        <is>
          <t>Property Type</t>
        </is>
      </c>
    </row>
    <row r="44">
      <c r="A44" s="4" t="n">
        <v>1</v>
      </c>
      <c r="B44" s="4" t="n">
        <v>0.55</v>
      </c>
      <c r="C44" s="4" t="inlineStr">
        <is>
          <t>SENIOR</t>
        </is>
      </c>
      <c r="D44" s="4" t="inlineStr">
        <is>
          <t>Property Type</t>
        </is>
      </c>
    </row>
    <row r="45">
      <c r="A45" s="9" t="n">
        <v>181</v>
      </c>
      <c r="B45" s="9" t="n">
        <v>100</v>
      </c>
      <c r="D45" s="9" t="inlineStr">
        <is>
          <t>Total Property Type</t>
        </is>
      </c>
    </row>
    <row r="46">
      <c r="A46" s="4" t="n">
        <v>14</v>
      </c>
      <c r="B46" s="4" t="n">
        <v>7.73</v>
      </c>
      <c r="C46" s="4" t="inlineStr">
        <is>
          <t>Less than 5 years</t>
        </is>
      </c>
      <c r="D46" s="4" t="inlineStr">
        <is>
          <t>Age of Property</t>
        </is>
      </c>
    </row>
    <row r="47">
      <c r="A47" s="4" t="n">
        <v>41</v>
      </c>
      <c r="B47" s="4" t="n">
        <v>22.65</v>
      </c>
      <c r="C47" s="4" t="inlineStr">
        <is>
          <t>5-9 years</t>
        </is>
      </c>
      <c r="D47" s="4" t="inlineStr">
        <is>
          <t>Age of Property</t>
        </is>
      </c>
    </row>
    <row r="48">
      <c r="A48" s="4" t="n">
        <v>18</v>
      </c>
      <c r="B48" s="4" t="n">
        <v>9.94</v>
      </c>
      <c r="C48" s="4" t="inlineStr">
        <is>
          <t>10-19 years</t>
        </is>
      </c>
      <c r="D48" s="4" t="inlineStr">
        <is>
          <t>Age of Property</t>
        </is>
      </c>
    </row>
    <row r="49">
      <c r="A49" s="4" t="n">
        <v>108</v>
      </c>
      <c r="B49" s="4" t="n">
        <v>59.67</v>
      </c>
      <c r="C49" s="4" t="inlineStr">
        <is>
          <t>20+ years</t>
        </is>
      </c>
      <c r="D49" s="4" t="inlineStr">
        <is>
          <t>Age of Property</t>
        </is>
      </c>
    </row>
    <row r="50">
      <c r="A50" s="9" t="n">
        <v>181</v>
      </c>
      <c r="B50" s="9" t="n">
        <v>100</v>
      </c>
      <c r="D50" s="9" t="inlineStr">
        <is>
          <t>Total Age of Property</t>
        </is>
      </c>
    </row>
    <row r="51">
      <c r="A51" s="4" t="n">
        <v>163</v>
      </c>
      <c r="B51" s="4" t="n">
        <v>90.06</v>
      </c>
      <c r="C51" s="4" t="inlineStr">
        <is>
          <t>Less than 100</t>
        </is>
      </c>
      <c r="D51" s="4" t="inlineStr">
        <is>
          <t>Property Size</t>
        </is>
      </c>
    </row>
    <row r="52">
      <c r="A52" s="4" t="n">
        <v>5</v>
      </c>
      <c r="B52" s="4" t="n">
        <v>2.76</v>
      </c>
      <c r="C52" s="4" t="inlineStr">
        <is>
          <t>100-199</t>
        </is>
      </c>
      <c r="D52" s="4" t="inlineStr">
        <is>
          <t>Property Size</t>
        </is>
      </c>
    </row>
    <row r="53">
      <c r="A53" s="4" t="n">
        <v>3</v>
      </c>
      <c r="B53" s="4" t="n">
        <v>1.66</v>
      </c>
      <c r="C53" s="4" t="inlineStr">
        <is>
          <t>200-299</t>
        </is>
      </c>
      <c r="D53" s="4" t="inlineStr">
        <is>
          <t>Property Size</t>
        </is>
      </c>
    </row>
    <row r="54">
      <c r="A54" s="4" t="n">
        <v>10</v>
      </c>
      <c r="B54" s="4" t="n">
        <v>5.52</v>
      </c>
      <c r="C54" s="4" t="inlineStr">
        <is>
          <t>400-499</t>
        </is>
      </c>
      <c r="D54" s="4" t="inlineStr">
        <is>
          <t>Property Size</t>
        </is>
      </c>
    </row>
    <row r="55">
      <c r="A55" s="9" t="n">
        <v>181</v>
      </c>
      <c r="B55" s="9" t="n">
        <v>100</v>
      </c>
      <c r="D55" s="9" t="inlineStr">
        <is>
          <t>Total Property Size</t>
        </is>
      </c>
    </row>
    <row r="56">
      <c r="A56" s="4" t="n">
        <v>117</v>
      </c>
      <c r="B56" s="4" t="n">
        <v>64.64</v>
      </c>
      <c r="C56" s="4" t="inlineStr">
        <is>
          <t>AFFORDABLE</t>
        </is>
      </c>
      <c r="D56" s="4" t="inlineStr">
        <is>
          <t>Rent Type</t>
        </is>
      </c>
    </row>
    <row r="57">
      <c r="A57" s="4" t="n">
        <v>64</v>
      </c>
      <c r="B57" s="4" t="n">
        <v>35.36</v>
      </c>
      <c r="C57" s="4" t="inlineStr">
        <is>
          <t>MARKETRATE</t>
        </is>
      </c>
      <c r="D57" s="4" t="inlineStr">
        <is>
          <t>Rent Type</t>
        </is>
      </c>
    </row>
    <row r="58">
      <c r="A58" s="9" t="n">
        <v>181</v>
      </c>
      <c r="B58" s="9" t="n">
        <v>100</v>
      </c>
      <c r="D58" s="9" t="inlineStr">
        <is>
          <t>Total Rent Type</t>
        </is>
      </c>
    </row>
    <row r="59"/>
  </sheetData>
  <mergeCells count="2">
    <mergeCell ref="A19:D19"/>
    <mergeCell ref="A1:B1"/>
  </mergeCells>
  <pageMargins left="0.75" right="0.75" top="1" bottom="1" header="0.5" footer="0.5"/>
</worksheet>
</file>

<file path=xl/worksheets/sheet172.xml><?xml version="1.0" encoding="utf-8"?>
<worksheet xmlns="http://schemas.openxmlformats.org/spreadsheetml/2006/main">
  <sheetPr>
    <outlinePr summaryBelow="1" summaryRight="1"/>
    <pageSetUpPr/>
  </sheetPr>
  <dimension ref="A1:D60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3309</v>
      </c>
    </row>
    <row r="3">
      <c r="A3" s="6" t="inlineStr">
        <is>
          <t>Sample (Total number of properties)</t>
        </is>
      </c>
      <c r="B3" s="4" t="n">
        <v>94</v>
      </c>
    </row>
    <row r="4">
      <c r="A4" s="6" t="inlineStr">
        <is>
          <t>Average property taxes per unit</t>
        </is>
      </c>
      <c r="B4" s="7" t="n">
        <v>2974</v>
      </c>
    </row>
    <row r="5">
      <c r="A5" s="6" t="inlineStr">
        <is>
          <t>Average payroll expenses per unit</t>
        </is>
      </c>
      <c r="B5" s="7" t="n">
        <v>434</v>
      </c>
    </row>
    <row r="6">
      <c r="A6" s="6" t="inlineStr">
        <is>
          <t>Average capital expenditures per unit</t>
        </is>
      </c>
      <c r="B6" s="7" t="n">
        <v>256</v>
      </c>
    </row>
    <row r="7">
      <c r="A7" s="6" t="inlineStr">
        <is>
          <t>Average mortgage per unit</t>
        </is>
      </c>
      <c r="B7" s="7" t="n">
        <v>10321</v>
      </c>
    </row>
    <row r="8">
      <c r="A8" s="6" t="inlineStr">
        <is>
          <t>Average total operating expenses per unit</t>
        </is>
      </c>
      <c r="B8" s="7" t="n">
        <v>3848</v>
      </c>
    </row>
    <row r="9">
      <c r="A9" s="6" t="inlineStr">
        <is>
          <t>Average total expenses per unit</t>
        </is>
      </c>
      <c r="B9" s="7" t="n">
        <v>17833</v>
      </c>
    </row>
    <row r="10">
      <c r="A10" s="6" t="inlineStr">
        <is>
          <t>Average total profit per unit</t>
        </is>
      </c>
      <c r="B10" s="7" t="n">
        <v>2580</v>
      </c>
    </row>
    <row r="11">
      <c r="A11" s="6" t="inlineStr">
        <is>
          <t>Property taxes per dollar of rent</t>
        </is>
      </c>
      <c r="B11" s="4" t="inlineStr">
        <is>
          <t>15 cents</t>
        </is>
      </c>
    </row>
    <row r="12">
      <c r="A12" s="6" t="inlineStr">
        <is>
          <t>Payroll expenses per dollar of rent</t>
        </is>
      </c>
      <c r="B12" s="4" t="inlineStr">
        <is>
          <t>2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51 cents</t>
        </is>
      </c>
    </row>
    <row r="15">
      <c r="A15" s="6" t="inlineStr">
        <is>
          <t>Total operating expenses per dollar of rent</t>
        </is>
      </c>
      <c r="B15" s="4" t="inlineStr">
        <is>
          <t>19 cents</t>
        </is>
      </c>
    </row>
    <row r="16">
      <c r="A16" s="6" t="inlineStr">
        <is>
          <t>Total expenses per dollar of rent</t>
        </is>
      </c>
      <c r="B16" s="4" t="inlineStr">
        <is>
          <t>87 cents</t>
        </is>
      </c>
    </row>
    <row r="17">
      <c r="A17" s="6" t="inlineStr">
        <is>
          <t>Total profit per dollar of rent</t>
        </is>
      </c>
      <c r="B17" s="4" t="inlineStr">
        <is>
          <t>13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33</v>
      </c>
      <c r="B21" s="4" t="n">
        <v>35.11</v>
      </c>
      <c r="C21" s="4" t="inlineStr">
        <is>
          <t>7055</t>
        </is>
      </c>
      <c r="D21" s="4" t="inlineStr">
        <is>
          <t>PROPERTYZIPCODE</t>
        </is>
      </c>
    </row>
    <row r="22">
      <c r="A22" s="4" t="n">
        <v>13</v>
      </c>
      <c r="B22" s="4" t="n">
        <v>13.83</v>
      </c>
      <c r="C22" s="4" t="inlineStr">
        <is>
          <t>7501</t>
        </is>
      </c>
      <c r="D22" s="4" t="inlineStr">
        <is>
          <t>PROPERTYZIPCODE</t>
        </is>
      </c>
    </row>
    <row r="23">
      <c r="A23" s="4" t="n">
        <v>11</v>
      </c>
      <c r="B23" s="4" t="n">
        <v>11.7</v>
      </c>
      <c r="C23" s="4" t="inlineStr">
        <is>
          <t>7514</t>
        </is>
      </c>
      <c r="D23" s="4" t="inlineStr">
        <is>
          <t>PROPERTYZIPCODE</t>
        </is>
      </c>
    </row>
    <row r="24">
      <c r="A24" s="4" t="n">
        <v>4</v>
      </c>
      <c r="B24" s="4" t="n">
        <v>4.26</v>
      </c>
      <c r="C24" s="4" t="inlineStr">
        <is>
          <t>7503</t>
        </is>
      </c>
      <c r="D24" s="4" t="inlineStr">
        <is>
          <t>PROPERTYZIPCODE</t>
        </is>
      </c>
    </row>
    <row r="25">
      <c r="A25" s="4" t="n">
        <v>4</v>
      </c>
      <c r="B25" s="4" t="n">
        <v>4.26</v>
      </c>
      <c r="C25" s="4" t="inlineStr">
        <is>
          <t>7011</t>
        </is>
      </c>
      <c r="D25" s="4" t="inlineStr">
        <is>
          <t>PROPERTYZIPCODE</t>
        </is>
      </c>
    </row>
    <row r="26">
      <c r="A26" s="4" t="n">
        <v>4</v>
      </c>
      <c r="B26" s="4" t="n">
        <v>4.26</v>
      </c>
      <c r="C26" s="4" t="inlineStr">
        <is>
          <t>7504</t>
        </is>
      </c>
      <c r="D26" s="4" t="inlineStr">
        <is>
          <t>PROPERTYZIPCODE</t>
        </is>
      </c>
    </row>
    <row r="27">
      <c r="A27" s="4" t="n">
        <v>3</v>
      </c>
      <c r="B27" s="4" t="n">
        <v>3.19</v>
      </c>
      <c r="C27" s="4" t="inlineStr">
        <is>
          <t>7026</t>
        </is>
      </c>
      <c r="D27" s="4" t="inlineStr">
        <is>
          <t>PROPERTYZIPCODE</t>
        </is>
      </c>
    </row>
    <row r="28">
      <c r="A28" s="4" t="n">
        <v>3</v>
      </c>
      <c r="B28" s="4" t="n">
        <v>3.19</v>
      </c>
      <c r="C28" s="4" t="inlineStr">
        <is>
          <t>7407</t>
        </is>
      </c>
      <c r="D28" s="4" t="inlineStr">
        <is>
          <t>PROPERTYZIPCODE</t>
        </is>
      </c>
    </row>
    <row r="29">
      <c r="A29" s="4" t="n">
        <v>3</v>
      </c>
      <c r="B29" s="4" t="n">
        <v>3.19</v>
      </c>
      <c r="C29" s="4" t="inlineStr">
        <is>
          <t>7022</t>
        </is>
      </c>
      <c r="D29" s="4" t="inlineStr">
        <is>
          <t>PROPERTYZIPCODE</t>
        </is>
      </c>
    </row>
    <row r="30">
      <c r="A30" s="4" t="n">
        <v>3</v>
      </c>
      <c r="B30" s="4" t="n">
        <v>3.19</v>
      </c>
      <c r="C30" s="4" t="inlineStr">
        <is>
          <t>7010</t>
        </is>
      </c>
      <c r="D30" s="4" t="inlineStr">
        <is>
          <t>PROPERTYZIPCODE</t>
        </is>
      </c>
    </row>
    <row r="31">
      <c r="A31" s="4" t="n">
        <v>2</v>
      </c>
      <c r="B31" s="4" t="n">
        <v>2.13</v>
      </c>
      <c r="C31" s="4" t="inlineStr">
        <is>
          <t>7644</t>
        </is>
      </c>
      <c r="D31" s="4" t="inlineStr">
        <is>
          <t>PROPERTYZIPCODE</t>
        </is>
      </c>
    </row>
    <row r="32">
      <c r="A32" s="4" t="n">
        <v>2</v>
      </c>
      <c r="B32" s="4" t="n">
        <v>2.13</v>
      </c>
      <c r="C32" s="4" t="inlineStr">
        <is>
          <t>7505</t>
        </is>
      </c>
      <c r="D32" s="4" t="inlineStr">
        <is>
          <t>PROPERTYZIPCODE</t>
        </is>
      </c>
    </row>
    <row r="33">
      <c r="A33" s="4" t="n">
        <v>1</v>
      </c>
      <c r="B33" s="4" t="n">
        <v>1.06</v>
      </c>
      <c r="C33" s="4" t="inlineStr">
        <is>
          <t>7417</t>
        </is>
      </c>
      <c r="D33" s="4" t="inlineStr">
        <is>
          <t>PROPERTYZIPCODE</t>
        </is>
      </c>
    </row>
    <row r="34">
      <c r="A34" s="4" t="n">
        <v>1</v>
      </c>
      <c r="B34" s="4" t="n">
        <v>1.06</v>
      </c>
      <c r="C34" s="4" t="inlineStr">
        <is>
          <t>7513</t>
        </is>
      </c>
      <c r="D34" s="4" t="inlineStr">
        <is>
          <t>PROPERTYZIPCODE</t>
        </is>
      </c>
    </row>
    <row r="35">
      <c r="A35" s="4" t="n">
        <v>1</v>
      </c>
      <c r="B35" s="4" t="n">
        <v>1.06</v>
      </c>
      <c r="C35" s="4" t="inlineStr">
        <is>
          <t>7057</t>
        </is>
      </c>
      <c r="D35" s="4" t="inlineStr">
        <is>
          <t>PROPERTYZIPCODE</t>
        </is>
      </c>
    </row>
    <row r="36">
      <c r="A36" s="4" t="n">
        <v>1</v>
      </c>
      <c r="B36" s="4" t="n">
        <v>1.06</v>
      </c>
      <c r="C36" s="4" t="inlineStr">
        <is>
          <t>7524</t>
        </is>
      </c>
      <c r="D36" s="4" t="inlineStr">
        <is>
          <t>PROPERTYZIPCODE</t>
        </is>
      </c>
    </row>
    <row r="37">
      <c r="A37" s="4" t="n">
        <v>1</v>
      </c>
      <c r="B37" s="4" t="n">
        <v>1.06</v>
      </c>
      <c r="C37" s="4" t="inlineStr">
        <is>
          <t>7522</t>
        </is>
      </c>
      <c r="D37" s="4" t="inlineStr">
        <is>
          <t>PROPERTYZIPCODE</t>
        </is>
      </c>
    </row>
    <row r="38">
      <c r="A38" s="4" t="n">
        <v>1</v>
      </c>
      <c r="B38" s="4" t="n">
        <v>1.06</v>
      </c>
      <c r="C38" s="4" t="inlineStr">
        <is>
          <t>7075</t>
        </is>
      </c>
      <c r="D38" s="4" t="inlineStr">
        <is>
          <t>PROPERTYZIPCODE</t>
        </is>
      </c>
    </row>
    <row r="39">
      <c r="A39" s="4" t="n">
        <v>1</v>
      </c>
      <c r="B39" s="4" t="n">
        <v>1.06</v>
      </c>
      <c r="C39" s="4" t="inlineStr">
        <is>
          <t>7013</t>
        </is>
      </c>
      <c r="D39" s="4" t="inlineStr">
        <is>
          <t>PROPERTYZIPCODE</t>
        </is>
      </c>
    </row>
    <row r="40">
      <c r="A40" s="4" t="n">
        <v>1</v>
      </c>
      <c r="B40" s="4" t="n">
        <v>1.06</v>
      </c>
      <c r="C40" s="4" t="inlineStr">
        <is>
          <t>7502</t>
        </is>
      </c>
      <c r="D40" s="4" t="inlineStr">
        <is>
          <t>PROPERTYZIPCODE</t>
        </is>
      </c>
    </row>
    <row r="41">
      <c r="A41" s="4" t="n">
        <v>1</v>
      </c>
      <c r="B41" s="4" t="n">
        <v>1.06</v>
      </c>
      <c r="C41" s="4" t="inlineStr">
        <is>
          <t>7094</t>
        </is>
      </c>
      <c r="D41" s="4" t="inlineStr">
        <is>
          <t>PROPERTYZIPCODE</t>
        </is>
      </c>
    </row>
    <row r="42">
      <c r="A42" s="9" t="n">
        <v>94</v>
      </c>
      <c r="B42" s="9" t="n">
        <v>100</v>
      </c>
      <c r="D42" s="9" t="inlineStr">
        <is>
          <t>Total PROPERTYZIPCODE</t>
        </is>
      </c>
    </row>
    <row r="43">
      <c r="A43" s="4" t="n">
        <v>86</v>
      </c>
      <c r="B43" s="4" t="n">
        <v>91.48999999999999</v>
      </c>
      <c r="C43" s="4" t="inlineStr">
        <is>
          <t>GARDEN</t>
        </is>
      </c>
      <c r="D43" s="4" t="inlineStr">
        <is>
          <t>Property Type</t>
        </is>
      </c>
    </row>
    <row r="44">
      <c r="A44" s="4" t="n">
        <v>4</v>
      </c>
      <c r="B44" s="4" t="n">
        <v>4.26</v>
      </c>
      <c r="C44" s="4" t="inlineStr">
        <is>
          <t>MIDRISE</t>
        </is>
      </c>
      <c r="D44" s="4" t="inlineStr">
        <is>
          <t>Property Type</t>
        </is>
      </c>
    </row>
    <row r="45">
      <c r="A45" s="4" t="n">
        <v>3</v>
      </c>
      <c r="B45" s="4" t="n">
        <v>3.19</v>
      </c>
      <c r="C45" s="4" t="inlineStr">
        <is>
          <t>SENIOR</t>
        </is>
      </c>
      <c r="D45" s="4" t="inlineStr">
        <is>
          <t>Property Type</t>
        </is>
      </c>
    </row>
    <row r="46">
      <c r="A46" s="4" t="n">
        <v>1</v>
      </c>
      <c r="B46" s="4" t="n">
        <v>1.06</v>
      </c>
      <c r="C46" s="4" t="inlineStr">
        <is>
          <t>HIRISE</t>
        </is>
      </c>
      <c r="D46" s="4" t="inlineStr">
        <is>
          <t>Property Type</t>
        </is>
      </c>
    </row>
    <row r="47">
      <c r="A47" s="9" t="n">
        <v>94</v>
      </c>
      <c r="B47" s="9" t="n">
        <v>100</v>
      </c>
      <c r="D47" s="9" t="inlineStr">
        <is>
          <t>Total Property Type</t>
        </is>
      </c>
    </row>
    <row r="48">
      <c r="A48" s="4" t="n">
        <v>9</v>
      </c>
      <c r="B48" s="4" t="n">
        <v>9.57</v>
      </c>
      <c r="C48" s="4" t="inlineStr">
        <is>
          <t>Less than 5 years</t>
        </is>
      </c>
      <c r="D48" s="4" t="inlineStr">
        <is>
          <t>Age of Property</t>
        </is>
      </c>
    </row>
    <row r="49">
      <c r="A49" s="4" t="n">
        <v>16</v>
      </c>
      <c r="B49" s="4" t="n">
        <v>17.02</v>
      </c>
      <c r="C49" s="4" t="inlineStr">
        <is>
          <t>5-9 years</t>
        </is>
      </c>
      <c r="D49" s="4" t="inlineStr">
        <is>
          <t>Age of Property</t>
        </is>
      </c>
    </row>
    <row r="50">
      <c r="A50" s="4" t="n">
        <v>11</v>
      </c>
      <c r="B50" s="4" t="n">
        <v>11.7</v>
      </c>
      <c r="C50" s="4" t="inlineStr">
        <is>
          <t>10-19 years</t>
        </is>
      </c>
      <c r="D50" s="4" t="inlineStr">
        <is>
          <t>Age of Property</t>
        </is>
      </c>
    </row>
    <row r="51">
      <c r="A51" s="4" t="n">
        <v>58</v>
      </c>
      <c r="B51" s="4" t="n">
        <v>61.7</v>
      </c>
      <c r="C51" s="4" t="inlineStr">
        <is>
          <t>20+ years</t>
        </is>
      </c>
      <c r="D51" s="4" t="inlineStr">
        <is>
          <t>Age of Property</t>
        </is>
      </c>
    </row>
    <row r="52">
      <c r="A52" s="9" t="n">
        <v>94</v>
      </c>
      <c r="B52" s="9" t="n">
        <v>100</v>
      </c>
      <c r="D52" s="9" t="inlineStr">
        <is>
          <t>Total Age of Property</t>
        </is>
      </c>
    </row>
    <row r="53">
      <c r="A53" s="4" t="n">
        <v>88</v>
      </c>
      <c r="B53" s="4" t="n">
        <v>93.62</v>
      </c>
      <c r="C53" s="4" t="inlineStr">
        <is>
          <t>Less than 100</t>
        </is>
      </c>
      <c r="D53" s="4" t="inlineStr">
        <is>
          <t>Property Size</t>
        </is>
      </c>
    </row>
    <row r="54">
      <c r="A54" s="4" t="n">
        <v>5</v>
      </c>
      <c r="B54" s="4" t="n">
        <v>5.32</v>
      </c>
      <c r="C54" s="4" t="inlineStr">
        <is>
          <t>100-199</t>
        </is>
      </c>
      <c r="D54" s="4" t="inlineStr">
        <is>
          <t>Property Size</t>
        </is>
      </c>
    </row>
    <row r="55">
      <c r="A55" s="4" t="n">
        <v>1</v>
      </c>
      <c r="B55" s="4" t="n">
        <v>1.06</v>
      </c>
      <c r="C55" s="4" t="inlineStr">
        <is>
          <t>500+</t>
        </is>
      </c>
      <c r="D55" s="4" t="inlineStr">
        <is>
          <t>Property Size</t>
        </is>
      </c>
    </row>
    <row r="56">
      <c r="A56" s="9" t="n">
        <v>94</v>
      </c>
      <c r="B56" s="9" t="n">
        <v>100</v>
      </c>
      <c r="D56" s="9" t="inlineStr">
        <is>
          <t>Total Property Size</t>
        </is>
      </c>
    </row>
    <row r="57">
      <c r="A57" s="4" t="n">
        <v>58</v>
      </c>
      <c r="B57" s="4" t="n">
        <v>61.7</v>
      </c>
      <c r="C57" s="4" t="inlineStr">
        <is>
          <t>AFFORDABLE</t>
        </is>
      </c>
      <c r="D57" s="4" t="inlineStr">
        <is>
          <t>Rent Type</t>
        </is>
      </c>
    </row>
    <row r="58">
      <c r="A58" s="4" t="n">
        <v>36</v>
      </c>
      <c r="B58" s="4" t="n">
        <v>38.3</v>
      </c>
      <c r="C58" s="4" t="inlineStr">
        <is>
          <t>MARKETRATE</t>
        </is>
      </c>
      <c r="D58" s="4" t="inlineStr">
        <is>
          <t>Rent Type</t>
        </is>
      </c>
    </row>
    <row r="59">
      <c r="A59" s="9" t="n">
        <v>94</v>
      </c>
      <c r="B59" s="9" t="n">
        <v>100</v>
      </c>
      <c r="D59" s="9" t="inlineStr">
        <is>
          <t>Total Rent Type</t>
        </is>
      </c>
    </row>
    <row r="60"/>
  </sheetData>
  <mergeCells count="2">
    <mergeCell ref="A19:D19"/>
    <mergeCell ref="A1:B1"/>
  </mergeCells>
  <pageMargins left="0.75" right="0.75" top="1" bottom="1" header="0.5" footer="0.5"/>
</worksheet>
</file>

<file path=xl/worksheets/sheet173.xml><?xml version="1.0" encoding="utf-8"?>
<worksheet xmlns="http://schemas.openxmlformats.org/spreadsheetml/2006/main">
  <sheetPr>
    <outlinePr summaryBelow="1" summaryRight="1"/>
    <pageSetUpPr/>
  </sheetPr>
  <dimension ref="A1:D63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14201</v>
      </c>
    </row>
    <row r="3">
      <c r="A3" s="6" t="inlineStr">
        <is>
          <t>Sample (Total number of properties)</t>
        </is>
      </c>
      <c r="B3" s="4" t="n">
        <v>171</v>
      </c>
    </row>
    <row r="4">
      <c r="A4" s="6" t="inlineStr">
        <is>
          <t>Average property taxes per unit</t>
        </is>
      </c>
      <c r="B4" s="7" t="n">
        <v>2704</v>
      </c>
    </row>
    <row r="5">
      <c r="A5" s="6" t="inlineStr">
        <is>
          <t>Average payroll expenses per unit</t>
        </is>
      </c>
      <c r="B5" s="7" t="n">
        <v>597</v>
      </c>
    </row>
    <row r="6">
      <c r="A6" s="6" t="inlineStr">
        <is>
          <t>Average capital expenditures per unit</t>
        </is>
      </c>
      <c r="B6" s="7" t="n">
        <v>226</v>
      </c>
    </row>
    <row r="7">
      <c r="A7" s="6" t="inlineStr">
        <is>
          <t>Average mortgage per unit</t>
        </is>
      </c>
      <c r="B7" s="7" t="n">
        <v>8562</v>
      </c>
    </row>
    <row r="8">
      <c r="A8" s="6" t="inlineStr">
        <is>
          <t>Average total operating expenses per unit</t>
        </is>
      </c>
      <c r="B8" s="7" t="n">
        <v>4226</v>
      </c>
    </row>
    <row r="9">
      <c r="A9" s="6" t="inlineStr">
        <is>
          <t>Average total expenses per unit</t>
        </is>
      </c>
      <c r="B9" s="7" t="n">
        <v>16314</v>
      </c>
    </row>
    <row r="10">
      <c r="A10" s="6" t="inlineStr">
        <is>
          <t>Average total profit per unit</t>
        </is>
      </c>
      <c r="B10" s="7" t="n">
        <v>2140</v>
      </c>
    </row>
    <row r="11">
      <c r="A11" s="6" t="inlineStr">
        <is>
          <t>Property taxes per dollar of rent</t>
        </is>
      </c>
      <c r="B11" s="4" t="inlineStr">
        <is>
          <t>15 cents</t>
        </is>
      </c>
    </row>
    <row r="12">
      <c r="A12" s="6" t="inlineStr">
        <is>
          <t>Payroll expenses per dollar of rent</t>
        </is>
      </c>
      <c r="B12" s="4" t="inlineStr">
        <is>
          <t>3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46 cents</t>
        </is>
      </c>
    </row>
    <row r="15">
      <c r="A15" s="6" t="inlineStr">
        <is>
          <t>Total operating expenses per dollar of rent</t>
        </is>
      </c>
      <c r="B15" s="4" t="inlineStr">
        <is>
          <t>23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12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22</v>
      </c>
      <c r="B21" s="4" t="n">
        <v>12.87</v>
      </c>
      <c r="C21" s="4" t="inlineStr">
        <is>
          <t>7304</t>
        </is>
      </c>
      <c r="D21" s="4" t="inlineStr">
        <is>
          <t>PROPERTYZIPCODE</t>
        </is>
      </c>
    </row>
    <row r="22">
      <c r="A22" s="4" t="n">
        <v>21</v>
      </c>
      <c r="B22" s="4" t="n">
        <v>12.28</v>
      </c>
      <c r="C22" s="4" t="inlineStr">
        <is>
          <t>7305</t>
        </is>
      </c>
      <c r="D22" s="4" t="inlineStr">
        <is>
          <t>PROPERTYZIPCODE</t>
        </is>
      </c>
    </row>
    <row r="23">
      <c r="A23" s="4" t="n">
        <v>16</v>
      </c>
      <c r="B23" s="4" t="n">
        <v>9.359999999999999</v>
      </c>
      <c r="C23" s="4" t="inlineStr">
        <is>
          <t>7017</t>
        </is>
      </c>
      <c r="D23" s="4" t="inlineStr">
        <is>
          <t>PROPERTYZIPCODE</t>
        </is>
      </c>
    </row>
    <row r="24">
      <c r="A24" s="4" t="n">
        <v>14</v>
      </c>
      <c r="B24" s="4" t="n">
        <v>8.19</v>
      </c>
      <c r="C24" s="4" t="inlineStr">
        <is>
          <t>7306</t>
        </is>
      </c>
      <c r="D24" s="4" t="inlineStr">
        <is>
          <t>PROPERTYZIPCODE</t>
        </is>
      </c>
    </row>
    <row r="25">
      <c r="A25" s="4" t="n">
        <v>11</v>
      </c>
      <c r="B25" s="4" t="n">
        <v>6.43</v>
      </c>
      <c r="C25" s="4" t="inlineStr">
        <is>
          <t>7111</t>
        </is>
      </c>
      <c r="D25" s="4" t="inlineStr">
        <is>
          <t>PROPERTYZIPCODE</t>
        </is>
      </c>
    </row>
    <row r="26">
      <c r="A26" s="4" t="n">
        <v>11</v>
      </c>
      <c r="B26" s="4" t="n">
        <v>6.43</v>
      </c>
      <c r="C26" s="4" t="inlineStr">
        <is>
          <t>7018</t>
        </is>
      </c>
      <c r="D26" s="4" t="inlineStr">
        <is>
          <t>PROPERTYZIPCODE</t>
        </is>
      </c>
    </row>
    <row r="27">
      <c r="A27" s="4" t="n">
        <v>11</v>
      </c>
      <c r="B27" s="4" t="n">
        <v>6.43</v>
      </c>
      <c r="C27" s="4" t="inlineStr">
        <is>
          <t>7083</t>
        </is>
      </c>
      <c r="D27" s="4" t="inlineStr">
        <is>
          <t>PROPERTYZIPCODE</t>
        </is>
      </c>
    </row>
    <row r="28">
      <c r="A28" s="4" t="n">
        <v>10</v>
      </c>
      <c r="B28" s="4" t="n">
        <v>5.85</v>
      </c>
      <c r="C28" s="4" t="inlineStr">
        <is>
          <t>7112</t>
        </is>
      </c>
      <c r="D28" s="4" t="inlineStr">
        <is>
          <t>PROPERTYZIPCODE</t>
        </is>
      </c>
    </row>
    <row r="29">
      <c r="A29" s="4" t="n">
        <v>9</v>
      </c>
      <c r="B29" s="4" t="n">
        <v>5.26</v>
      </c>
      <c r="C29" s="4" t="inlineStr">
        <is>
          <t>7065</t>
        </is>
      </c>
      <c r="D29" s="4" t="inlineStr">
        <is>
          <t>PROPERTYZIPCODE</t>
        </is>
      </c>
    </row>
    <row r="30">
      <c r="A30" s="4" t="n">
        <v>9</v>
      </c>
      <c r="B30" s="4" t="n">
        <v>5.26</v>
      </c>
      <c r="C30" s="4" t="inlineStr">
        <is>
          <t>7106</t>
        </is>
      </c>
      <c r="D30" s="4" t="inlineStr">
        <is>
          <t>PROPERTYZIPCODE</t>
        </is>
      </c>
    </row>
    <row r="31">
      <c r="A31" s="4" t="n">
        <v>8</v>
      </c>
      <c r="B31" s="4" t="n">
        <v>4.68</v>
      </c>
      <c r="C31" s="4" t="inlineStr">
        <is>
          <t>7050</t>
        </is>
      </c>
      <c r="D31" s="4" t="inlineStr">
        <is>
          <t>PROPERTYZIPCODE</t>
        </is>
      </c>
    </row>
    <row r="32">
      <c r="A32" s="4" t="n">
        <v>6</v>
      </c>
      <c r="B32" s="4" t="n">
        <v>3.51</v>
      </c>
      <c r="C32" s="4" t="inlineStr">
        <is>
          <t>7108</t>
        </is>
      </c>
      <c r="D32" s="4" t="inlineStr">
        <is>
          <t>PROPERTYZIPCODE</t>
        </is>
      </c>
    </row>
    <row r="33">
      <c r="A33" s="4" t="n">
        <v>5</v>
      </c>
      <c r="B33" s="4" t="n">
        <v>2.92</v>
      </c>
      <c r="C33" s="4" t="inlineStr">
        <is>
          <t>7203</t>
        </is>
      </c>
      <c r="D33" s="4" t="inlineStr">
        <is>
          <t>PROPERTYZIPCODE</t>
        </is>
      </c>
    </row>
    <row r="34">
      <c r="A34" s="4" t="n">
        <v>4</v>
      </c>
      <c r="B34" s="4" t="n">
        <v>2.34</v>
      </c>
      <c r="C34" s="4" t="inlineStr">
        <is>
          <t>7103</t>
        </is>
      </c>
      <c r="D34" s="4" t="inlineStr">
        <is>
          <t>PROPERTYZIPCODE</t>
        </is>
      </c>
    </row>
    <row r="35">
      <c r="A35" s="4" t="n">
        <v>3</v>
      </c>
      <c r="B35" s="4" t="n">
        <v>1.75</v>
      </c>
      <c r="C35" s="4" t="inlineStr">
        <is>
          <t>7102</t>
        </is>
      </c>
      <c r="D35" s="4" t="inlineStr">
        <is>
          <t>PROPERTYZIPCODE</t>
        </is>
      </c>
    </row>
    <row r="36">
      <c r="A36" s="4" t="n">
        <v>3</v>
      </c>
      <c r="B36" s="4" t="n">
        <v>1.75</v>
      </c>
      <c r="C36" s="4" t="inlineStr">
        <is>
          <t>7042</t>
        </is>
      </c>
      <c r="D36" s="4" t="inlineStr">
        <is>
          <t>PROPERTYZIPCODE</t>
        </is>
      </c>
    </row>
    <row r="37">
      <c r="A37" s="4" t="n">
        <v>2</v>
      </c>
      <c r="B37" s="4" t="n">
        <v>1.17</v>
      </c>
      <c r="C37" s="4" t="inlineStr">
        <is>
          <t>7104</t>
        </is>
      </c>
      <c r="D37" s="4" t="inlineStr">
        <is>
          <t>PROPERTYZIPCODE</t>
        </is>
      </c>
    </row>
    <row r="38">
      <c r="A38" s="4" t="n">
        <v>1</v>
      </c>
      <c r="B38" s="4" t="n">
        <v>0.58</v>
      </c>
      <c r="C38" s="4" t="inlineStr">
        <is>
          <t>7105</t>
        </is>
      </c>
      <c r="D38" s="4" t="inlineStr">
        <is>
          <t>PROPERTYZIPCODE</t>
        </is>
      </c>
    </row>
    <row r="39">
      <c r="A39" s="4" t="n">
        <v>1</v>
      </c>
      <c r="B39" s="4" t="n">
        <v>0.58</v>
      </c>
      <c r="C39" s="4" t="inlineStr">
        <is>
          <t>7062</t>
        </is>
      </c>
      <c r="D39" s="4" t="inlineStr">
        <is>
          <t>PROPERTYZIPCODE</t>
        </is>
      </c>
    </row>
    <row r="40">
      <c r="A40" s="4" t="n">
        <v>1</v>
      </c>
      <c r="B40" s="4" t="n">
        <v>0.58</v>
      </c>
      <c r="C40" s="4" t="inlineStr">
        <is>
          <t>7205</t>
        </is>
      </c>
      <c r="D40" s="4" t="inlineStr">
        <is>
          <t>PROPERTYZIPCODE</t>
        </is>
      </c>
    </row>
    <row r="41">
      <c r="A41" s="4" t="n">
        <v>1</v>
      </c>
      <c r="B41" s="4" t="n">
        <v>0.58</v>
      </c>
      <c r="C41" s="4" t="inlineStr">
        <is>
          <t>7107</t>
        </is>
      </c>
      <c r="D41" s="4" t="inlineStr">
        <is>
          <t>PROPERTYZIPCODE</t>
        </is>
      </c>
    </row>
    <row r="42">
      <c r="A42" s="4" t="n">
        <v>1</v>
      </c>
      <c r="B42" s="4" t="n">
        <v>0.58</v>
      </c>
      <c r="C42" s="4" t="inlineStr">
        <is>
          <t>7114</t>
        </is>
      </c>
      <c r="D42" s="4" t="inlineStr">
        <is>
          <t>PROPERTYZIPCODE</t>
        </is>
      </c>
    </row>
    <row r="43">
      <c r="A43" s="4" t="n">
        <v>1</v>
      </c>
      <c r="B43" s="4" t="n">
        <v>0.58</v>
      </c>
      <c r="C43" s="4" t="inlineStr">
        <is>
          <t>7204</t>
        </is>
      </c>
      <c r="D43" s="4" t="inlineStr">
        <is>
          <t>PROPERTYZIPCODE</t>
        </is>
      </c>
    </row>
    <row r="44">
      <c r="A44" s="9" t="n">
        <v>171</v>
      </c>
      <c r="B44" s="9" t="n">
        <v>100</v>
      </c>
      <c r="D44" s="9" t="inlineStr">
        <is>
          <t>Total PROPERTYZIPCODE</t>
        </is>
      </c>
    </row>
    <row r="45">
      <c r="A45" s="4" t="n">
        <v>137</v>
      </c>
      <c r="B45" s="4" t="n">
        <v>80.12</v>
      </c>
      <c r="C45" s="4" t="inlineStr">
        <is>
          <t>GARDEN</t>
        </is>
      </c>
      <c r="D45" s="4" t="inlineStr">
        <is>
          <t>Property Type</t>
        </is>
      </c>
    </row>
    <row r="46">
      <c r="A46" s="4" t="n">
        <v>28</v>
      </c>
      <c r="B46" s="4" t="n">
        <v>16.37</v>
      </c>
      <c r="C46" s="4" t="inlineStr">
        <is>
          <t>MIDRISE</t>
        </is>
      </c>
      <c r="D46" s="4" t="inlineStr">
        <is>
          <t>Property Type</t>
        </is>
      </c>
    </row>
    <row r="47">
      <c r="A47" s="4" t="n">
        <v>5</v>
      </c>
      <c r="B47" s="4" t="n">
        <v>2.92</v>
      </c>
      <c r="C47" s="4" t="inlineStr">
        <is>
          <t>HIRISE</t>
        </is>
      </c>
      <c r="D47" s="4" t="inlineStr">
        <is>
          <t>Property Type</t>
        </is>
      </c>
    </row>
    <row r="48">
      <c r="A48" s="4" t="n">
        <v>1</v>
      </c>
      <c r="B48" s="4" t="n">
        <v>0.58</v>
      </c>
      <c r="C48" s="4" t="inlineStr">
        <is>
          <t>SENIOR</t>
        </is>
      </c>
      <c r="D48" s="4" t="inlineStr">
        <is>
          <t>Property Type</t>
        </is>
      </c>
    </row>
    <row r="49">
      <c r="A49" s="9" t="n">
        <v>171</v>
      </c>
      <c r="B49" s="9" t="n">
        <v>100</v>
      </c>
      <c r="D49" s="9" t="inlineStr">
        <is>
          <t>Total Property Type</t>
        </is>
      </c>
    </row>
    <row r="50">
      <c r="A50" s="4" t="n">
        <v>26</v>
      </c>
      <c r="B50" s="4" t="n">
        <v>15.2</v>
      </c>
      <c r="C50" s="4" t="inlineStr">
        <is>
          <t>Less than 5 years</t>
        </is>
      </c>
      <c r="D50" s="4" t="inlineStr">
        <is>
          <t>Age of Property</t>
        </is>
      </c>
    </row>
    <row r="51">
      <c r="A51" s="4" t="n">
        <v>48</v>
      </c>
      <c r="B51" s="4" t="n">
        <v>28.07</v>
      </c>
      <c r="C51" s="4" t="inlineStr">
        <is>
          <t>5-9 years</t>
        </is>
      </c>
      <c r="D51" s="4" t="inlineStr">
        <is>
          <t>Age of Property</t>
        </is>
      </c>
    </row>
    <row r="52">
      <c r="A52" s="4" t="n">
        <v>22</v>
      </c>
      <c r="B52" s="4" t="n">
        <v>12.87</v>
      </c>
      <c r="C52" s="4" t="inlineStr">
        <is>
          <t>10-19 years</t>
        </is>
      </c>
      <c r="D52" s="4" t="inlineStr">
        <is>
          <t>Age of Property</t>
        </is>
      </c>
    </row>
    <row r="53">
      <c r="A53" s="4" t="n">
        <v>75</v>
      </c>
      <c r="B53" s="4" t="n">
        <v>43.86</v>
      </c>
      <c r="C53" s="4" t="inlineStr">
        <is>
          <t>20+ years</t>
        </is>
      </c>
      <c r="D53" s="4" t="inlineStr">
        <is>
          <t>Age of Property</t>
        </is>
      </c>
    </row>
    <row r="54">
      <c r="A54" s="9" t="n">
        <v>171</v>
      </c>
      <c r="B54" s="9" t="n">
        <v>100</v>
      </c>
      <c r="D54" s="9" t="inlineStr">
        <is>
          <t>Total Age of Property</t>
        </is>
      </c>
    </row>
    <row r="55">
      <c r="A55" s="4" t="n">
        <v>140</v>
      </c>
      <c r="B55" s="4" t="n">
        <v>81.87</v>
      </c>
      <c r="C55" s="4" t="inlineStr">
        <is>
          <t>Less than 100</t>
        </is>
      </c>
      <c r="D55" s="4" t="inlineStr">
        <is>
          <t>Property Size</t>
        </is>
      </c>
    </row>
    <row r="56">
      <c r="A56" s="4" t="n">
        <v>18</v>
      </c>
      <c r="B56" s="4" t="n">
        <v>10.53</v>
      </c>
      <c r="C56" s="4" t="inlineStr">
        <is>
          <t>100-199</t>
        </is>
      </c>
      <c r="D56" s="4" t="inlineStr">
        <is>
          <t>Property Size</t>
        </is>
      </c>
    </row>
    <row r="57">
      <c r="A57" s="4" t="n">
        <v>8</v>
      </c>
      <c r="B57" s="4" t="n">
        <v>4.68</v>
      </c>
      <c r="C57" s="4" t="inlineStr">
        <is>
          <t>400-499</t>
        </is>
      </c>
      <c r="D57" s="4" t="inlineStr">
        <is>
          <t>Property Size</t>
        </is>
      </c>
    </row>
    <row r="58">
      <c r="A58" s="4" t="n">
        <v>5</v>
      </c>
      <c r="B58" s="4" t="n">
        <v>2.92</v>
      </c>
      <c r="C58" s="4" t="inlineStr">
        <is>
          <t>500+</t>
        </is>
      </c>
      <c r="D58" s="4" t="inlineStr">
        <is>
          <t>Property Size</t>
        </is>
      </c>
    </row>
    <row r="59">
      <c r="A59" s="9" t="n">
        <v>171</v>
      </c>
      <c r="B59" s="9" t="n">
        <v>100</v>
      </c>
      <c r="D59" s="9" t="inlineStr">
        <is>
          <t>Total Property Size</t>
        </is>
      </c>
    </row>
    <row r="60">
      <c r="A60" s="4" t="n">
        <v>113</v>
      </c>
      <c r="B60" s="4" t="n">
        <v>66.08</v>
      </c>
      <c r="C60" s="4" t="inlineStr">
        <is>
          <t>AFFORDABLE</t>
        </is>
      </c>
      <c r="D60" s="4" t="inlineStr">
        <is>
          <t>Rent Type</t>
        </is>
      </c>
    </row>
    <row r="61">
      <c r="A61" s="4" t="n">
        <v>58</v>
      </c>
      <c r="B61" s="4" t="n">
        <v>33.92</v>
      </c>
      <c r="C61" s="4" t="inlineStr">
        <is>
          <t>MARKETRATE</t>
        </is>
      </c>
      <c r="D61" s="4" t="inlineStr">
        <is>
          <t>Rent Type</t>
        </is>
      </c>
    </row>
    <row r="62">
      <c r="A62" s="9" t="n">
        <v>171</v>
      </c>
      <c r="B62" s="9" t="n">
        <v>100</v>
      </c>
      <c r="D62" s="9" t="inlineStr">
        <is>
          <t>Total Rent Type</t>
        </is>
      </c>
    </row>
    <row r="63"/>
  </sheetData>
  <mergeCells count="2">
    <mergeCell ref="A19:D19"/>
    <mergeCell ref="A1:B1"/>
  </mergeCells>
  <pageMargins left="0.75" right="0.75" top="1" bottom="1" header="0.5" footer="0.5"/>
</worksheet>
</file>

<file path=xl/worksheets/sheet174.xml><?xml version="1.0" encoding="utf-8"?>
<worksheet xmlns="http://schemas.openxmlformats.org/spreadsheetml/2006/main">
  <sheetPr>
    <outlinePr summaryBelow="1" summaryRight="1"/>
    <pageSetUpPr/>
  </sheetPr>
  <dimension ref="A1:D50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13372</v>
      </c>
    </row>
    <row r="3">
      <c r="A3" s="6" t="inlineStr">
        <is>
          <t>Sample (Total number of properties)</t>
        </is>
      </c>
      <c r="B3" s="4" t="n">
        <v>83</v>
      </c>
    </row>
    <row r="4">
      <c r="A4" s="6" t="inlineStr">
        <is>
          <t>Average property taxes per unit</t>
        </is>
      </c>
      <c r="B4" s="7" t="n">
        <v>2410</v>
      </c>
    </row>
    <row r="5">
      <c r="A5" s="6" t="inlineStr">
        <is>
          <t>Average payroll expenses per unit</t>
        </is>
      </c>
      <c r="B5" s="7" t="n">
        <v>910</v>
      </c>
    </row>
    <row r="6">
      <c r="A6" s="6" t="inlineStr">
        <is>
          <t>Average capital expenditures per unit</t>
        </is>
      </c>
      <c r="B6" s="7" t="n">
        <v>137</v>
      </c>
    </row>
    <row r="7">
      <c r="A7" s="6" t="inlineStr">
        <is>
          <t>Average mortgage per unit</t>
        </is>
      </c>
      <c r="B7" s="7" t="n">
        <v>6865</v>
      </c>
    </row>
    <row r="8">
      <c r="A8" s="6" t="inlineStr">
        <is>
          <t>Average total operating expenses per unit</t>
        </is>
      </c>
      <c r="B8" s="7" t="n">
        <v>3305</v>
      </c>
    </row>
    <row r="9">
      <c r="A9" s="6" t="inlineStr">
        <is>
          <t>Average total expenses per unit</t>
        </is>
      </c>
      <c r="B9" s="7" t="n">
        <v>13626</v>
      </c>
    </row>
    <row r="10">
      <c r="A10" s="6" t="inlineStr">
        <is>
          <t>Average total profit per unit</t>
        </is>
      </c>
      <c r="B10" s="7" t="n">
        <v>1716</v>
      </c>
    </row>
    <row r="11">
      <c r="A11" s="6" t="inlineStr">
        <is>
          <t>Property taxes per dollar of rent</t>
        </is>
      </c>
      <c r="B11" s="4" t="inlineStr">
        <is>
          <t>16 cents</t>
        </is>
      </c>
    </row>
    <row r="12">
      <c r="A12" s="6" t="inlineStr">
        <is>
          <t>Payroll expenses per dollar of rent</t>
        </is>
      </c>
      <c r="B12" s="4" t="inlineStr">
        <is>
          <t>6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45 cents</t>
        </is>
      </c>
    </row>
    <row r="15">
      <c r="A15" s="6" t="inlineStr">
        <is>
          <t>Total operating expenses per dollar of rent</t>
        </is>
      </c>
      <c r="B15" s="4" t="inlineStr">
        <is>
          <t>22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22</v>
      </c>
      <c r="B21" s="4" t="n">
        <v>26.51</v>
      </c>
      <c r="C21" s="4" t="inlineStr">
        <is>
          <t>7003</t>
        </is>
      </c>
      <c r="D21" s="4" t="inlineStr">
        <is>
          <t>PROPERTYZIPCODE</t>
        </is>
      </c>
    </row>
    <row r="22">
      <c r="A22" s="4" t="n">
        <v>14</v>
      </c>
      <c r="B22" s="4" t="n">
        <v>16.87</v>
      </c>
      <c r="C22" s="4" t="inlineStr">
        <is>
          <t>7960</t>
        </is>
      </c>
      <c r="D22" s="4" t="inlineStr">
        <is>
          <t>PROPERTYZIPCODE</t>
        </is>
      </c>
    </row>
    <row r="23">
      <c r="A23" s="4" t="n">
        <v>12</v>
      </c>
      <c r="B23" s="4" t="n">
        <v>14.46</v>
      </c>
      <c r="C23" s="4" t="inlineStr">
        <is>
          <t>7042</t>
        </is>
      </c>
      <c r="D23" s="4" t="inlineStr">
        <is>
          <t>PROPERTYZIPCODE</t>
        </is>
      </c>
    </row>
    <row r="24">
      <c r="A24" s="4" t="n">
        <v>8</v>
      </c>
      <c r="B24" s="4" t="n">
        <v>9.640000000000001</v>
      </c>
      <c r="C24" s="4" t="inlineStr">
        <is>
          <t>7109</t>
        </is>
      </c>
      <c r="D24" s="4" t="inlineStr">
        <is>
          <t>PROPERTYZIPCODE</t>
        </is>
      </c>
    </row>
    <row r="25">
      <c r="A25" s="4" t="n">
        <v>6</v>
      </c>
      <c r="B25" s="4" t="n">
        <v>7.23</v>
      </c>
      <c r="C25" s="4" t="inlineStr">
        <is>
          <t>7079</t>
        </is>
      </c>
      <c r="D25" s="4" t="inlineStr">
        <is>
          <t>PROPERTYZIPCODE</t>
        </is>
      </c>
    </row>
    <row r="26">
      <c r="A26" s="4" t="n">
        <v>5</v>
      </c>
      <c r="B26" s="4" t="n">
        <v>6.02</v>
      </c>
      <c r="C26" s="4" t="inlineStr">
        <is>
          <t>7928</t>
        </is>
      </c>
      <c r="D26" s="4" t="inlineStr">
        <is>
          <t>PROPERTYZIPCODE</t>
        </is>
      </c>
    </row>
    <row r="27">
      <c r="A27" s="4" t="n">
        <v>4</v>
      </c>
      <c r="B27" s="4" t="n">
        <v>4.82</v>
      </c>
      <c r="C27" s="4" t="inlineStr">
        <is>
          <t>7801</t>
        </is>
      </c>
      <c r="D27" s="4" t="inlineStr">
        <is>
          <t>PROPERTYZIPCODE</t>
        </is>
      </c>
    </row>
    <row r="28">
      <c r="A28" s="4" t="n">
        <v>4</v>
      </c>
      <c r="B28" s="4" t="n">
        <v>4.82</v>
      </c>
      <c r="C28" s="4" t="inlineStr">
        <is>
          <t>7028</t>
        </is>
      </c>
      <c r="D28" s="4" t="inlineStr">
        <is>
          <t>PROPERTYZIPCODE</t>
        </is>
      </c>
    </row>
    <row r="29">
      <c r="A29" s="4" t="n">
        <v>4</v>
      </c>
      <c r="B29" s="4" t="n">
        <v>4.82</v>
      </c>
      <c r="C29" s="4" t="inlineStr">
        <is>
          <t>7110</t>
        </is>
      </c>
      <c r="D29" s="4" t="inlineStr">
        <is>
          <t>PROPERTYZIPCODE</t>
        </is>
      </c>
    </row>
    <row r="30">
      <c r="A30" s="4" t="n">
        <v>2</v>
      </c>
      <c r="B30" s="4" t="n">
        <v>2.41</v>
      </c>
      <c r="C30" s="4" t="inlineStr">
        <is>
          <t>7405</t>
        </is>
      </c>
      <c r="D30" s="4" t="inlineStr">
        <is>
          <t>PROPERTYZIPCODE</t>
        </is>
      </c>
    </row>
    <row r="31">
      <c r="A31" s="4" t="n">
        <v>1</v>
      </c>
      <c r="B31" s="4" t="n">
        <v>1.2</v>
      </c>
      <c r="C31" s="4" t="inlineStr">
        <is>
          <t>7039</t>
        </is>
      </c>
      <c r="D31" s="4" t="inlineStr">
        <is>
          <t>PROPERTYZIPCODE</t>
        </is>
      </c>
    </row>
    <row r="32">
      <c r="A32" s="4" t="n">
        <v>1</v>
      </c>
      <c r="B32" s="4" t="n">
        <v>1.2</v>
      </c>
      <c r="C32" s="4" t="inlineStr">
        <is>
          <t>7040</t>
        </is>
      </c>
      <c r="D32" s="4" t="inlineStr">
        <is>
          <t>PROPERTYZIPCODE</t>
        </is>
      </c>
    </row>
    <row r="33">
      <c r="A33" s="9" t="n">
        <v>83</v>
      </c>
      <c r="B33" s="9" t="n">
        <v>100</v>
      </c>
      <c r="D33" s="9" t="inlineStr">
        <is>
          <t>Total PROPERTYZIPCODE</t>
        </is>
      </c>
    </row>
    <row r="34">
      <c r="A34" s="4" t="n">
        <v>79</v>
      </c>
      <c r="B34" s="4" t="n">
        <v>95.18000000000001</v>
      </c>
      <c r="C34" s="4" t="inlineStr">
        <is>
          <t>GARDEN</t>
        </is>
      </c>
      <c r="D34" s="4" t="inlineStr">
        <is>
          <t>Property Type</t>
        </is>
      </c>
    </row>
    <row r="35">
      <c r="A35" s="4" t="n">
        <v>4</v>
      </c>
      <c r="B35" s="4" t="n">
        <v>4.82</v>
      </c>
      <c r="C35" s="4" t="inlineStr">
        <is>
          <t>MIDRISE</t>
        </is>
      </c>
      <c r="D35" s="4" t="inlineStr">
        <is>
          <t>Property Type</t>
        </is>
      </c>
    </row>
    <row r="36">
      <c r="A36" s="9" t="n">
        <v>83</v>
      </c>
      <c r="B36" s="9" t="n">
        <v>100</v>
      </c>
      <c r="D36" s="9" t="inlineStr">
        <is>
          <t>Total Property Type</t>
        </is>
      </c>
    </row>
    <row r="37">
      <c r="A37" s="4" t="n">
        <v>4</v>
      </c>
      <c r="B37" s="4" t="n">
        <v>4.82</v>
      </c>
      <c r="C37" s="4" t="inlineStr">
        <is>
          <t>Less than 5 years</t>
        </is>
      </c>
      <c r="D37" s="4" t="inlineStr">
        <is>
          <t>Age of Property</t>
        </is>
      </c>
    </row>
    <row r="38">
      <c r="A38" s="4" t="n">
        <v>18</v>
      </c>
      <c r="B38" s="4" t="n">
        <v>21.69</v>
      </c>
      <c r="C38" s="4" t="inlineStr">
        <is>
          <t>5-9 years</t>
        </is>
      </c>
      <c r="D38" s="4" t="inlineStr">
        <is>
          <t>Age of Property</t>
        </is>
      </c>
    </row>
    <row r="39">
      <c r="A39" s="4" t="n">
        <v>61</v>
      </c>
      <c r="B39" s="4" t="n">
        <v>73.48999999999999</v>
      </c>
      <c r="C39" s="4" t="inlineStr">
        <is>
          <t>20+ years</t>
        </is>
      </c>
      <c r="D39" s="4" t="inlineStr">
        <is>
          <t>Age of Property</t>
        </is>
      </c>
    </row>
    <row r="40">
      <c r="A40" s="9" t="n">
        <v>83</v>
      </c>
      <c r="B40" s="9" t="n">
        <v>100</v>
      </c>
      <c r="D40" s="9" t="inlineStr">
        <is>
          <t>Total Age of Property</t>
        </is>
      </c>
    </row>
    <row r="41">
      <c r="A41" s="4" t="n">
        <v>50</v>
      </c>
      <c r="B41" s="4" t="n">
        <v>60.24</v>
      </c>
      <c r="C41" s="4" t="inlineStr">
        <is>
          <t>Less than 100</t>
        </is>
      </c>
      <c r="D41" s="4" t="inlineStr">
        <is>
          <t>Property Size</t>
        </is>
      </c>
    </row>
    <row r="42">
      <c r="A42" s="4" t="n">
        <v>6</v>
      </c>
      <c r="B42" s="4" t="n">
        <v>7.23</v>
      </c>
      <c r="C42" s="4" t="inlineStr">
        <is>
          <t>100-199</t>
        </is>
      </c>
      <c r="D42" s="4" t="inlineStr">
        <is>
          <t>Property Size</t>
        </is>
      </c>
    </row>
    <row r="43">
      <c r="A43" s="4" t="n">
        <v>2</v>
      </c>
      <c r="B43" s="4" t="n">
        <v>2.41</v>
      </c>
      <c r="C43" s="4" t="inlineStr">
        <is>
          <t>200-299</t>
        </is>
      </c>
      <c r="D43" s="4" t="inlineStr">
        <is>
          <t>Property Size</t>
        </is>
      </c>
    </row>
    <row r="44">
      <c r="A44" s="4" t="n">
        <v>1</v>
      </c>
      <c r="B44" s="4" t="n">
        <v>1.2</v>
      </c>
      <c r="C44" s="4" t="inlineStr">
        <is>
          <t>300-399</t>
        </is>
      </c>
      <c r="D44" s="4" t="inlineStr">
        <is>
          <t>Property Size</t>
        </is>
      </c>
    </row>
    <row r="45">
      <c r="A45" s="4" t="n">
        <v>24</v>
      </c>
      <c r="B45" s="4" t="n">
        <v>28.92</v>
      </c>
      <c r="C45" s="4" t="inlineStr">
        <is>
          <t>400-499</t>
        </is>
      </c>
      <c r="D45" s="4" t="inlineStr">
        <is>
          <t>Property Size</t>
        </is>
      </c>
    </row>
    <row r="46">
      <c r="A46" s="9" t="n">
        <v>83</v>
      </c>
      <c r="B46" s="9" t="n">
        <v>100</v>
      </c>
      <c r="D46" s="9" t="inlineStr">
        <is>
          <t>Total Property Size</t>
        </is>
      </c>
    </row>
    <row r="47">
      <c r="A47" s="4" t="n">
        <v>56</v>
      </c>
      <c r="B47" s="4" t="n">
        <v>67.47</v>
      </c>
      <c r="C47" s="4" t="inlineStr">
        <is>
          <t>AFFORDABLE</t>
        </is>
      </c>
      <c r="D47" s="4" t="inlineStr">
        <is>
          <t>Rent Type</t>
        </is>
      </c>
    </row>
    <row r="48">
      <c r="A48" s="4" t="n">
        <v>27</v>
      </c>
      <c r="B48" s="4" t="n">
        <v>32.53</v>
      </c>
      <c r="C48" s="4" t="inlineStr">
        <is>
          <t>MARKETRATE</t>
        </is>
      </c>
      <c r="D48" s="4" t="inlineStr">
        <is>
          <t>Rent Type</t>
        </is>
      </c>
    </row>
    <row r="49">
      <c r="A49" s="9" t="n">
        <v>83</v>
      </c>
      <c r="B49" s="9" t="n">
        <v>100</v>
      </c>
      <c r="D49" s="9" t="inlineStr">
        <is>
          <t>Total Rent Type</t>
        </is>
      </c>
    </row>
    <row r="50"/>
  </sheetData>
  <mergeCells count="2">
    <mergeCell ref="A19:D19"/>
    <mergeCell ref="A1:B1"/>
  </mergeCells>
  <pageMargins left="0.75" right="0.75" top="1" bottom="1" header="0.5" footer="0.5"/>
</worksheet>
</file>

<file path=xl/worksheets/sheet175.xml><?xml version="1.0" encoding="utf-8"?>
<worksheet xmlns="http://schemas.openxmlformats.org/spreadsheetml/2006/main">
  <sheetPr>
    <outlinePr summaryBelow="1" summaryRight="1"/>
    <pageSetUpPr/>
  </sheetPr>
  <dimension ref="A1:D56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10619</v>
      </c>
    </row>
    <row r="3">
      <c r="A3" s="6" t="inlineStr">
        <is>
          <t>Sample (Total number of properties)</t>
        </is>
      </c>
      <c r="B3" s="4" t="n">
        <v>50</v>
      </c>
    </row>
    <row r="4">
      <c r="A4" s="6" t="inlineStr">
        <is>
          <t>Average property taxes per unit</t>
        </is>
      </c>
      <c r="B4" s="7" t="n">
        <v>2238</v>
      </c>
    </row>
    <row r="5">
      <c r="A5" s="6" t="inlineStr">
        <is>
          <t>Average payroll expenses per unit</t>
        </is>
      </c>
      <c r="B5" s="7" t="n">
        <v>1272</v>
      </c>
    </row>
    <row r="6">
      <c r="A6" s="6" t="inlineStr">
        <is>
          <t>Average capital expenditures per unit</t>
        </is>
      </c>
      <c r="B6" s="7" t="n">
        <v>189</v>
      </c>
    </row>
    <row r="7">
      <c r="A7" s="6" t="inlineStr">
        <is>
          <t>Average mortgage per unit</t>
        </is>
      </c>
      <c r="B7" s="7" t="n">
        <v>8906</v>
      </c>
    </row>
    <row r="8">
      <c r="A8" s="6" t="inlineStr">
        <is>
          <t>Average total operating expenses per unit</t>
        </is>
      </c>
      <c r="B8" s="7" t="n">
        <v>4029</v>
      </c>
    </row>
    <row r="9">
      <c r="A9" s="6" t="inlineStr">
        <is>
          <t>Average total expenses per unit</t>
        </is>
      </c>
      <c r="B9" s="7" t="n">
        <v>16634</v>
      </c>
    </row>
    <row r="10">
      <c r="A10" s="6" t="inlineStr">
        <is>
          <t>Average total profit per unit</t>
        </is>
      </c>
      <c r="B10" s="7" t="n">
        <v>2227</v>
      </c>
    </row>
    <row r="11">
      <c r="A11" s="6" t="inlineStr">
        <is>
          <t>Property taxes per dollar of rent</t>
        </is>
      </c>
      <c r="B11" s="4" t="inlineStr">
        <is>
          <t>12 cents</t>
        </is>
      </c>
    </row>
    <row r="12">
      <c r="A12" s="6" t="inlineStr">
        <is>
          <t>Payroll expenses per dollar of rent</t>
        </is>
      </c>
      <c r="B12" s="4" t="inlineStr">
        <is>
          <t>7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47 cents</t>
        </is>
      </c>
    </row>
    <row r="15">
      <c r="A15" s="6" t="inlineStr">
        <is>
          <t>Total operating expenses per dollar of rent</t>
        </is>
      </c>
      <c r="B15" s="4" t="inlineStr">
        <is>
          <t>21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12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15</v>
      </c>
      <c r="B21" s="4" t="n">
        <v>30</v>
      </c>
      <c r="C21" s="4" t="inlineStr">
        <is>
          <t>8816</t>
        </is>
      </c>
      <c r="D21" s="4" t="inlineStr">
        <is>
          <t>PROPERTYZIPCODE</t>
        </is>
      </c>
    </row>
    <row r="22">
      <c r="A22" s="4" t="n">
        <v>10</v>
      </c>
      <c r="B22" s="4" t="n">
        <v>20</v>
      </c>
      <c r="C22" s="4" t="inlineStr">
        <is>
          <t>7060</t>
        </is>
      </c>
      <c r="D22" s="4" t="inlineStr">
        <is>
          <t>PROPERTYZIPCODE</t>
        </is>
      </c>
    </row>
    <row r="23">
      <c r="A23" s="4" t="n">
        <v>4</v>
      </c>
      <c r="B23" s="4" t="n">
        <v>8</v>
      </c>
      <c r="C23" s="4" t="inlineStr">
        <is>
          <t>8824</t>
        </is>
      </c>
      <c r="D23" s="4" t="inlineStr">
        <is>
          <t>PROPERTYZIPCODE</t>
        </is>
      </c>
    </row>
    <row r="24">
      <c r="A24" s="4" t="n">
        <v>4</v>
      </c>
      <c r="B24" s="4" t="n">
        <v>8</v>
      </c>
      <c r="C24" s="4" t="inlineStr">
        <is>
          <t>8628</t>
        </is>
      </c>
      <c r="D24" s="4" t="inlineStr">
        <is>
          <t>PROPERTYZIPCODE</t>
        </is>
      </c>
    </row>
    <row r="25">
      <c r="A25" s="4" t="n">
        <v>3</v>
      </c>
      <c r="B25" s="4" t="n">
        <v>6</v>
      </c>
      <c r="C25" s="4" t="inlineStr">
        <is>
          <t>8873</t>
        </is>
      </c>
      <c r="D25" s="4" t="inlineStr">
        <is>
          <t>PROPERTYZIPCODE</t>
        </is>
      </c>
    </row>
    <row r="26">
      <c r="A26" s="4" t="n">
        <v>3</v>
      </c>
      <c r="B26" s="4" t="n">
        <v>6</v>
      </c>
      <c r="C26" s="4" t="inlineStr">
        <is>
          <t>8536</t>
        </is>
      </c>
      <c r="D26" s="4" t="inlineStr">
        <is>
          <t>PROPERTYZIPCODE</t>
        </is>
      </c>
    </row>
    <row r="27">
      <c r="A27" s="4" t="n">
        <v>2</v>
      </c>
      <c r="B27" s="4" t="n">
        <v>4</v>
      </c>
      <c r="C27" s="4" t="inlineStr">
        <is>
          <t>8831</t>
        </is>
      </c>
      <c r="D27" s="4" t="inlineStr">
        <is>
          <t>PROPERTYZIPCODE</t>
        </is>
      </c>
    </row>
    <row r="28">
      <c r="A28" s="4" t="n">
        <v>2</v>
      </c>
      <c r="B28" s="4" t="n">
        <v>4</v>
      </c>
      <c r="C28" s="4" t="inlineStr">
        <is>
          <t>8805</t>
        </is>
      </c>
      <c r="D28" s="4" t="inlineStr">
        <is>
          <t>PROPERTYZIPCODE</t>
        </is>
      </c>
    </row>
    <row r="29">
      <c r="A29" s="4" t="n">
        <v>1</v>
      </c>
      <c r="B29" s="4" t="n">
        <v>2</v>
      </c>
      <c r="C29" s="4" t="inlineStr">
        <is>
          <t>8807</t>
        </is>
      </c>
      <c r="D29" s="4" t="inlineStr">
        <is>
          <t>PROPERTYZIPCODE</t>
        </is>
      </c>
    </row>
    <row r="30">
      <c r="A30" s="4" t="n">
        <v>1</v>
      </c>
      <c r="B30" s="4" t="n">
        <v>2</v>
      </c>
      <c r="C30" s="4" t="inlineStr">
        <is>
          <t>8880</t>
        </is>
      </c>
      <c r="D30" s="4" t="inlineStr">
        <is>
          <t>PROPERTYZIPCODE</t>
        </is>
      </c>
    </row>
    <row r="31">
      <c r="A31" s="4" t="n">
        <v>1</v>
      </c>
      <c r="B31" s="4" t="n">
        <v>2</v>
      </c>
      <c r="C31" s="4" t="inlineStr">
        <is>
          <t>8540</t>
        </is>
      </c>
      <c r="D31" s="4" t="inlineStr">
        <is>
          <t>PROPERTYZIPCODE</t>
        </is>
      </c>
    </row>
    <row r="32">
      <c r="A32" s="4" t="n">
        <v>1</v>
      </c>
      <c r="B32" s="4" t="n">
        <v>2</v>
      </c>
      <c r="C32" s="4" t="inlineStr">
        <is>
          <t>8060</t>
        </is>
      </c>
      <c r="D32" s="4" t="inlineStr">
        <is>
          <t>PROPERTYZIPCODE</t>
        </is>
      </c>
    </row>
    <row r="33">
      <c r="A33" s="4" t="n">
        <v>1</v>
      </c>
      <c r="B33" s="4" t="n">
        <v>2</v>
      </c>
      <c r="C33" s="4" t="inlineStr">
        <is>
          <t>8618</t>
        </is>
      </c>
      <c r="D33" s="4" t="inlineStr">
        <is>
          <t>PROPERTYZIPCODE</t>
        </is>
      </c>
    </row>
    <row r="34">
      <c r="A34" s="4" t="n">
        <v>1</v>
      </c>
      <c r="B34" s="4" t="n">
        <v>2</v>
      </c>
      <c r="C34" s="4" t="inlineStr">
        <is>
          <t>8902</t>
        </is>
      </c>
      <c r="D34" s="4" t="inlineStr">
        <is>
          <t>PROPERTYZIPCODE</t>
        </is>
      </c>
    </row>
    <row r="35">
      <c r="A35" s="4" t="n">
        <v>1</v>
      </c>
      <c r="B35" s="4" t="n">
        <v>2</v>
      </c>
      <c r="C35" s="4" t="inlineStr">
        <is>
          <t>8901</t>
        </is>
      </c>
      <c r="D35" s="4" t="inlineStr">
        <is>
          <t>PROPERTYZIPCODE</t>
        </is>
      </c>
    </row>
    <row r="36">
      <c r="A36" s="9" t="n">
        <v>50</v>
      </c>
      <c r="B36" s="9" t="n">
        <v>100</v>
      </c>
      <c r="D36" s="9" t="inlineStr">
        <is>
          <t>Total PROPERTYZIPCODE</t>
        </is>
      </c>
    </row>
    <row r="37">
      <c r="A37" s="4" t="n">
        <v>48</v>
      </c>
      <c r="B37" s="4" t="n">
        <v>96</v>
      </c>
      <c r="C37" s="4" t="inlineStr">
        <is>
          <t>GARDEN</t>
        </is>
      </c>
      <c r="D37" s="4" t="inlineStr">
        <is>
          <t>Property Type</t>
        </is>
      </c>
    </row>
    <row r="38">
      <c r="A38" s="4" t="n">
        <v>1</v>
      </c>
      <c r="B38" s="4" t="n">
        <v>2</v>
      </c>
      <c r="C38" s="4" t="inlineStr">
        <is>
          <t>SENIOR</t>
        </is>
      </c>
      <c r="D38" s="4" t="inlineStr">
        <is>
          <t>Property Type</t>
        </is>
      </c>
    </row>
    <row r="39">
      <c r="A39" s="4" t="n">
        <v>1</v>
      </c>
      <c r="B39" s="4" t="n">
        <v>2</v>
      </c>
      <c r="C39" s="4" t="inlineStr">
        <is>
          <t>MILITARY</t>
        </is>
      </c>
      <c r="D39" s="4" t="inlineStr">
        <is>
          <t>Property Type</t>
        </is>
      </c>
    </row>
    <row r="40">
      <c r="A40" s="9" t="n">
        <v>50</v>
      </c>
      <c r="B40" s="9" t="n">
        <v>100</v>
      </c>
      <c r="D40" s="9" t="inlineStr">
        <is>
          <t>Total Property Type</t>
        </is>
      </c>
    </row>
    <row r="41">
      <c r="A41" s="4" t="n">
        <v>19</v>
      </c>
      <c r="B41" s="4" t="n">
        <v>38</v>
      </c>
      <c r="C41" s="4" t="inlineStr">
        <is>
          <t>Less than 5 years</t>
        </is>
      </c>
      <c r="D41" s="4" t="inlineStr">
        <is>
          <t>Age of Property</t>
        </is>
      </c>
    </row>
    <row r="42">
      <c r="A42" s="4" t="n">
        <v>4</v>
      </c>
      <c r="B42" s="4" t="n">
        <v>8</v>
      </c>
      <c r="C42" s="4" t="inlineStr">
        <is>
          <t>5-9 years</t>
        </is>
      </c>
      <c r="D42" s="4" t="inlineStr">
        <is>
          <t>Age of Property</t>
        </is>
      </c>
    </row>
    <row r="43">
      <c r="A43" s="4" t="n">
        <v>5</v>
      </c>
      <c r="B43" s="4" t="n">
        <v>10</v>
      </c>
      <c r="C43" s="4" t="inlineStr">
        <is>
          <t>10-19 years</t>
        </is>
      </c>
      <c r="D43" s="4" t="inlineStr">
        <is>
          <t>Age of Property</t>
        </is>
      </c>
    </row>
    <row r="44">
      <c r="A44" s="4" t="n">
        <v>22</v>
      </c>
      <c r="B44" s="4" t="n">
        <v>44</v>
      </c>
      <c r="C44" s="4" t="inlineStr">
        <is>
          <t>20+ years</t>
        </is>
      </c>
      <c r="D44" s="4" t="inlineStr">
        <is>
          <t>Age of Property</t>
        </is>
      </c>
    </row>
    <row r="45">
      <c r="A45" s="9" t="n">
        <v>50</v>
      </c>
      <c r="B45" s="9" t="n">
        <v>100</v>
      </c>
      <c r="D45" s="9" t="inlineStr">
        <is>
          <t>Total Age of Property</t>
        </is>
      </c>
    </row>
    <row r="46">
      <c r="A46" s="4" t="n">
        <v>23</v>
      </c>
      <c r="B46" s="4" t="n">
        <v>46</v>
      </c>
      <c r="C46" s="4" t="inlineStr">
        <is>
          <t>Less than 100</t>
        </is>
      </c>
      <c r="D46" s="4" t="inlineStr">
        <is>
          <t>Property Size</t>
        </is>
      </c>
    </row>
    <row r="47">
      <c r="A47" s="4" t="n">
        <v>8</v>
      </c>
      <c r="B47" s="4" t="n">
        <v>16</v>
      </c>
      <c r="C47" s="4" t="inlineStr">
        <is>
          <t>100-199</t>
        </is>
      </c>
      <c r="D47" s="4" t="inlineStr">
        <is>
          <t>Property Size</t>
        </is>
      </c>
    </row>
    <row r="48">
      <c r="A48" s="4" t="n">
        <v>2</v>
      </c>
      <c r="B48" s="4" t="n">
        <v>4</v>
      </c>
      <c r="C48" s="4" t="inlineStr">
        <is>
          <t>200-299</t>
        </is>
      </c>
      <c r="D48" s="4" t="inlineStr">
        <is>
          <t>Property Size</t>
        </is>
      </c>
    </row>
    <row r="49">
      <c r="A49" s="4" t="n">
        <v>3</v>
      </c>
      <c r="B49" s="4" t="n">
        <v>6</v>
      </c>
      <c r="C49" s="4" t="inlineStr">
        <is>
          <t>300-399</t>
        </is>
      </c>
      <c r="D49" s="4" t="inlineStr">
        <is>
          <t>Property Size</t>
        </is>
      </c>
    </row>
    <row r="50">
      <c r="A50" s="4" t="n">
        <v>11</v>
      </c>
      <c r="B50" s="4" t="n">
        <v>22</v>
      </c>
      <c r="C50" s="4" t="inlineStr">
        <is>
          <t>400-499</t>
        </is>
      </c>
      <c r="D50" s="4" t="inlineStr">
        <is>
          <t>Property Size</t>
        </is>
      </c>
    </row>
    <row r="51">
      <c r="A51" s="4" t="n">
        <v>3</v>
      </c>
      <c r="B51" s="4" t="n">
        <v>6</v>
      </c>
      <c r="C51" s="4" t="inlineStr">
        <is>
          <t>500+</t>
        </is>
      </c>
      <c r="D51" s="4" t="inlineStr">
        <is>
          <t>Property Size</t>
        </is>
      </c>
    </row>
    <row r="52">
      <c r="A52" s="9" t="n">
        <v>50</v>
      </c>
      <c r="B52" s="9" t="n">
        <v>100</v>
      </c>
      <c r="D52" s="9" t="inlineStr">
        <is>
          <t>Total Property Size</t>
        </is>
      </c>
    </row>
    <row r="53">
      <c r="A53" s="4" t="n">
        <v>31</v>
      </c>
      <c r="B53" s="4" t="n">
        <v>62</v>
      </c>
      <c r="C53" s="4" t="inlineStr">
        <is>
          <t>AFFORDABLE</t>
        </is>
      </c>
      <c r="D53" s="4" t="inlineStr">
        <is>
          <t>Rent Type</t>
        </is>
      </c>
    </row>
    <row r="54">
      <c r="A54" s="4" t="n">
        <v>19</v>
      </c>
      <c r="B54" s="4" t="n">
        <v>38</v>
      </c>
      <c r="C54" s="4" t="inlineStr">
        <is>
          <t>MARKETRATE</t>
        </is>
      </c>
      <c r="D54" s="4" t="inlineStr">
        <is>
          <t>Rent Type</t>
        </is>
      </c>
    </row>
    <row r="55">
      <c r="A55" s="9" t="n">
        <v>50</v>
      </c>
      <c r="B55" s="9" t="n">
        <v>100</v>
      </c>
      <c r="D55" s="9" t="inlineStr">
        <is>
          <t>Total Rent Type</t>
        </is>
      </c>
    </row>
    <row r="56"/>
  </sheetData>
  <mergeCells count="2">
    <mergeCell ref="A19:D19"/>
    <mergeCell ref="A1:B1"/>
  </mergeCells>
  <pageMargins left="0.75" right="0.75" top="1" bottom="1" header="0.5" footer="0.5"/>
</worksheet>
</file>

<file path=xl/worksheets/sheet176.xml><?xml version="1.0" encoding="utf-8"?>
<worksheet xmlns="http://schemas.openxmlformats.org/spreadsheetml/2006/main">
  <sheetPr>
    <outlinePr summaryBelow="1" summaryRight="1"/>
    <pageSetUpPr/>
  </sheetPr>
  <dimension ref="A1:D54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9800</v>
      </c>
    </row>
    <row r="3">
      <c r="A3" s="6" t="inlineStr">
        <is>
          <t>Sample (Total number of properties)</t>
        </is>
      </c>
      <c r="B3" s="4" t="n">
        <v>70</v>
      </c>
    </row>
    <row r="4">
      <c r="A4" s="6" t="inlineStr">
        <is>
          <t>Average property taxes per unit</t>
        </is>
      </c>
      <c r="B4" s="7" t="n">
        <v>604</v>
      </c>
    </row>
    <row r="5">
      <c r="A5" s="6" t="inlineStr">
        <is>
          <t>Average payroll expenses per unit</t>
        </is>
      </c>
      <c r="B5" s="7" t="n">
        <v>1341</v>
      </c>
    </row>
    <row r="6">
      <c r="A6" s="6" t="inlineStr">
        <is>
          <t>Average capital expenditures per unit</t>
        </is>
      </c>
      <c r="B6" s="7" t="n">
        <v>258</v>
      </c>
    </row>
    <row r="7">
      <c r="A7" s="6" t="inlineStr">
        <is>
          <t>Average mortgage per unit</t>
        </is>
      </c>
      <c r="B7" s="7" t="n">
        <v>6514</v>
      </c>
    </row>
    <row r="8">
      <c r="A8" s="6" t="inlineStr">
        <is>
          <t>Average total operating expenses per unit</t>
        </is>
      </c>
      <c r="B8" s="7" t="n">
        <v>3779</v>
      </c>
    </row>
    <row r="9">
      <c r="A9" s="6" t="inlineStr">
        <is>
          <t>Average total expenses per unit</t>
        </is>
      </c>
      <c r="B9" s="7" t="n">
        <v>12497</v>
      </c>
    </row>
    <row r="10">
      <c r="A10" s="6" t="inlineStr">
        <is>
          <t>Average total profit per unit</t>
        </is>
      </c>
      <c r="B10" s="7" t="n">
        <v>1626</v>
      </c>
    </row>
    <row r="11">
      <c r="A11" s="6" t="inlineStr">
        <is>
          <t>Property taxes per dollar of rent</t>
        </is>
      </c>
      <c r="B11" s="4" t="inlineStr">
        <is>
          <t>4 cents</t>
        </is>
      </c>
    </row>
    <row r="12">
      <c r="A12" s="6" t="inlineStr">
        <is>
          <t>Payroll expenses per dollar of rent</t>
        </is>
      </c>
      <c r="B12" s="4" t="inlineStr">
        <is>
          <t>9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46 cents</t>
        </is>
      </c>
    </row>
    <row r="15">
      <c r="A15" s="6" t="inlineStr">
        <is>
          <t>Total operating expenses per dollar of rent</t>
        </is>
      </c>
      <c r="B15" s="4" t="inlineStr">
        <is>
          <t>27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12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10</v>
      </c>
      <c r="B21" s="4" t="n">
        <v>14.29</v>
      </c>
      <c r="C21" s="4" t="inlineStr">
        <is>
          <t>87108</t>
        </is>
      </c>
      <c r="D21" s="4" t="inlineStr">
        <is>
          <t>PROPERTYZIPCODE</t>
        </is>
      </c>
    </row>
    <row r="22">
      <c r="A22" s="4" t="n">
        <v>9</v>
      </c>
      <c r="B22" s="4" t="n">
        <v>12.86</v>
      </c>
      <c r="C22" s="4" t="inlineStr">
        <is>
          <t>87111</t>
        </is>
      </c>
      <c r="D22" s="4" t="inlineStr">
        <is>
          <t>PROPERTYZIPCODE</t>
        </is>
      </c>
    </row>
    <row r="23">
      <c r="A23" s="4" t="n">
        <v>8</v>
      </c>
      <c r="B23" s="4" t="n">
        <v>11.43</v>
      </c>
      <c r="C23" s="4" t="inlineStr">
        <is>
          <t>87110</t>
        </is>
      </c>
      <c r="D23" s="4" t="inlineStr">
        <is>
          <t>PROPERTYZIPCODE</t>
        </is>
      </c>
    </row>
    <row r="24">
      <c r="A24" s="4" t="n">
        <v>6</v>
      </c>
      <c r="B24" s="4" t="n">
        <v>8.57</v>
      </c>
      <c r="C24" s="4" t="inlineStr">
        <is>
          <t>87109</t>
        </is>
      </c>
      <c r="D24" s="4" t="inlineStr">
        <is>
          <t>PROPERTYZIPCODE</t>
        </is>
      </c>
    </row>
    <row r="25">
      <c r="A25" s="4" t="n">
        <v>6</v>
      </c>
      <c r="B25" s="4" t="n">
        <v>8.57</v>
      </c>
      <c r="C25" s="4" t="inlineStr">
        <is>
          <t>87102</t>
        </is>
      </c>
      <c r="D25" s="4" t="inlineStr">
        <is>
          <t>PROPERTYZIPCODE</t>
        </is>
      </c>
    </row>
    <row r="26">
      <c r="A26" s="4" t="n">
        <v>5</v>
      </c>
      <c r="B26" s="4" t="n">
        <v>7.14</v>
      </c>
      <c r="C26" s="4" t="inlineStr">
        <is>
          <t>87114</t>
        </is>
      </c>
      <c r="D26" s="4" t="inlineStr">
        <is>
          <t>PROPERTYZIPCODE</t>
        </is>
      </c>
    </row>
    <row r="27">
      <c r="A27" s="4" t="n">
        <v>5</v>
      </c>
      <c r="B27" s="4" t="n">
        <v>7.14</v>
      </c>
      <c r="C27" s="4" t="inlineStr">
        <is>
          <t>87107</t>
        </is>
      </c>
      <c r="D27" s="4" t="inlineStr">
        <is>
          <t>PROPERTYZIPCODE</t>
        </is>
      </c>
    </row>
    <row r="28">
      <c r="A28" s="4" t="n">
        <v>4</v>
      </c>
      <c r="B28" s="4" t="n">
        <v>5.71</v>
      </c>
      <c r="C28" s="4" t="inlineStr">
        <is>
          <t>87123</t>
        </is>
      </c>
      <c r="D28" s="4" t="inlineStr">
        <is>
          <t>PROPERTYZIPCODE</t>
        </is>
      </c>
    </row>
    <row r="29">
      <c r="A29" s="4" t="n">
        <v>4</v>
      </c>
      <c r="B29" s="4" t="n">
        <v>5.71</v>
      </c>
      <c r="C29" s="4" t="inlineStr">
        <is>
          <t>87113</t>
        </is>
      </c>
      <c r="D29" s="4" t="inlineStr">
        <is>
          <t>PROPERTYZIPCODE</t>
        </is>
      </c>
    </row>
    <row r="30">
      <c r="A30" s="4" t="n">
        <v>4</v>
      </c>
      <c r="B30" s="4" t="n">
        <v>5.71</v>
      </c>
      <c r="C30" s="4" t="inlineStr">
        <is>
          <t>87112</t>
        </is>
      </c>
      <c r="D30" s="4" t="inlineStr">
        <is>
          <t>PROPERTYZIPCODE</t>
        </is>
      </c>
    </row>
    <row r="31">
      <c r="A31" s="4" t="n">
        <v>4</v>
      </c>
      <c r="B31" s="4" t="n">
        <v>5.71</v>
      </c>
      <c r="C31" s="4" t="inlineStr">
        <is>
          <t>87106</t>
        </is>
      </c>
      <c r="D31" s="4" t="inlineStr">
        <is>
          <t>PROPERTYZIPCODE</t>
        </is>
      </c>
    </row>
    <row r="32">
      <c r="A32" s="4" t="n">
        <v>3</v>
      </c>
      <c r="B32" s="4" t="n">
        <v>4.29</v>
      </c>
      <c r="C32" s="4" t="inlineStr">
        <is>
          <t>87124</t>
        </is>
      </c>
      <c r="D32" s="4" t="inlineStr">
        <is>
          <t>PROPERTYZIPCODE</t>
        </is>
      </c>
    </row>
    <row r="33">
      <c r="A33" s="4" t="n">
        <v>1</v>
      </c>
      <c r="B33" s="4" t="n">
        <v>1.43</v>
      </c>
      <c r="C33" s="4" t="inlineStr">
        <is>
          <t>87120</t>
        </is>
      </c>
      <c r="D33" s="4" t="inlineStr">
        <is>
          <t>PROPERTYZIPCODE</t>
        </is>
      </c>
    </row>
    <row r="34">
      <c r="A34" s="4" t="n">
        <v>1</v>
      </c>
      <c r="B34" s="4" t="n">
        <v>1.43</v>
      </c>
      <c r="C34" s="4" t="inlineStr">
        <is>
          <t>87121</t>
        </is>
      </c>
      <c r="D34" s="4" t="inlineStr">
        <is>
          <t>PROPERTYZIPCODE</t>
        </is>
      </c>
    </row>
    <row r="35">
      <c r="A35" s="9" t="n">
        <v>70</v>
      </c>
      <c r="B35" s="9" t="n">
        <v>100</v>
      </c>
      <c r="D35" s="9" t="inlineStr">
        <is>
          <t>Total PROPERTYZIPCODE</t>
        </is>
      </c>
    </row>
    <row r="36">
      <c r="A36" s="4" t="n">
        <v>65</v>
      </c>
      <c r="B36" s="4" t="n">
        <v>92.86</v>
      </c>
      <c r="C36" s="4" t="inlineStr">
        <is>
          <t>GARDEN</t>
        </is>
      </c>
      <c r="D36" s="4" t="inlineStr">
        <is>
          <t>Property Type</t>
        </is>
      </c>
    </row>
    <row r="37">
      <c r="A37" s="4" t="n">
        <v>3</v>
      </c>
      <c r="B37" s="4" t="n">
        <v>4.29</v>
      </c>
      <c r="C37" s="4" t="inlineStr">
        <is>
          <t>MANUF</t>
        </is>
      </c>
      <c r="D37" s="4" t="inlineStr">
        <is>
          <t>Property Type</t>
        </is>
      </c>
    </row>
    <row r="38">
      <c r="A38" s="4" t="n">
        <v>2</v>
      </c>
      <c r="B38" s="4" t="n">
        <v>2.86</v>
      </c>
      <c r="C38" s="4" t="inlineStr">
        <is>
          <t>SENIOR</t>
        </is>
      </c>
      <c r="D38" s="4" t="inlineStr">
        <is>
          <t>Property Type</t>
        </is>
      </c>
    </row>
    <row r="39">
      <c r="A39" s="9" t="n">
        <v>70</v>
      </c>
      <c r="B39" s="9" t="n">
        <v>100</v>
      </c>
      <c r="D39" s="9" t="inlineStr">
        <is>
          <t>Total Property Type</t>
        </is>
      </c>
    </row>
    <row r="40">
      <c r="A40" s="4" t="n">
        <v>7</v>
      </c>
      <c r="B40" s="4" t="n">
        <v>10</v>
      </c>
      <c r="C40" s="4" t="inlineStr">
        <is>
          <t>Less than 5 years</t>
        </is>
      </c>
      <c r="D40" s="4" t="inlineStr">
        <is>
          <t>Age of Property</t>
        </is>
      </c>
    </row>
    <row r="41">
      <c r="A41" s="4" t="n">
        <v>19</v>
      </c>
      <c r="B41" s="4" t="n">
        <v>27.14</v>
      </c>
      <c r="C41" s="4" t="inlineStr">
        <is>
          <t>5-9 years</t>
        </is>
      </c>
      <c r="D41" s="4" t="inlineStr">
        <is>
          <t>Age of Property</t>
        </is>
      </c>
    </row>
    <row r="42">
      <c r="A42" s="4" t="n">
        <v>14</v>
      </c>
      <c r="B42" s="4" t="n">
        <v>20</v>
      </c>
      <c r="C42" s="4" t="inlineStr">
        <is>
          <t>10-19 years</t>
        </is>
      </c>
      <c r="D42" s="4" t="inlineStr">
        <is>
          <t>Age of Property</t>
        </is>
      </c>
    </row>
    <row r="43">
      <c r="A43" s="4" t="n">
        <v>30</v>
      </c>
      <c r="B43" s="4" t="n">
        <v>42.86</v>
      </c>
      <c r="C43" s="4" t="inlineStr">
        <is>
          <t>20+ years</t>
        </is>
      </c>
      <c r="D43" s="4" t="inlineStr">
        <is>
          <t>Age of Property</t>
        </is>
      </c>
    </row>
    <row r="44">
      <c r="A44" s="9" t="n">
        <v>70</v>
      </c>
      <c r="B44" s="9" t="n">
        <v>100</v>
      </c>
      <c r="D44" s="9" t="inlineStr">
        <is>
          <t>Total Age of Property</t>
        </is>
      </c>
    </row>
    <row r="45">
      <c r="A45" s="4" t="n">
        <v>33</v>
      </c>
      <c r="B45" s="4" t="n">
        <v>47.14</v>
      </c>
      <c r="C45" s="4" t="inlineStr">
        <is>
          <t>Less than 100</t>
        </is>
      </c>
      <c r="D45" s="4" t="inlineStr">
        <is>
          <t>Property Size</t>
        </is>
      </c>
    </row>
    <row r="46">
      <c r="A46" s="4" t="n">
        <v>15</v>
      </c>
      <c r="B46" s="4" t="n">
        <v>21.43</v>
      </c>
      <c r="C46" s="4" t="inlineStr">
        <is>
          <t>100-199</t>
        </is>
      </c>
      <c r="D46" s="4" t="inlineStr">
        <is>
          <t>Property Size</t>
        </is>
      </c>
    </row>
    <row r="47">
      <c r="A47" s="4" t="n">
        <v>18</v>
      </c>
      <c r="B47" s="4" t="n">
        <v>25.71</v>
      </c>
      <c r="C47" s="4" t="inlineStr">
        <is>
          <t>200-299</t>
        </is>
      </c>
      <c r="D47" s="4" t="inlineStr">
        <is>
          <t>Property Size</t>
        </is>
      </c>
    </row>
    <row r="48">
      <c r="A48" s="4" t="n">
        <v>2</v>
      </c>
      <c r="B48" s="4" t="n">
        <v>2.86</v>
      </c>
      <c r="C48" s="4" t="inlineStr">
        <is>
          <t>300-399</t>
        </is>
      </c>
      <c r="D48" s="4" t="inlineStr">
        <is>
          <t>Property Size</t>
        </is>
      </c>
    </row>
    <row r="49">
      <c r="A49" s="4" t="n">
        <v>2</v>
      </c>
      <c r="B49" s="4" t="n">
        <v>2.86</v>
      </c>
      <c r="C49" s="4" t="inlineStr">
        <is>
          <t>500+</t>
        </is>
      </c>
      <c r="D49" s="4" t="inlineStr">
        <is>
          <t>Property Size</t>
        </is>
      </c>
    </row>
    <row r="50">
      <c r="A50" s="9" t="n">
        <v>70</v>
      </c>
      <c r="B50" s="9" t="n">
        <v>100</v>
      </c>
      <c r="D50" s="9" t="inlineStr">
        <is>
          <t>Total Property Size</t>
        </is>
      </c>
    </row>
    <row r="51">
      <c r="A51" s="4" t="n">
        <v>38</v>
      </c>
      <c r="B51" s="4" t="n">
        <v>54.29</v>
      </c>
      <c r="C51" s="4" t="inlineStr">
        <is>
          <t>MARKETRATE</t>
        </is>
      </c>
      <c r="D51" s="4" t="inlineStr">
        <is>
          <t>Rent Type</t>
        </is>
      </c>
    </row>
    <row r="52">
      <c r="A52" s="4" t="n">
        <v>32</v>
      </c>
      <c r="B52" s="4" t="n">
        <v>45.71</v>
      </c>
      <c r="C52" s="4" t="inlineStr">
        <is>
          <t>AFFORDABLE</t>
        </is>
      </c>
      <c r="D52" s="4" t="inlineStr">
        <is>
          <t>Rent Type</t>
        </is>
      </c>
    </row>
    <row r="53">
      <c r="A53" s="9" t="n">
        <v>70</v>
      </c>
      <c r="B53" s="9" t="n">
        <v>100</v>
      </c>
      <c r="D53" s="9" t="inlineStr">
        <is>
          <t>Total Rent Type</t>
        </is>
      </c>
    </row>
    <row r="54"/>
  </sheetData>
  <mergeCells count="2">
    <mergeCell ref="A19:D19"/>
    <mergeCell ref="A1:B1"/>
  </mergeCells>
  <pageMargins left="0.75" right="0.75" top="1" bottom="1" header="0.5" footer="0.5"/>
</worksheet>
</file>

<file path=xl/worksheets/sheet177.xml><?xml version="1.0" encoding="utf-8"?>
<worksheet xmlns="http://schemas.openxmlformats.org/spreadsheetml/2006/main">
  <sheetPr>
    <outlinePr summaryBelow="1" summaryRight="1"/>
    <pageSetUpPr/>
  </sheetPr>
  <dimension ref="A1:D63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14237</v>
      </c>
    </row>
    <row r="3">
      <c r="A3" s="6" t="inlineStr">
        <is>
          <t>Sample (Total number of properties)</t>
        </is>
      </c>
      <c r="B3" s="4" t="n">
        <v>80</v>
      </c>
    </row>
    <row r="4">
      <c r="A4" s="6" t="inlineStr">
        <is>
          <t>Average property taxes per unit</t>
        </is>
      </c>
      <c r="B4" s="7" t="n">
        <v>567</v>
      </c>
    </row>
    <row r="5">
      <c r="A5" s="6" t="inlineStr">
        <is>
          <t>Average payroll expenses per unit</t>
        </is>
      </c>
      <c r="B5" s="7" t="n">
        <v>1396</v>
      </c>
    </row>
    <row r="6">
      <c r="A6" s="6" t="inlineStr">
        <is>
          <t>Average capital expenditures per unit</t>
        </is>
      </c>
      <c r="B6" s="7" t="n">
        <v>258</v>
      </c>
    </row>
    <row r="7">
      <c r="A7" s="6" t="inlineStr">
        <is>
          <t>Average mortgage per unit</t>
        </is>
      </c>
      <c r="B7" s="7" t="n">
        <v>6471</v>
      </c>
    </row>
    <row r="8">
      <c r="A8" s="6" t="inlineStr">
        <is>
          <t>Average total operating expenses per unit</t>
        </is>
      </c>
      <c r="B8" s="7" t="n">
        <v>4150</v>
      </c>
    </row>
    <row r="9">
      <c r="A9" s="6" t="inlineStr">
        <is>
          <t>Average total expenses per unit</t>
        </is>
      </c>
      <c r="B9" s="7" t="n">
        <v>12842</v>
      </c>
    </row>
    <row r="10">
      <c r="A10" s="6" t="inlineStr">
        <is>
          <t>Average total profit per unit</t>
        </is>
      </c>
      <c r="B10" s="7" t="n">
        <v>1618</v>
      </c>
    </row>
    <row r="11">
      <c r="A11" s="6" t="inlineStr">
        <is>
          <t>Property taxes per dollar of rent</t>
        </is>
      </c>
      <c r="B11" s="4" t="inlineStr">
        <is>
          <t>4 cents</t>
        </is>
      </c>
    </row>
    <row r="12">
      <c r="A12" s="6" t="inlineStr">
        <is>
          <t>Payroll expenses per dollar of rent</t>
        </is>
      </c>
      <c r="B12" s="4" t="inlineStr">
        <is>
          <t>10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45 cents</t>
        </is>
      </c>
    </row>
    <row r="15">
      <c r="A15" s="6" t="inlineStr">
        <is>
          <t>Total operating expenses per dollar of rent</t>
        </is>
      </c>
      <c r="B15" s="4" t="inlineStr">
        <is>
          <t>29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13</v>
      </c>
      <c r="B21" s="4" t="n">
        <v>16.25</v>
      </c>
      <c r="C21" s="4" t="inlineStr">
        <is>
          <t>89119</t>
        </is>
      </c>
      <c r="D21" s="4" t="inlineStr">
        <is>
          <t>PROPERTYZIPCODE</t>
        </is>
      </c>
    </row>
    <row r="22">
      <c r="A22" s="4" t="n">
        <v>11</v>
      </c>
      <c r="B22" s="4" t="n">
        <v>13.75</v>
      </c>
      <c r="C22" s="4" t="inlineStr">
        <is>
          <t>89101</t>
        </is>
      </c>
      <c r="D22" s="4" t="inlineStr">
        <is>
          <t>PROPERTYZIPCODE</t>
        </is>
      </c>
    </row>
    <row r="23">
      <c r="A23" s="4" t="n">
        <v>7</v>
      </c>
      <c r="B23" s="4" t="n">
        <v>8.75</v>
      </c>
      <c r="C23" s="4" t="inlineStr">
        <is>
          <t>89122</t>
        </is>
      </c>
      <c r="D23" s="4" t="inlineStr">
        <is>
          <t>PROPERTYZIPCODE</t>
        </is>
      </c>
    </row>
    <row r="24">
      <c r="A24" s="4" t="n">
        <v>7</v>
      </c>
      <c r="B24" s="4" t="n">
        <v>8.75</v>
      </c>
      <c r="C24" s="4" t="inlineStr">
        <is>
          <t>89169</t>
        </is>
      </c>
      <c r="D24" s="4" t="inlineStr">
        <is>
          <t>PROPERTYZIPCODE</t>
        </is>
      </c>
    </row>
    <row r="25">
      <c r="A25" s="4" t="n">
        <v>6</v>
      </c>
      <c r="B25" s="4" t="n">
        <v>7.5</v>
      </c>
      <c r="C25" s="4" t="inlineStr">
        <is>
          <t>89015</t>
        </is>
      </c>
      <c r="D25" s="4" t="inlineStr">
        <is>
          <t>PROPERTYZIPCODE</t>
        </is>
      </c>
    </row>
    <row r="26">
      <c r="A26" s="4" t="n">
        <v>5</v>
      </c>
      <c r="B26" s="4" t="n">
        <v>6.25</v>
      </c>
      <c r="C26" s="4" t="inlineStr">
        <is>
          <t>89121</t>
        </is>
      </c>
      <c r="D26" s="4" t="inlineStr">
        <is>
          <t>PROPERTYZIPCODE</t>
        </is>
      </c>
    </row>
    <row r="27">
      <c r="A27" s="4" t="n">
        <v>5</v>
      </c>
      <c r="B27" s="4" t="n">
        <v>6.25</v>
      </c>
      <c r="C27" s="4" t="inlineStr">
        <is>
          <t>89104</t>
        </is>
      </c>
      <c r="D27" s="4" t="inlineStr">
        <is>
          <t>PROPERTYZIPCODE</t>
        </is>
      </c>
    </row>
    <row r="28">
      <c r="A28" s="4" t="n">
        <v>5</v>
      </c>
      <c r="B28" s="4" t="n">
        <v>6.25</v>
      </c>
      <c r="C28" s="4" t="inlineStr">
        <is>
          <t>89074</t>
        </is>
      </c>
      <c r="D28" s="4" t="inlineStr">
        <is>
          <t>PROPERTYZIPCODE</t>
        </is>
      </c>
    </row>
    <row r="29">
      <c r="A29" s="4" t="n">
        <v>3</v>
      </c>
      <c r="B29" s="4" t="n">
        <v>3.75</v>
      </c>
      <c r="C29" s="4" t="inlineStr">
        <is>
          <t>89011</t>
        </is>
      </c>
      <c r="D29" s="4" t="inlineStr">
        <is>
          <t>PROPERTYZIPCODE</t>
        </is>
      </c>
    </row>
    <row r="30">
      <c r="A30" s="4" t="n">
        <v>3</v>
      </c>
      <c r="B30" s="4" t="n">
        <v>3.75</v>
      </c>
      <c r="C30" s="4" t="inlineStr">
        <is>
          <t>89012</t>
        </is>
      </c>
      <c r="D30" s="4" t="inlineStr">
        <is>
          <t>PROPERTYZIPCODE</t>
        </is>
      </c>
    </row>
    <row r="31">
      <c r="A31" s="4" t="n">
        <v>3</v>
      </c>
      <c r="B31" s="4" t="n">
        <v>3.75</v>
      </c>
      <c r="C31" s="4" t="inlineStr">
        <is>
          <t>89109</t>
        </is>
      </c>
      <c r="D31" s="4" t="inlineStr">
        <is>
          <t>PROPERTYZIPCODE</t>
        </is>
      </c>
    </row>
    <row r="32">
      <c r="A32" s="4" t="n">
        <v>2</v>
      </c>
      <c r="B32" s="4" t="n">
        <v>2.5</v>
      </c>
      <c r="C32" s="4" t="inlineStr">
        <is>
          <t>89142</t>
        </is>
      </c>
      <c r="D32" s="4" t="inlineStr">
        <is>
          <t>PROPERTYZIPCODE</t>
        </is>
      </c>
    </row>
    <row r="33">
      <c r="A33" s="4" t="n">
        <v>2</v>
      </c>
      <c r="B33" s="4" t="n">
        <v>2.5</v>
      </c>
      <c r="C33" s="4" t="inlineStr">
        <is>
          <t>89014</t>
        </is>
      </c>
      <c r="D33" s="4" t="inlineStr">
        <is>
          <t>PROPERTYZIPCODE</t>
        </is>
      </c>
    </row>
    <row r="34">
      <c r="A34" s="4" t="n">
        <v>1</v>
      </c>
      <c r="B34" s="4" t="n">
        <v>1.25</v>
      </c>
      <c r="C34" s="4" t="inlineStr">
        <is>
          <t>66086</t>
        </is>
      </c>
      <c r="D34" s="4" t="inlineStr">
        <is>
          <t>PROPERTYZIPCODE</t>
        </is>
      </c>
    </row>
    <row r="35">
      <c r="A35" s="4" t="n">
        <v>1</v>
      </c>
      <c r="B35" s="4" t="n">
        <v>1.25</v>
      </c>
      <c r="C35" s="4" t="inlineStr">
        <is>
          <t>93726</t>
        </is>
      </c>
      <c r="D35" s="4" t="inlineStr">
        <is>
          <t>PROPERTYZIPCODE</t>
        </is>
      </c>
    </row>
    <row r="36">
      <c r="A36" s="4" t="n">
        <v>1</v>
      </c>
      <c r="B36" s="4" t="n">
        <v>1.25</v>
      </c>
      <c r="C36" s="4" t="inlineStr">
        <is>
          <t>89052</t>
        </is>
      </c>
      <c r="D36" s="4" t="inlineStr">
        <is>
          <t>PROPERTYZIPCODE</t>
        </is>
      </c>
    </row>
    <row r="37">
      <c r="A37" s="4" t="n">
        <v>1</v>
      </c>
      <c r="B37" s="4" t="n">
        <v>1.25</v>
      </c>
      <c r="C37" s="4" t="inlineStr">
        <is>
          <t>89002</t>
        </is>
      </c>
      <c r="D37" s="4" t="inlineStr">
        <is>
          <t>PROPERTYZIPCODE</t>
        </is>
      </c>
    </row>
    <row r="38">
      <c r="A38" s="4" t="n">
        <v>1</v>
      </c>
      <c r="B38" s="4" t="n">
        <v>1.25</v>
      </c>
      <c r="C38" s="4" t="inlineStr">
        <is>
          <t>89120</t>
        </is>
      </c>
      <c r="D38" s="4" t="inlineStr">
        <is>
          <t>PROPERTYZIPCODE</t>
        </is>
      </c>
    </row>
    <row r="39">
      <c r="A39" s="4" t="n">
        <v>1</v>
      </c>
      <c r="B39" s="4" t="n">
        <v>1.25</v>
      </c>
      <c r="C39" s="4" t="inlineStr">
        <is>
          <t>89005</t>
        </is>
      </c>
      <c r="D39" s="4" t="inlineStr">
        <is>
          <t>PROPERTYZIPCODE</t>
        </is>
      </c>
    </row>
    <row r="40">
      <c r="A40" s="4" t="n">
        <v>1</v>
      </c>
      <c r="B40" s="4" t="n">
        <v>1.25</v>
      </c>
      <c r="C40" s="4" t="inlineStr">
        <is>
          <t>89146</t>
        </is>
      </c>
      <c r="D40" s="4" t="inlineStr">
        <is>
          <t>PROPERTYZIPCODE</t>
        </is>
      </c>
    </row>
    <row r="41">
      <c r="A41" s="4" t="n">
        <v>1</v>
      </c>
      <c r="B41" s="4" t="n">
        <v>1.25</v>
      </c>
      <c r="C41" s="4" t="inlineStr">
        <is>
          <t>89110</t>
        </is>
      </c>
      <c r="D41" s="4" t="inlineStr">
        <is>
          <t>PROPERTYZIPCODE</t>
        </is>
      </c>
    </row>
    <row r="42">
      <c r="A42" s="9" t="n">
        <v>80</v>
      </c>
      <c r="B42" s="9" t="n">
        <v>100</v>
      </c>
      <c r="D42" s="9" t="inlineStr">
        <is>
          <t>Total PROPERTYZIPCODE</t>
        </is>
      </c>
    </row>
    <row r="43">
      <c r="A43" s="4" t="n">
        <v>70</v>
      </c>
      <c r="B43" s="4" t="n">
        <v>87.5</v>
      </c>
      <c r="C43" s="4" t="inlineStr">
        <is>
          <t>GARDEN</t>
        </is>
      </c>
      <c r="D43" s="4" t="inlineStr">
        <is>
          <t>Property Type</t>
        </is>
      </c>
    </row>
    <row r="44">
      <c r="A44" s="4" t="n">
        <v>5</v>
      </c>
      <c r="B44" s="4" t="n">
        <v>6.25</v>
      </c>
      <c r="C44" s="4" t="inlineStr">
        <is>
          <t>MANUF</t>
        </is>
      </c>
      <c r="D44" s="4" t="inlineStr">
        <is>
          <t>Property Type</t>
        </is>
      </c>
    </row>
    <row r="45">
      <c r="A45" s="4" t="n">
        <v>3</v>
      </c>
      <c r="B45" s="4" t="n">
        <v>3.75</v>
      </c>
      <c r="C45" s="4" t="inlineStr">
        <is>
          <t>MIDRISE</t>
        </is>
      </c>
      <c r="D45" s="4" t="inlineStr">
        <is>
          <t>Property Type</t>
        </is>
      </c>
    </row>
    <row r="46">
      <c r="A46" s="4" t="n">
        <v>2</v>
      </c>
      <c r="B46" s="4" t="n">
        <v>2.5</v>
      </c>
      <c r="C46" s="4" t="inlineStr">
        <is>
          <t>SENIOR</t>
        </is>
      </c>
      <c r="D46" s="4" t="inlineStr">
        <is>
          <t>Property Type</t>
        </is>
      </c>
    </row>
    <row r="47">
      <c r="A47" s="9" t="n">
        <v>80</v>
      </c>
      <c r="B47" s="9" t="n">
        <v>100</v>
      </c>
      <c r="D47" s="9" t="inlineStr">
        <is>
          <t>Total Property Type</t>
        </is>
      </c>
    </row>
    <row r="48">
      <c r="A48" s="4" t="n">
        <v>10</v>
      </c>
      <c r="B48" s="4" t="n">
        <v>12.5</v>
      </c>
      <c r="C48" s="4" t="inlineStr">
        <is>
          <t>Less than 5 years</t>
        </is>
      </c>
      <c r="D48" s="4" t="inlineStr">
        <is>
          <t>Age of Property</t>
        </is>
      </c>
    </row>
    <row r="49">
      <c r="A49" s="4" t="n">
        <v>23</v>
      </c>
      <c r="B49" s="4" t="n">
        <v>28.75</v>
      </c>
      <c r="C49" s="4" t="inlineStr">
        <is>
          <t>5-9 years</t>
        </is>
      </c>
      <c r="D49" s="4" t="inlineStr">
        <is>
          <t>Age of Property</t>
        </is>
      </c>
    </row>
    <row r="50">
      <c r="A50" s="4" t="n">
        <v>14</v>
      </c>
      <c r="B50" s="4" t="n">
        <v>17.5</v>
      </c>
      <c r="C50" s="4" t="inlineStr">
        <is>
          <t>10-19 years</t>
        </is>
      </c>
      <c r="D50" s="4" t="inlineStr">
        <is>
          <t>Age of Property</t>
        </is>
      </c>
    </row>
    <row r="51">
      <c r="A51" s="4" t="n">
        <v>33</v>
      </c>
      <c r="B51" s="4" t="n">
        <v>41.25</v>
      </c>
      <c r="C51" s="4" t="inlineStr">
        <is>
          <t>20+ years</t>
        </is>
      </c>
      <c r="D51" s="4" t="inlineStr">
        <is>
          <t>Age of Property</t>
        </is>
      </c>
    </row>
    <row r="52">
      <c r="A52" s="9" t="n">
        <v>80</v>
      </c>
      <c r="B52" s="9" t="n">
        <v>100</v>
      </c>
      <c r="D52" s="9" t="inlineStr">
        <is>
          <t>Total Age of Property</t>
        </is>
      </c>
    </row>
    <row r="53">
      <c r="A53" s="4" t="n">
        <v>33</v>
      </c>
      <c r="B53" s="4" t="n">
        <v>41.25</v>
      </c>
      <c r="C53" s="4" t="inlineStr">
        <is>
          <t>Less than 100</t>
        </is>
      </c>
      <c r="D53" s="4" t="inlineStr">
        <is>
          <t>Property Size</t>
        </is>
      </c>
    </row>
    <row r="54">
      <c r="A54" s="4" t="n">
        <v>16</v>
      </c>
      <c r="B54" s="4" t="n">
        <v>20</v>
      </c>
      <c r="C54" s="4" t="inlineStr">
        <is>
          <t>100-199</t>
        </is>
      </c>
      <c r="D54" s="4" t="inlineStr">
        <is>
          <t>Property Size</t>
        </is>
      </c>
    </row>
    <row r="55">
      <c r="A55" s="4" t="n">
        <v>15</v>
      </c>
      <c r="B55" s="4" t="n">
        <v>18.75</v>
      </c>
      <c r="C55" s="4" t="inlineStr">
        <is>
          <t>200-299</t>
        </is>
      </c>
      <c r="D55" s="4" t="inlineStr">
        <is>
          <t>Property Size</t>
        </is>
      </c>
    </row>
    <row r="56">
      <c r="A56" s="4" t="n">
        <v>10</v>
      </c>
      <c r="B56" s="4" t="n">
        <v>12.5</v>
      </c>
      <c r="C56" s="4" t="inlineStr">
        <is>
          <t>300-399</t>
        </is>
      </c>
      <c r="D56" s="4" t="inlineStr">
        <is>
          <t>Property Size</t>
        </is>
      </c>
    </row>
    <row r="57">
      <c r="A57" s="4" t="n">
        <v>3</v>
      </c>
      <c r="B57" s="4" t="n">
        <v>3.75</v>
      </c>
      <c r="C57" s="4" t="inlineStr">
        <is>
          <t>400-499</t>
        </is>
      </c>
      <c r="D57" s="4" t="inlineStr">
        <is>
          <t>Property Size</t>
        </is>
      </c>
    </row>
    <row r="58">
      <c r="A58" s="4" t="n">
        <v>3</v>
      </c>
      <c r="B58" s="4" t="n">
        <v>3.75</v>
      </c>
      <c r="C58" s="4" t="inlineStr">
        <is>
          <t>500+</t>
        </is>
      </c>
      <c r="D58" s="4" t="inlineStr">
        <is>
          <t>Property Size</t>
        </is>
      </c>
    </row>
    <row r="59">
      <c r="A59" s="9" t="n">
        <v>80</v>
      </c>
      <c r="B59" s="9" t="n">
        <v>100</v>
      </c>
      <c r="D59" s="9" t="inlineStr">
        <is>
          <t>Total Property Size</t>
        </is>
      </c>
    </row>
    <row r="60">
      <c r="A60" s="4" t="n">
        <v>40</v>
      </c>
      <c r="B60" s="4" t="n">
        <v>50</v>
      </c>
      <c r="C60" s="4" t="inlineStr">
        <is>
          <t>MARKETRATE</t>
        </is>
      </c>
      <c r="D60" s="4" t="inlineStr">
        <is>
          <t>Rent Type</t>
        </is>
      </c>
    </row>
    <row r="61">
      <c r="A61" s="4" t="n">
        <v>40</v>
      </c>
      <c r="B61" s="4" t="n">
        <v>50</v>
      </c>
      <c r="C61" s="4" t="inlineStr">
        <is>
          <t>AFFORDABLE</t>
        </is>
      </c>
      <c r="D61" s="4" t="inlineStr">
        <is>
          <t>Rent Type</t>
        </is>
      </c>
    </row>
    <row r="62">
      <c r="A62" s="9" t="n">
        <v>80</v>
      </c>
      <c r="B62" s="9" t="n">
        <v>100</v>
      </c>
      <c r="D62" s="9" t="inlineStr">
        <is>
          <t>Total Rent Type</t>
        </is>
      </c>
    </row>
    <row r="63"/>
  </sheetData>
  <mergeCells count="2">
    <mergeCell ref="A19:D19"/>
    <mergeCell ref="A1:B1"/>
  </mergeCells>
  <pageMargins left="0.75" right="0.75" top="1" bottom="1" header="0.5" footer="0.5"/>
</worksheet>
</file>

<file path=xl/worksheets/sheet178.xml><?xml version="1.0" encoding="utf-8"?>
<worksheet xmlns="http://schemas.openxmlformats.org/spreadsheetml/2006/main">
  <sheetPr>
    <outlinePr summaryBelow="1" summaryRight="1"/>
    <pageSetUpPr/>
  </sheetPr>
  <dimension ref="A1:D57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8255</v>
      </c>
    </row>
    <row r="3">
      <c r="A3" s="6" t="inlineStr">
        <is>
          <t>Sample (Total number of properties)</t>
        </is>
      </c>
      <c r="B3" s="4" t="n">
        <v>43</v>
      </c>
    </row>
    <row r="4">
      <c r="A4" s="6" t="inlineStr">
        <is>
          <t>Average property taxes per unit</t>
        </is>
      </c>
      <c r="B4" s="7" t="n">
        <v>806</v>
      </c>
    </row>
    <row r="5">
      <c r="A5" s="6" t="inlineStr">
        <is>
          <t>Average payroll expenses per unit</t>
        </is>
      </c>
      <c r="B5" s="7" t="n">
        <v>1741</v>
      </c>
    </row>
    <row r="6">
      <c r="A6" s="6" t="inlineStr">
        <is>
          <t>Average capital expenditures per unit</t>
        </is>
      </c>
      <c r="B6" s="7" t="n">
        <v>261</v>
      </c>
    </row>
    <row r="7">
      <c r="A7" s="6" t="inlineStr">
        <is>
          <t>Average mortgage per unit</t>
        </is>
      </c>
      <c r="B7" s="7" t="n">
        <v>7183</v>
      </c>
    </row>
    <row r="8">
      <c r="A8" s="6" t="inlineStr">
        <is>
          <t>Average total operating expenses per unit</t>
        </is>
      </c>
      <c r="B8" s="7" t="n">
        <v>4502</v>
      </c>
    </row>
    <row r="9">
      <c r="A9" s="6" t="inlineStr">
        <is>
          <t>Average total expenses per unit</t>
        </is>
      </c>
      <c r="B9" s="7" t="n">
        <v>14492</v>
      </c>
    </row>
    <row r="10">
      <c r="A10" s="6" t="inlineStr">
        <is>
          <t>Average total profit per unit</t>
        </is>
      </c>
      <c r="B10" s="7" t="n">
        <v>1796</v>
      </c>
    </row>
    <row r="11">
      <c r="A11" s="6" t="inlineStr">
        <is>
          <t>Property taxes per dollar of rent</t>
        </is>
      </c>
      <c r="B11" s="4" t="inlineStr">
        <is>
          <t>5 cents</t>
        </is>
      </c>
    </row>
    <row r="12">
      <c r="A12" s="6" t="inlineStr">
        <is>
          <t>Payroll expenses per dollar of rent</t>
        </is>
      </c>
      <c r="B12" s="4" t="inlineStr">
        <is>
          <t>11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44 cents</t>
        </is>
      </c>
    </row>
    <row r="15">
      <c r="A15" s="6" t="inlineStr">
        <is>
          <t>Total operating expenses per dollar of rent</t>
        </is>
      </c>
      <c r="B15" s="4" t="inlineStr">
        <is>
          <t>28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5</v>
      </c>
      <c r="B21" s="4" t="n">
        <v>11.63</v>
      </c>
      <c r="C21" s="4" t="inlineStr">
        <is>
          <t>89509</t>
        </is>
      </c>
      <c r="D21" s="4" t="inlineStr">
        <is>
          <t>PROPERTYZIPCODE</t>
        </is>
      </c>
    </row>
    <row r="22">
      <c r="A22" s="4" t="n">
        <v>5</v>
      </c>
      <c r="B22" s="4" t="n">
        <v>11.63</v>
      </c>
      <c r="C22" s="4" t="inlineStr">
        <is>
          <t>89431</t>
        </is>
      </c>
      <c r="D22" s="4" t="inlineStr">
        <is>
          <t>PROPERTYZIPCODE</t>
        </is>
      </c>
    </row>
    <row r="23">
      <c r="A23" s="4" t="n">
        <v>4</v>
      </c>
      <c r="B23" s="4" t="n">
        <v>9.300000000000001</v>
      </c>
      <c r="C23" s="4" t="inlineStr">
        <is>
          <t>89512</t>
        </is>
      </c>
      <c r="D23" s="4" t="inlineStr">
        <is>
          <t>PROPERTYZIPCODE</t>
        </is>
      </c>
    </row>
    <row r="24">
      <c r="A24" s="4" t="n">
        <v>4</v>
      </c>
      <c r="B24" s="4" t="n">
        <v>9.300000000000001</v>
      </c>
      <c r="C24" s="4" t="inlineStr">
        <is>
          <t>89523</t>
        </is>
      </c>
      <c r="D24" s="4" t="inlineStr">
        <is>
          <t>PROPERTYZIPCODE</t>
        </is>
      </c>
    </row>
    <row r="25">
      <c r="A25" s="4" t="n">
        <v>4</v>
      </c>
      <c r="B25" s="4" t="n">
        <v>9.300000000000001</v>
      </c>
      <c r="C25" s="4" t="inlineStr">
        <is>
          <t>89502</t>
        </is>
      </c>
      <c r="D25" s="4" t="inlineStr">
        <is>
          <t>PROPERTYZIPCODE</t>
        </is>
      </c>
    </row>
    <row r="26">
      <c r="A26" s="4" t="n">
        <v>3</v>
      </c>
      <c r="B26" s="4" t="n">
        <v>6.98</v>
      </c>
      <c r="C26" s="4" t="inlineStr">
        <is>
          <t>89503</t>
        </is>
      </c>
      <c r="D26" s="4" t="inlineStr">
        <is>
          <t>PROPERTYZIPCODE</t>
        </is>
      </c>
    </row>
    <row r="27">
      <c r="A27" s="4" t="n">
        <v>3</v>
      </c>
      <c r="B27" s="4" t="n">
        <v>6.98</v>
      </c>
      <c r="C27" s="4" t="inlineStr">
        <is>
          <t>89434</t>
        </is>
      </c>
      <c r="D27" s="4" t="inlineStr">
        <is>
          <t>PROPERTYZIPCODE</t>
        </is>
      </c>
    </row>
    <row r="28">
      <c r="A28" s="4" t="n">
        <v>3</v>
      </c>
      <c r="B28" s="4" t="n">
        <v>6.98</v>
      </c>
      <c r="C28" s="4" t="inlineStr">
        <is>
          <t>89506</t>
        </is>
      </c>
      <c r="D28" s="4" t="inlineStr">
        <is>
          <t>PROPERTYZIPCODE</t>
        </is>
      </c>
    </row>
    <row r="29">
      <c r="A29" s="4" t="n">
        <v>3</v>
      </c>
      <c r="B29" s="4" t="n">
        <v>6.98</v>
      </c>
      <c r="C29" s="4" t="inlineStr">
        <is>
          <t>89501</t>
        </is>
      </c>
      <c r="D29" s="4" t="inlineStr">
        <is>
          <t>PROPERTYZIPCODE</t>
        </is>
      </c>
    </row>
    <row r="30">
      <c r="A30" s="4" t="n">
        <v>2</v>
      </c>
      <c r="B30" s="4" t="n">
        <v>4.65</v>
      </c>
      <c r="C30" s="4" t="inlineStr">
        <is>
          <t>89701</t>
        </is>
      </c>
      <c r="D30" s="4" t="inlineStr">
        <is>
          <t>PROPERTYZIPCODE</t>
        </is>
      </c>
    </row>
    <row r="31">
      <c r="A31" s="4" t="n">
        <v>2</v>
      </c>
      <c r="B31" s="4" t="n">
        <v>4.65</v>
      </c>
      <c r="C31" s="4" t="inlineStr">
        <is>
          <t>89706</t>
        </is>
      </c>
      <c r="D31" s="4" t="inlineStr">
        <is>
          <t>PROPERTYZIPCODE</t>
        </is>
      </c>
    </row>
    <row r="32">
      <c r="A32" s="4" t="n">
        <v>1</v>
      </c>
      <c r="B32" s="4" t="n">
        <v>2.33</v>
      </c>
      <c r="C32" s="4" t="inlineStr">
        <is>
          <t>89436</t>
        </is>
      </c>
      <c r="D32" s="4" t="inlineStr">
        <is>
          <t>PROPERTYZIPCODE</t>
        </is>
      </c>
    </row>
    <row r="33">
      <c r="A33" s="4" t="n">
        <v>1</v>
      </c>
      <c r="B33" s="4" t="n">
        <v>2.33</v>
      </c>
      <c r="C33" s="4" t="inlineStr">
        <is>
          <t>89801</t>
        </is>
      </c>
      <c r="D33" s="4" t="inlineStr">
        <is>
          <t>PROPERTYZIPCODE</t>
        </is>
      </c>
    </row>
    <row r="34">
      <c r="A34" s="4" t="n">
        <v>1</v>
      </c>
      <c r="B34" s="4" t="n">
        <v>2.33</v>
      </c>
      <c r="C34" s="4" t="inlineStr">
        <is>
          <t>89460</t>
        </is>
      </c>
      <c r="D34" s="4" t="inlineStr">
        <is>
          <t>PROPERTYZIPCODE</t>
        </is>
      </c>
    </row>
    <row r="35">
      <c r="A35" s="4" t="n">
        <v>1</v>
      </c>
      <c r="B35" s="4" t="n">
        <v>2.33</v>
      </c>
      <c r="C35" s="4" t="inlineStr">
        <is>
          <t>89521</t>
        </is>
      </c>
      <c r="D35" s="4" t="inlineStr">
        <is>
          <t>PROPERTYZIPCODE</t>
        </is>
      </c>
    </row>
    <row r="36">
      <c r="A36" s="4" t="n">
        <v>1</v>
      </c>
      <c r="B36" s="4" t="n">
        <v>2.33</v>
      </c>
      <c r="C36" s="4" t="inlineStr">
        <is>
          <t>89406</t>
        </is>
      </c>
      <c r="D36" s="4" t="inlineStr">
        <is>
          <t>PROPERTYZIPCODE</t>
        </is>
      </c>
    </row>
    <row r="37">
      <c r="A37" s="9" t="n">
        <v>43</v>
      </c>
      <c r="B37" s="9" t="n">
        <v>100</v>
      </c>
      <c r="D37" s="9" t="inlineStr">
        <is>
          <t>Total PROPERTYZIPCODE</t>
        </is>
      </c>
    </row>
    <row r="38">
      <c r="A38" s="4" t="n">
        <v>36</v>
      </c>
      <c r="B38" s="4" t="n">
        <v>83.72</v>
      </c>
      <c r="C38" s="4" t="inlineStr">
        <is>
          <t>GARDEN</t>
        </is>
      </c>
      <c r="D38" s="4" t="inlineStr">
        <is>
          <t>Property Type</t>
        </is>
      </c>
    </row>
    <row r="39">
      <c r="A39" s="4" t="n">
        <v>4</v>
      </c>
      <c r="B39" s="4" t="n">
        <v>9.300000000000001</v>
      </c>
      <c r="C39" s="4" t="inlineStr">
        <is>
          <t>MIDRISE</t>
        </is>
      </c>
      <c r="D39" s="4" t="inlineStr">
        <is>
          <t>Property Type</t>
        </is>
      </c>
    </row>
    <row r="40">
      <c r="A40" s="4" t="n">
        <v>2</v>
      </c>
      <c r="B40" s="4" t="n">
        <v>4.65</v>
      </c>
      <c r="C40" s="4" t="inlineStr">
        <is>
          <t>MANUF</t>
        </is>
      </c>
      <c r="D40" s="4" t="inlineStr">
        <is>
          <t>Property Type</t>
        </is>
      </c>
    </row>
    <row r="41">
      <c r="A41" s="4" t="n">
        <v>1</v>
      </c>
      <c r="B41" s="4" t="n">
        <v>2.33</v>
      </c>
      <c r="C41" s="4" t="inlineStr">
        <is>
          <t>SENIOR</t>
        </is>
      </c>
      <c r="D41" s="4" t="inlineStr">
        <is>
          <t>Property Type</t>
        </is>
      </c>
    </row>
    <row r="42">
      <c r="A42" s="9" t="n">
        <v>43</v>
      </c>
      <c r="B42" s="9" t="n">
        <v>100</v>
      </c>
      <c r="D42" s="9" t="inlineStr">
        <is>
          <t>Total Property Type</t>
        </is>
      </c>
    </row>
    <row r="43">
      <c r="A43" s="4" t="n">
        <v>2</v>
      </c>
      <c r="B43" s="4" t="n">
        <v>4.65</v>
      </c>
      <c r="C43" s="4" t="inlineStr">
        <is>
          <t>Less than 5 years</t>
        </is>
      </c>
      <c r="D43" s="4" t="inlineStr">
        <is>
          <t>Age of Property</t>
        </is>
      </c>
    </row>
    <row r="44">
      <c r="A44" s="4" t="n">
        <v>12</v>
      </c>
      <c r="B44" s="4" t="n">
        <v>27.91</v>
      </c>
      <c r="C44" s="4" t="inlineStr">
        <is>
          <t>5-9 years</t>
        </is>
      </c>
      <c r="D44" s="4" t="inlineStr">
        <is>
          <t>Age of Property</t>
        </is>
      </c>
    </row>
    <row r="45">
      <c r="A45" s="4" t="n">
        <v>7</v>
      </c>
      <c r="B45" s="4" t="n">
        <v>16.28</v>
      </c>
      <c r="C45" s="4" t="inlineStr">
        <is>
          <t>10-19 years</t>
        </is>
      </c>
      <c r="D45" s="4" t="inlineStr">
        <is>
          <t>Age of Property</t>
        </is>
      </c>
    </row>
    <row r="46">
      <c r="A46" s="4" t="n">
        <v>22</v>
      </c>
      <c r="B46" s="4" t="n">
        <v>51.16</v>
      </c>
      <c r="C46" s="4" t="inlineStr">
        <is>
          <t>20+ years</t>
        </is>
      </c>
      <c r="D46" s="4" t="inlineStr">
        <is>
          <t>Age of Property</t>
        </is>
      </c>
    </row>
    <row r="47">
      <c r="A47" s="9" t="n">
        <v>43</v>
      </c>
      <c r="B47" s="9" t="n">
        <v>100</v>
      </c>
      <c r="D47" s="9" t="inlineStr">
        <is>
          <t>Total Age of Property</t>
        </is>
      </c>
    </row>
    <row r="48">
      <c r="A48" s="4" t="n">
        <v>14</v>
      </c>
      <c r="B48" s="4" t="n">
        <v>32.56</v>
      </c>
      <c r="C48" s="4" t="inlineStr">
        <is>
          <t>Less than 100</t>
        </is>
      </c>
      <c r="D48" s="4" t="inlineStr">
        <is>
          <t>Property Size</t>
        </is>
      </c>
    </row>
    <row r="49">
      <c r="A49" s="4" t="n">
        <v>9</v>
      </c>
      <c r="B49" s="4" t="n">
        <v>20.93</v>
      </c>
      <c r="C49" s="4" t="inlineStr">
        <is>
          <t>100-199</t>
        </is>
      </c>
      <c r="D49" s="4" t="inlineStr">
        <is>
          <t>Property Size</t>
        </is>
      </c>
    </row>
    <row r="50">
      <c r="A50" s="4" t="n">
        <v>12</v>
      </c>
      <c r="B50" s="4" t="n">
        <v>27.91</v>
      </c>
      <c r="C50" s="4" t="inlineStr">
        <is>
          <t>200-299</t>
        </is>
      </c>
      <c r="D50" s="4" t="inlineStr">
        <is>
          <t>Property Size</t>
        </is>
      </c>
    </row>
    <row r="51">
      <c r="A51" s="4" t="n">
        <v>6</v>
      </c>
      <c r="B51" s="4" t="n">
        <v>13.95</v>
      </c>
      <c r="C51" s="4" t="inlineStr">
        <is>
          <t>300-399</t>
        </is>
      </c>
      <c r="D51" s="4" t="inlineStr">
        <is>
          <t>Property Size</t>
        </is>
      </c>
    </row>
    <row r="52">
      <c r="A52" s="4" t="n">
        <v>2</v>
      </c>
      <c r="B52" s="4" t="n">
        <v>4.65</v>
      </c>
      <c r="C52" s="4" t="inlineStr">
        <is>
          <t>500+</t>
        </is>
      </c>
      <c r="D52" s="4" t="inlineStr">
        <is>
          <t>Property Size</t>
        </is>
      </c>
    </row>
    <row r="53">
      <c r="A53" s="9" t="n">
        <v>43</v>
      </c>
      <c r="B53" s="9" t="n">
        <v>100</v>
      </c>
      <c r="D53" s="9" t="inlineStr">
        <is>
          <t>Total Property Size</t>
        </is>
      </c>
    </row>
    <row r="54">
      <c r="A54" s="4" t="n">
        <v>30</v>
      </c>
      <c r="B54" s="4" t="n">
        <v>69.77</v>
      </c>
      <c r="C54" s="4" t="inlineStr">
        <is>
          <t>MARKETRATE</t>
        </is>
      </c>
      <c r="D54" s="4" t="inlineStr">
        <is>
          <t>Rent Type</t>
        </is>
      </c>
    </row>
    <row r="55">
      <c r="A55" s="4" t="n">
        <v>13</v>
      </c>
      <c r="B55" s="4" t="n">
        <v>30.23</v>
      </c>
      <c r="C55" s="4" t="inlineStr">
        <is>
          <t>AFFORDABLE</t>
        </is>
      </c>
      <c r="D55" s="4" t="inlineStr">
        <is>
          <t>Rent Type</t>
        </is>
      </c>
    </row>
    <row r="56">
      <c r="A56" s="9" t="n">
        <v>43</v>
      </c>
      <c r="B56" s="9" t="n">
        <v>100</v>
      </c>
      <c r="D56" s="9" t="inlineStr">
        <is>
          <t>Total Rent Type</t>
        </is>
      </c>
    </row>
    <row r="57"/>
  </sheetData>
  <mergeCells count="2">
    <mergeCell ref="A19:D19"/>
    <mergeCell ref="A1:B1"/>
  </mergeCells>
  <pageMargins left="0.75" right="0.75" top="1" bottom="1" header="0.5" footer="0.5"/>
</worksheet>
</file>

<file path=xl/worksheets/sheet179.xml><?xml version="1.0" encoding="utf-8"?>
<worksheet xmlns="http://schemas.openxmlformats.org/spreadsheetml/2006/main">
  <sheetPr>
    <outlinePr summaryBelow="1" summaryRight="1"/>
    <pageSetUpPr/>
  </sheetPr>
  <dimension ref="A1:D55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10873</v>
      </c>
    </row>
    <row r="3">
      <c r="A3" s="6" t="inlineStr">
        <is>
          <t>Sample (Total number of properties)</t>
        </is>
      </c>
      <c r="B3" s="4" t="n">
        <v>37</v>
      </c>
    </row>
    <row r="4">
      <c r="A4" s="6" t="inlineStr">
        <is>
          <t>Average property taxes per unit</t>
        </is>
      </c>
      <c r="B4" s="7" t="n">
        <v>1178</v>
      </c>
    </row>
    <row r="5">
      <c r="A5" s="6" t="inlineStr">
        <is>
          <t>Average payroll expenses per unit</t>
        </is>
      </c>
      <c r="B5" s="7" t="n">
        <v>1655</v>
      </c>
    </row>
    <row r="6">
      <c r="A6" s="6" t="inlineStr">
        <is>
          <t>Average capital expenditures per unit</t>
        </is>
      </c>
      <c r="B6" s="7" t="n">
        <v>256</v>
      </c>
    </row>
    <row r="7">
      <c r="A7" s="6" t="inlineStr">
        <is>
          <t>Average mortgage per unit</t>
        </is>
      </c>
      <c r="B7" s="7" t="n">
        <v>9226</v>
      </c>
    </row>
    <row r="8">
      <c r="A8" s="6" t="inlineStr">
        <is>
          <t>Average total operating expenses per unit</t>
        </is>
      </c>
      <c r="B8" s="7" t="n">
        <v>4311</v>
      </c>
    </row>
    <row r="9">
      <c r="A9" s="6" t="inlineStr">
        <is>
          <t>Average total expenses per unit</t>
        </is>
      </c>
      <c r="B9" s="7" t="n">
        <v>16626</v>
      </c>
    </row>
    <row r="10">
      <c r="A10" s="6" t="inlineStr">
        <is>
          <t>Average total profit per unit</t>
        </is>
      </c>
      <c r="B10" s="7" t="n">
        <v>2306</v>
      </c>
    </row>
    <row r="11">
      <c r="A11" s="6" t="inlineStr">
        <is>
          <t>Property taxes per dollar of rent</t>
        </is>
      </c>
      <c r="B11" s="4" t="inlineStr">
        <is>
          <t>6 cents</t>
        </is>
      </c>
    </row>
    <row r="12">
      <c r="A12" s="6" t="inlineStr">
        <is>
          <t>Payroll expenses per dollar of rent</t>
        </is>
      </c>
      <c r="B12" s="4" t="inlineStr">
        <is>
          <t>9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49 cents</t>
        </is>
      </c>
    </row>
    <row r="15">
      <c r="A15" s="6" t="inlineStr">
        <is>
          <t>Total operating expenses per dollar of rent</t>
        </is>
      </c>
      <c r="B15" s="4" t="inlineStr">
        <is>
          <t>23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12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6</v>
      </c>
      <c r="B21" s="4" t="n">
        <v>16.22</v>
      </c>
      <c r="C21" s="4" t="inlineStr">
        <is>
          <t>89102</t>
        </is>
      </c>
      <c r="D21" s="4" t="inlineStr">
        <is>
          <t>PROPERTYZIPCODE</t>
        </is>
      </c>
    </row>
    <row r="22">
      <c r="A22" s="4" t="n">
        <v>5</v>
      </c>
      <c r="B22" s="4" t="n">
        <v>13.51</v>
      </c>
      <c r="C22" s="4" t="inlineStr">
        <is>
          <t>89103</t>
        </is>
      </c>
      <c r="D22" s="4" t="inlineStr">
        <is>
          <t>PROPERTYZIPCODE</t>
        </is>
      </c>
    </row>
    <row r="23">
      <c r="A23" s="4" t="n">
        <v>5</v>
      </c>
      <c r="B23" s="4" t="n">
        <v>13.51</v>
      </c>
      <c r="C23" s="4" t="inlineStr">
        <is>
          <t>89148</t>
        </is>
      </c>
      <c r="D23" s="4" t="inlineStr">
        <is>
          <t>PROPERTYZIPCODE</t>
        </is>
      </c>
    </row>
    <row r="24">
      <c r="A24" s="4" t="n">
        <v>3</v>
      </c>
      <c r="B24" s="4" t="n">
        <v>8.109999999999999</v>
      </c>
      <c r="C24" s="4" t="inlineStr">
        <is>
          <t>89119</t>
        </is>
      </c>
      <c r="D24" s="4" t="inlineStr">
        <is>
          <t>PROPERTYZIPCODE</t>
        </is>
      </c>
    </row>
    <row r="25">
      <c r="A25" s="4" t="n">
        <v>3</v>
      </c>
      <c r="B25" s="4" t="n">
        <v>8.109999999999999</v>
      </c>
      <c r="C25" s="4" t="inlineStr">
        <is>
          <t>89117</t>
        </is>
      </c>
      <c r="D25" s="4" t="inlineStr">
        <is>
          <t>PROPERTYZIPCODE</t>
        </is>
      </c>
    </row>
    <row r="26">
      <c r="A26" s="4" t="n">
        <v>2</v>
      </c>
      <c r="B26" s="4" t="n">
        <v>5.41</v>
      </c>
      <c r="C26" s="4" t="inlineStr">
        <is>
          <t>89183</t>
        </is>
      </c>
      <c r="D26" s="4" t="inlineStr">
        <is>
          <t>PROPERTYZIPCODE</t>
        </is>
      </c>
    </row>
    <row r="27">
      <c r="A27" s="4" t="n">
        <v>2</v>
      </c>
      <c r="B27" s="4" t="n">
        <v>5.41</v>
      </c>
      <c r="C27" s="4" t="inlineStr">
        <is>
          <t>89128</t>
        </is>
      </c>
      <c r="D27" s="4" t="inlineStr">
        <is>
          <t>PROPERTYZIPCODE</t>
        </is>
      </c>
    </row>
    <row r="28">
      <c r="A28" s="4" t="n">
        <v>2</v>
      </c>
      <c r="B28" s="4" t="n">
        <v>5.41</v>
      </c>
      <c r="C28" s="4" t="inlineStr">
        <is>
          <t>89147</t>
        </is>
      </c>
      <c r="D28" s="4" t="inlineStr">
        <is>
          <t>PROPERTYZIPCODE</t>
        </is>
      </c>
    </row>
    <row r="29">
      <c r="A29" s="4" t="n">
        <v>2</v>
      </c>
      <c r="B29" s="4" t="n">
        <v>5.41</v>
      </c>
      <c r="C29" s="4" t="inlineStr">
        <is>
          <t>89123</t>
        </is>
      </c>
      <c r="D29" s="4" t="inlineStr">
        <is>
          <t>PROPERTYZIPCODE</t>
        </is>
      </c>
    </row>
    <row r="30">
      <c r="A30" s="4" t="n">
        <v>2</v>
      </c>
      <c r="B30" s="4" t="n">
        <v>5.41</v>
      </c>
      <c r="C30" s="4" t="inlineStr">
        <is>
          <t>89139</t>
        </is>
      </c>
      <c r="D30" s="4" t="inlineStr">
        <is>
          <t>PROPERTYZIPCODE</t>
        </is>
      </c>
    </row>
    <row r="31">
      <c r="A31" s="4" t="n">
        <v>1</v>
      </c>
      <c r="B31" s="4" t="n">
        <v>2.7</v>
      </c>
      <c r="C31" s="4" t="inlineStr">
        <is>
          <t>89141</t>
        </is>
      </c>
      <c r="D31" s="4" t="inlineStr">
        <is>
          <t>PROPERTYZIPCODE</t>
        </is>
      </c>
    </row>
    <row r="32">
      <c r="A32" s="4" t="n">
        <v>1</v>
      </c>
      <c r="B32" s="4" t="n">
        <v>2.7</v>
      </c>
      <c r="C32" s="4" t="inlineStr">
        <is>
          <t>89129</t>
        </is>
      </c>
      <c r="D32" s="4" t="inlineStr">
        <is>
          <t>PROPERTYZIPCODE</t>
        </is>
      </c>
    </row>
    <row r="33">
      <c r="A33" s="4" t="n">
        <v>1</v>
      </c>
      <c r="B33" s="4" t="n">
        <v>2.7</v>
      </c>
      <c r="C33" s="4" t="inlineStr">
        <is>
          <t>89138</t>
        </is>
      </c>
      <c r="D33" s="4" t="inlineStr">
        <is>
          <t>PROPERTYZIPCODE</t>
        </is>
      </c>
    </row>
    <row r="34">
      <c r="A34" s="4" t="n">
        <v>1</v>
      </c>
      <c r="B34" s="4" t="n">
        <v>2.7</v>
      </c>
      <c r="C34" s="4" t="inlineStr">
        <is>
          <t>89118</t>
        </is>
      </c>
      <c r="D34" s="4" t="inlineStr">
        <is>
          <t>PROPERTYZIPCODE</t>
        </is>
      </c>
    </row>
    <row r="35">
      <c r="A35" s="4" t="n">
        <v>1</v>
      </c>
      <c r="B35" s="4" t="n">
        <v>2.7</v>
      </c>
      <c r="C35" s="4" t="inlineStr">
        <is>
          <t>89146</t>
        </is>
      </c>
      <c r="D35" s="4" t="inlineStr">
        <is>
          <t>PROPERTYZIPCODE</t>
        </is>
      </c>
    </row>
    <row r="36">
      <c r="A36" s="9" t="n">
        <v>37</v>
      </c>
      <c r="B36" s="9" t="n">
        <v>100</v>
      </c>
      <c r="D36" s="9" t="inlineStr">
        <is>
          <t>Total PROPERTYZIPCODE</t>
        </is>
      </c>
    </row>
    <row r="37">
      <c r="A37" s="4" t="n">
        <v>34</v>
      </c>
      <c r="B37" s="4" t="n">
        <v>91.89</v>
      </c>
      <c r="C37" s="4" t="inlineStr">
        <is>
          <t>GARDEN</t>
        </is>
      </c>
      <c r="D37" s="4" t="inlineStr">
        <is>
          <t>Property Type</t>
        </is>
      </c>
    </row>
    <row r="38">
      <c r="A38" s="4" t="n">
        <v>3</v>
      </c>
      <c r="B38" s="4" t="n">
        <v>8.109999999999999</v>
      </c>
      <c r="C38" s="4" t="inlineStr">
        <is>
          <t>SENIOR</t>
        </is>
      </c>
      <c r="D38" s="4" t="inlineStr">
        <is>
          <t>Property Type</t>
        </is>
      </c>
    </row>
    <row r="39">
      <c r="A39" s="9" t="n">
        <v>37</v>
      </c>
      <c r="B39" s="9" t="n">
        <v>100</v>
      </c>
      <c r="D39" s="9" t="inlineStr">
        <is>
          <t>Total Property Type</t>
        </is>
      </c>
    </row>
    <row r="40">
      <c r="A40" s="4" t="n">
        <v>2</v>
      </c>
      <c r="B40" s="4" t="n">
        <v>5.41</v>
      </c>
      <c r="C40" s="4" t="inlineStr">
        <is>
          <t>Less than 5 years</t>
        </is>
      </c>
      <c r="D40" s="4" t="inlineStr">
        <is>
          <t>Age of Property</t>
        </is>
      </c>
    </row>
    <row r="41">
      <c r="A41" s="4" t="n">
        <v>15</v>
      </c>
      <c r="B41" s="4" t="n">
        <v>40.54</v>
      </c>
      <c r="C41" s="4" t="inlineStr">
        <is>
          <t>5-9 years</t>
        </is>
      </c>
      <c r="D41" s="4" t="inlineStr">
        <is>
          <t>Age of Property</t>
        </is>
      </c>
    </row>
    <row r="42">
      <c r="A42" s="4" t="n">
        <v>10</v>
      </c>
      <c r="B42" s="4" t="n">
        <v>27.03</v>
      </c>
      <c r="C42" s="4" t="inlineStr">
        <is>
          <t>10-19 years</t>
        </is>
      </c>
      <c r="D42" s="4" t="inlineStr">
        <is>
          <t>Age of Property</t>
        </is>
      </c>
    </row>
    <row r="43">
      <c r="A43" s="4" t="n">
        <v>10</v>
      </c>
      <c r="B43" s="4" t="n">
        <v>27.03</v>
      </c>
      <c r="C43" s="4" t="inlineStr">
        <is>
          <t>20+ years</t>
        </is>
      </c>
      <c r="D43" s="4" t="inlineStr">
        <is>
          <t>Age of Property</t>
        </is>
      </c>
    </row>
    <row r="44">
      <c r="A44" s="9" t="n">
        <v>37</v>
      </c>
      <c r="B44" s="9" t="n">
        <v>100</v>
      </c>
      <c r="D44" s="9" t="inlineStr">
        <is>
          <t>Total Age of Property</t>
        </is>
      </c>
    </row>
    <row r="45">
      <c r="A45" s="4" t="n">
        <v>3</v>
      </c>
      <c r="B45" s="4" t="n">
        <v>8.109999999999999</v>
      </c>
      <c r="C45" s="4" t="inlineStr">
        <is>
          <t>Less than 100</t>
        </is>
      </c>
      <c r="D45" s="4" t="inlineStr">
        <is>
          <t>Property Size</t>
        </is>
      </c>
    </row>
    <row r="46">
      <c r="A46" s="4" t="n">
        <v>6</v>
      </c>
      <c r="B46" s="4" t="n">
        <v>16.22</v>
      </c>
      <c r="C46" s="4" t="inlineStr">
        <is>
          <t>100-199</t>
        </is>
      </c>
      <c r="D46" s="4" t="inlineStr">
        <is>
          <t>Property Size</t>
        </is>
      </c>
    </row>
    <row r="47">
      <c r="A47" s="4" t="n">
        <v>12</v>
      </c>
      <c r="B47" s="4" t="n">
        <v>32.43</v>
      </c>
      <c r="C47" s="4" t="inlineStr">
        <is>
          <t>200-299</t>
        </is>
      </c>
      <c r="D47" s="4" t="inlineStr">
        <is>
          <t>Property Size</t>
        </is>
      </c>
    </row>
    <row r="48">
      <c r="A48" s="4" t="n">
        <v>8</v>
      </c>
      <c r="B48" s="4" t="n">
        <v>21.62</v>
      </c>
      <c r="C48" s="4" t="inlineStr">
        <is>
          <t>300-399</t>
        </is>
      </c>
      <c r="D48" s="4" t="inlineStr">
        <is>
          <t>Property Size</t>
        </is>
      </c>
    </row>
    <row r="49">
      <c r="A49" s="4" t="n">
        <v>6</v>
      </c>
      <c r="B49" s="4" t="n">
        <v>16.22</v>
      </c>
      <c r="C49" s="4" t="inlineStr">
        <is>
          <t>400-499</t>
        </is>
      </c>
      <c r="D49" s="4" t="inlineStr">
        <is>
          <t>Property Size</t>
        </is>
      </c>
    </row>
    <row r="50">
      <c r="A50" s="4" t="n">
        <v>2</v>
      </c>
      <c r="B50" s="4" t="n">
        <v>5.41</v>
      </c>
      <c r="C50" s="4" t="inlineStr">
        <is>
          <t>500+</t>
        </is>
      </c>
      <c r="D50" s="4" t="inlineStr">
        <is>
          <t>Property Size</t>
        </is>
      </c>
    </row>
    <row r="51">
      <c r="A51" s="9" t="n">
        <v>37</v>
      </c>
      <c r="B51" s="9" t="n">
        <v>100</v>
      </c>
      <c r="D51" s="9" t="inlineStr">
        <is>
          <t>Total Property Size</t>
        </is>
      </c>
    </row>
    <row r="52">
      <c r="A52" s="4" t="n">
        <v>32</v>
      </c>
      <c r="B52" s="4" t="n">
        <v>86.48999999999999</v>
      </c>
      <c r="C52" s="4" t="inlineStr">
        <is>
          <t>MARKETRATE</t>
        </is>
      </c>
      <c r="D52" s="4" t="inlineStr">
        <is>
          <t>Rent Type</t>
        </is>
      </c>
    </row>
    <row r="53">
      <c r="A53" s="4" t="n">
        <v>5</v>
      </c>
      <c r="B53" s="4" t="n">
        <v>13.51</v>
      </c>
      <c r="C53" s="4" t="inlineStr">
        <is>
          <t>AFFORDABLE</t>
        </is>
      </c>
      <c r="D53" s="4" t="inlineStr">
        <is>
          <t>Rent Type</t>
        </is>
      </c>
    </row>
    <row r="54">
      <c r="A54" s="9" t="n">
        <v>37</v>
      </c>
      <c r="B54" s="9" t="n">
        <v>100</v>
      </c>
      <c r="D54" s="9" t="inlineStr">
        <is>
          <t>Total Rent Type</t>
        </is>
      </c>
    </row>
    <row r="55"/>
  </sheetData>
  <mergeCells count="2">
    <mergeCell ref="A19:D19"/>
    <mergeCell ref="A1:B1"/>
  </mergeCells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D45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5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2641</v>
      </c>
    </row>
    <row r="3">
      <c r="A3" s="6" t="inlineStr">
        <is>
          <t>Sample (Total number of properties)</t>
        </is>
      </c>
      <c r="B3" s="4" t="n">
        <v>22</v>
      </c>
    </row>
    <row r="4">
      <c r="A4" s="6" t="inlineStr">
        <is>
          <t>Average property taxes per unit</t>
        </is>
      </c>
      <c r="B4" s="7" t="n">
        <v>1125</v>
      </c>
    </row>
    <row r="5">
      <c r="A5" s="6" t="inlineStr">
        <is>
          <t>Average payroll expenses per unit</t>
        </is>
      </c>
      <c r="B5" s="7" t="n">
        <v>1866</v>
      </c>
    </row>
    <row r="6">
      <c r="A6" s="6" t="inlineStr">
        <is>
          <t>Average capital expenditures per unit</t>
        </is>
      </c>
      <c r="B6" s="7" t="n">
        <v>283</v>
      </c>
    </row>
    <row r="7">
      <c r="A7" s="6" t="inlineStr">
        <is>
          <t>Average mortgage per unit</t>
        </is>
      </c>
      <c r="B7" s="7" t="n">
        <v>8339</v>
      </c>
    </row>
    <row r="8">
      <c r="A8" s="6" t="inlineStr">
        <is>
          <t>Average total operating expenses per unit</t>
        </is>
      </c>
      <c r="B8" s="7" t="n">
        <v>5214</v>
      </c>
    </row>
    <row r="9">
      <c r="A9" s="6" t="inlineStr">
        <is>
          <t>Average total expenses per unit</t>
        </is>
      </c>
      <c r="B9" s="7" t="n">
        <v>16827</v>
      </c>
    </row>
    <row r="10">
      <c r="A10" s="6" t="inlineStr">
        <is>
          <t>Average total profit per unit</t>
        </is>
      </c>
      <c r="B10" s="7" t="n">
        <v>2085</v>
      </c>
    </row>
    <row r="11">
      <c r="A11" s="6" t="inlineStr">
        <is>
          <t>Property taxes per dollar of rent</t>
        </is>
      </c>
      <c r="B11" s="4" t="inlineStr">
        <is>
          <t>6 cents</t>
        </is>
      </c>
    </row>
    <row r="12">
      <c r="A12" s="6" t="inlineStr">
        <is>
          <t>Payroll expenses per dollar of rent</t>
        </is>
      </c>
      <c r="B12" s="4" t="inlineStr">
        <is>
          <t>10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44 cents</t>
        </is>
      </c>
    </row>
    <row r="15">
      <c r="A15" s="6" t="inlineStr">
        <is>
          <t>Total operating expenses per dollar of rent</t>
        </is>
      </c>
      <c r="B15" s="4" t="inlineStr">
        <is>
          <t>28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5</v>
      </c>
      <c r="B21" s="4" t="n">
        <v>22.73</v>
      </c>
      <c r="C21" s="4" t="inlineStr">
        <is>
          <t>95240</t>
        </is>
      </c>
      <c r="D21" s="4" t="inlineStr">
        <is>
          <t>PROPERTYZIPCODE</t>
        </is>
      </c>
    </row>
    <row r="22">
      <c r="A22" s="4" t="n">
        <v>4</v>
      </c>
      <c r="B22" s="4" t="n">
        <v>18.18</v>
      </c>
      <c r="C22" s="4" t="inlineStr">
        <is>
          <t>95376</t>
        </is>
      </c>
      <c r="D22" s="4" t="inlineStr">
        <is>
          <t>PROPERTYZIPCODE</t>
        </is>
      </c>
    </row>
    <row r="23">
      <c r="A23" s="4" t="n">
        <v>3</v>
      </c>
      <c r="B23" s="4" t="n">
        <v>13.64</v>
      </c>
      <c r="C23" s="4" t="inlineStr">
        <is>
          <t>95336</t>
        </is>
      </c>
      <c r="D23" s="4" t="inlineStr">
        <is>
          <t>PROPERTYZIPCODE</t>
        </is>
      </c>
    </row>
    <row r="24">
      <c r="A24" s="4" t="n">
        <v>3</v>
      </c>
      <c r="B24" s="4" t="n">
        <v>13.64</v>
      </c>
      <c r="C24" s="4" t="inlineStr">
        <is>
          <t>95207</t>
        </is>
      </c>
      <c r="D24" s="4" t="inlineStr">
        <is>
          <t>PROPERTYZIPCODE</t>
        </is>
      </c>
    </row>
    <row r="25">
      <c r="A25" s="4" t="n">
        <v>2</v>
      </c>
      <c r="B25" s="4" t="n">
        <v>9.09</v>
      </c>
      <c r="C25" s="4" t="inlineStr">
        <is>
          <t>95219</t>
        </is>
      </c>
      <c r="D25" s="4" t="inlineStr">
        <is>
          <t>PROPERTYZIPCODE</t>
        </is>
      </c>
    </row>
    <row r="26">
      <c r="A26" s="4" t="n">
        <v>2</v>
      </c>
      <c r="B26" s="4" t="n">
        <v>9.09</v>
      </c>
      <c r="C26" s="4" t="inlineStr">
        <is>
          <t>95210</t>
        </is>
      </c>
      <c r="D26" s="4" t="inlineStr">
        <is>
          <t>PROPERTYZIPCODE</t>
        </is>
      </c>
    </row>
    <row r="27">
      <c r="A27" s="4" t="n">
        <v>1</v>
      </c>
      <c r="B27" s="4" t="n">
        <v>4.55</v>
      </c>
      <c r="C27" s="4" t="inlineStr">
        <is>
          <t>95304</t>
        </is>
      </c>
      <c r="D27" s="4" t="inlineStr">
        <is>
          <t>PROPERTYZIPCODE</t>
        </is>
      </c>
    </row>
    <row r="28">
      <c r="A28" s="4" t="n">
        <v>1</v>
      </c>
      <c r="B28" s="4" t="n">
        <v>4.55</v>
      </c>
      <c r="C28" s="4" t="inlineStr">
        <is>
          <t>95204</t>
        </is>
      </c>
      <c r="D28" s="4" t="inlineStr">
        <is>
          <t>PROPERTYZIPCODE</t>
        </is>
      </c>
    </row>
    <row r="29">
      <c r="A29" s="4" t="n">
        <v>1</v>
      </c>
      <c r="B29" s="4" t="n">
        <v>4.55</v>
      </c>
      <c r="C29" s="4" t="inlineStr">
        <is>
          <t>95209</t>
        </is>
      </c>
      <c r="D29" s="4" t="inlineStr">
        <is>
          <t>PROPERTYZIPCODE</t>
        </is>
      </c>
    </row>
    <row r="30">
      <c r="A30" s="9" t="n">
        <v>22</v>
      </c>
      <c r="B30" s="9" t="n">
        <v>100</v>
      </c>
      <c r="D30" s="9" t="inlineStr">
        <is>
          <t>Total PROPERTYZIPCODE</t>
        </is>
      </c>
    </row>
    <row r="31">
      <c r="A31" s="4" t="n">
        <v>22</v>
      </c>
      <c r="B31" s="4" t="n">
        <v>100</v>
      </c>
      <c r="C31" s="4" t="inlineStr">
        <is>
          <t>GARDEN</t>
        </is>
      </c>
      <c r="D31" s="4" t="inlineStr">
        <is>
          <t>Property Type</t>
        </is>
      </c>
    </row>
    <row r="32">
      <c r="A32" s="9" t="n">
        <v>22</v>
      </c>
      <c r="B32" s="9" t="n">
        <v>100</v>
      </c>
      <c r="D32" s="9" t="inlineStr">
        <is>
          <t>Total Property Type</t>
        </is>
      </c>
    </row>
    <row r="33">
      <c r="A33" s="4" t="n">
        <v>7</v>
      </c>
      <c r="B33" s="4" t="n">
        <v>31.82</v>
      </c>
      <c r="C33" s="4" t="inlineStr">
        <is>
          <t>5-9 years</t>
        </is>
      </c>
      <c r="D33" s="4" t="inlineStr">
        <is>
          <t>Age of Property</t>
        </is>
      </c>
    </row>
    <row r="34">
      <c r="A34" s="4" t="n">
        <v>3</v>
      </c>
      <c r="B34" s="4" t="n">
        <v>13.64</v>
      </c>
      <c r="C34" s="4" t="inlineStr">
        <is>
          <t>10-19 years</t>
        </is>
      </c>
      <c r="D34" s="4" t="inlineStr">
        <is>
          <t>Age of Property</t>
        </is>
      </c>
    </row>
    <row r="35">
      <c r="A35" s="4" t="n">
        <v>12</v>
      </c>
      <c r="B35" s="4" t="n">
        <v>54.55</v>
      </c>
      <c r="C35" s="4" t="inlineStr">
        <is>
          <t>20+ years</t>
        </is>
      </c>
      <c r="D35" s="4" t="inlineStr">
        <is>
          <t>Age of Property</t>
        </is>
      </c>
    </row>
    <row r="36">
      <c r="A36" s="9" t="n">
        <v>22</v>
      </c>
      <c r="B36" s="9" t="n">
        <v>100</v>
      </c>
      <c r="D36" s="9" t="inlineStr">
        <is>
          <t>Total Age of Property</t>
        </is>
      </c>
    </row>
    <row r="37">
      <c r="A37" s="4" t="n">
        <v>13</v>
      </c>
      <c r="B37" s="4" t="n">
        <v>59.09</v>
      </c>
      <c r="C37" s="4" t="inlineStr">
        <is>
          <t>Less than 100</t>
        </is>
      </c>
      <c r="D37" s="4" t="inlineStr">
        <is>
          <t>Property Size</t>
        </is>
      </c>
    </row>
    <row r="38">
      <c r="A38" s="4" t="n">
        <v>4</v>
      </c>
      <c r="B38" s="4" t="n">
        <v>18.18</v>
      </c>
      <c r="C38" s="4" t="inlineStr">
        <is>
          <t>100-199</t>
        </is>
      </c>
      <c r="D38" s="4" t="inlineStr">
        <is>
          <t>Property Size</t>
        </is>
      </c>
    </row>
    <row r="39">
      <c r="A39" s="4" t="n">
        <v>1</v>
      </c>
      <c r="B39" s="4" t="n">
        <v>4.55</v>
      </c>
      <c r="C39" s="4" t="inlineStr">
        <is>
          <t>200-299</t>
        </is>
      </c>
      <c r="D39" s="4" t="inlineStr">
        <is>
          <t>Property Size</t>
        </is>
      </c>
    </row>
    <row r="40">
      <c r="A40" s="4" t="n">
        <v>4</v>
      </c>
      <c r="B40" s="4" t="n">
        <v>18.18</v>
      </c>
      <c r="C40" s="4" t="inlineStr">
        <is>
          <t>300-399</t>
        </is>
      </c>
      <c r="D40" s="4" t="inlineStr">
        <is>
          <t>Property Size</t>
        </is>
      </c>
    </row>
    <row r="41">
      <c r="A41" s="9" t="n">
        <v>22</v>
      </c>
      <c r="B41" s="9" t="n">
        <v>100</v>
      </c>
      <c r="D41" s="9" t="inlineStr">
        <is>
          <t>Total Property Size</t>
        </is>
      </c>
    </row>
    <row r="42">
      <c r="A42" s="4" t="n">
        <v>15</v>
      </c>
      <c r="B42" s="4" t="n">
        <v>68.18000000000001</v>
      </c>
      <c r="C42" s="4" t="inlineStr">
        <is>
          <t>MARKETRATE</t>
        </is>
      </c>
      <c r="D42" s="4" t="inlineStr">
        <is>
          <t>Rent Type</t>
        </is>
      </c>
    </row>
    <row r="43">
      <c r="A43" s="4" t="n">
        <v>7</v>
      </c>
      <c r="B43" s="4" t="n">
        <v>31.82</v>
      </c>
      <c r="C43" s="4" t="inlineStr">
        <is>
          <t>AFFORDABLE</t>
        </is>
      </c>
      <c r="D43" s="4" t="inlineStr">
        <is>
          <t>Rent Type</t>
        </is>
      </c>
    </row>
    <row r="44">
      <c r="A44" s="9" t="n">
        <v>22</v>
      </c>
      <c r="B44" s="9" t="n">
        <v>100</v>
      </c>
      <c r="D44" s="9" t="inlineStr">
        <is>
          <t>Total Rent Type</t>
        </is>
      </c>
    </row>
    <row r="45"/>
  </sheetData>
  <mergeCells count="2">
    <mergeCell ref="A19:D19"/>
    <mergeCell ref="A1:B1"/>
  </mergeCells>
  <pageMargins left="0.75" right="0.75" top="1" bottom="1" header="0.5" footer="0.5"/>
</worksheet>
</file>

<file path=xl/worksheets/sheet180.xml><?xml version="1.0" encoding="utf-8"?>
<worksheet xmlns="http://schemas.openxmlformats.org/spreadsheetml/2006/main">
  <sheetPr>
    <outlinePr summaryBelow="1" summaryRight="1"/>
    <pageSetUpPr/>
  </sheetPr>
  <dimension ref="A1:D51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5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5702</v>
      </c>
    </row>
    <row r="3">
      <c r="A3" s="6" t="inlineStr">
        <is>
          <t>Sample (Total number of properties)</t>
        </is>
      </c>
      <c r="B3" s="4" t="n">
        <v>32</v>
      </c>
    </row>
    <row r="4">
      <c r="A4" s="6" t="inlineStr">
        <is>
          <t>Average property taxes per unit</t>
        </is>
      </c>
      <c r="B4" s="7" t="n">
        <v>652</v>
      </c>
    </row>
    <row r="5">
      <c r="A5" s="6" t="inlineStr">
        <is>
          <t>Average payroll expenses per unit</t>
        </is>
      </c>
      <c r="B5" s="7" t="n">
        <v>1465</v>
      </c>
    </row>
    <row r="6">
      <c r="A6" s="6" t="inlineStr">
        <is>
          <t>Average capital expenditures per unit</t>
        </is>
      </c>
      <c r="B6" s="7" t="n">
        <v>235</v>
      </c>
    </row>
    <row r="7">
      <c r="A7" s="6" t="inlineStr">
        <is>
          <t>Average mortgage per unit</t>
        </is>
      </c>
      <c r="B7" s="7" t="n">
        <v>7003</v>
      </c>
    </row>
    <row r="8">
      <c r="A8" s="6" t="inlineStr">
        <is>
          <t>Average total operating expenses per unit</t>
        </is>
      </c>
      <c r="B8" s="7" t="n">
        <v>3861</v>
      </c>
    </row>
    <row r="9">
      <c r="A9" s="6" t="inlineStr">
        <is>
          <t>Average total expenses per unit</t>
        </is>
      </c>
      <c r="B9" s="7" t="n">
        <v>13216</v>
      </c>
    </row>
    <row r="10">
      <c r="A10" s="6" t="inlineStr">
        <is>
          <t>Average total profit per unit</t>
        </is>
      </c>
      <c r="B10" s="7" t="n">
        <v>1708</v>
      </c>
    </row>
    <row r="11">
      <c r="A11" s="6" t="inlineStr">
        <is>
          <t>Property taxes per dollar of rent</t>
        </is>
      </c>
      <c r="B11" s="4" t="inlineStr">
        <is>
          <t>4 cents</t>
        </is>
      </c>
    </row>
    <row r="12">
      <c r="A12" s="6" t="inlineStr">
        <is>
          <t>Payroll expenses per dollar of rent</t>
        </is>
      </c>
      <c r="B12" s="4" t="inlineStr">
        <is>
          <t>10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47 cents</t>
        </is>
      </c>
    </row>
    <row r="15">
      <c r="A15" s="6" t="inlineStr">
        <is>
          <t>Total operating expenses per dollar of rent</t>
        </is>
      </c>
      <c r="B15" s="4" t="inlineStr">
        <is>
          <t>26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12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5</v>
      </c>
      <c r="B21" s="4" t="n">
        <v>15.62</v>
      </c>
      <c r="C21" s="4" t="inlineStr">
        <is>
          <t>89108</t>
        </is>
      </c>
      <c r="D21" s="4" t="inlineStr">
        <is>
          <t>PROPERTYZIPCODE</t>
        </is>
      </c>
    </row>
    <row r="22">
      <c r="A22" s="4" t="n">
        <v>4</v>
      </c>
      <c r="B22" s="4" t="n">
        <v>12.5</v>
      </c>
      <c r="C22" s="4" t="inlineStr">
        <is>
          <t>89106</t>
        </is>
      </c>
      <c r="D22" s="4" t="inlineStr">
        <is>
          <t>PROPERTYZIPCODE</t>
        </is>
      </c>
    </row>
    <row r="23">
      <c r="A23" s="4" t="n">
        <v>3</v>
      </c>
      <c r="B23" s="4" t="n">
        <v>9.380000000000001</v>
      </c>
      <c r="C23" s="4" t="inlineStr">
        <is>
          <t>89081</t>
        </is>
      </c>
      <c r="D23" s="4" t="inlineStr">
        <is>
          <t>PROPERTYZIPCODE</t>
        </is>
      </c>
    </row>
    <row r="24">
      <c r="A24" s="4" t="n">
        <v>3</v>
      </c>
      <c r="B24" s="4" t="n">
        <v>9.380000000000001</v>
      </c>
      <c r="C24" s="4" t="inlineStr">
        <is>
          <t>89146</t>
        </is>
      </c>
      <c r="D24" s="4" t="inlineStr">
        <is>
          <t>PROPERTYZIPCODE</t>
        </is>
      </c>
    </row>
    <row r="25">
      <c r="A25" s="4" t="n">
        <v>3</v>
      </c>
      <c r="B25" s="4" t="n">
        <v>9.380000000000001</v>
      </c>
      <c r="C25" s="4" t="inlineStr">
        <is>
          <t>89107</t>
        </is>
      </c>
      <c r="D25" s="4" t="inlineStr">
        <is>
          <t>PROPERTYZIPCODE</t>
        </is>
      </c>
    </row>
    <row r="26">
      <c r="A26" s="4" t="n">
        <v>3</v>
      </c>
      <c r="B26" s="4" t="n">
        <v>9.380000000000001</v>
      </c>
      <c r="C26" s="4" t="inlineStr">
        <is>
          <t>89115</t>
        </is>
      </c>
      <c r="D26" s="4" t="inlineStr">
        <is>
          <t>PROPERTYZIPCODE</t>
        </is>
      </c>
    </row>
    <row r="27">
      <c r="A27" s="4" t="n">
        <v>3</v>
      </c>
      <c r="B27" s="4" t="n">
        <v>9.380000000000001</v>
      </c>
      <c r="C27" s="4" t="inlineStr">
        <is>
          <t>89102</t>
        </is>
      </c>
      <c r="D27" s="4" t="inlineStr">
        <is>
          <t>PROPERTYZIPCODE</t>
        </is>
      </c>
    </row>
    <row r="28">
      <c r="A28" s="4" t="n">
        <v>2</v>
      </c>
      <c r="B28" s="4" t="n">
        <v>6.25</v>
      </c>
      <c r="C28" s="4" t="inlineStr">
        <is>
          <t>89030</t>
        </is>
      </c>
      <c r="D28" s="4" t="inlineStr">
        <is>
          <t>PROPERTYZIPCODE</t>
        </is>
      </c>
    </row>
    <row r="29">
      <c r="A29" s="4" t="n">
        <v>2</v>
      </c>
      <c r="B29" s="4" t="n">
        <v>6.25</v>
      </c>
      <c r="C29" s="4" t="inlineStr">
        <is>
          <t>89101</t>
        </is>
      </c>
      <c r="D29" s="4" t="inlineStr">
        <is>
          <t>PROPERTYZIPCODE</t>
        </is>
      </c>
    </row>
    <row r="30">
      <c r="A30" s="4" t="n">
        <v>2</v>
      </c>
      <c r="B30" s="4" t="n">
        <v>6.25</v>
      </c>
      <c r="C30" s="4" t="inlineStr">
        <is>
          <t>89032</t>
        </is>
      </c>
      <c r="D30" s="4" t="inlineStr">
        <is>
          <t>PROPERTYZIPCODE</t>
        </is>
      </c>
    </row>
    <row r="31">
      <c r="A31" s="4" t="n">
        <v>1</v>
      </c>
      <c r="B31" s="4" t="n">
        <v>3.12</v>
      </c>
      <c r="C31" s="4" t="inlineStr">
        <is>
          <t>89031</t>
        </is>
      </c>
      <c r="D31" s="4" t="inlineStr">
        <is>
          <t>PROPERTYZIPCODE</t>
        </is>
      </c>
    </row>
    <row r="32">
      <c r="A32" s="4" t="n">
        <v>1</v>
      </c>
      <c r="B32" s="4" t="n">
        <v>3.12</v>
      </c>
      <c r="C32" s="4" t="inlineStr">
        <is>
          <t>89130</t>
        </is>
      </c>
      <c r="D32" s="4" t="inlineStr">
        <is>
          <t>PROPERTYZIPCODE</t>
        </is>
      </c>
    </row>
    <row r="33">
      <c r="A33" s="9" t="n">
        <v>32</v>
      </c>
      <c r="B33" s="9" t="n">
        <v>100</v>
      </c>
      <c r="D33" s="9" t="inlineStr">
        <is>
          <t>Total PROPERTYZIPCODE</t>
        </is>
      </c>
    </row>
    <row r="34">
      <c r="A34" s="4" t="n">
        <v>29</v>
      </c>
      <c r="B34" s="4" t="n">
        <v>90.62</v>
      </c>
      <c r="C34" s="4" t="inlineStr">
        <is>
          <t>GARDEN</t>
        </is>
      </c>
      <c r="D34" s="4" t="inlineStr">
        <is>
          <t>Property Type</t>
        </is>
      </c>
    </row>
    <row r="35">
      <c r="A35" s="4" t="n">
        <v>2</v>
      </c>
      <c r="B35" s="4" t="n">
        <v>6.25</v>
      </c>
      <c r="C35" s="4" t="inlineStr">
        <is>
          <t>SENIOR</t>
        </is>
      </c>
      <c r="D35" s="4" t="inlineStr">
        <is>
          <t>Property Type</t>
        </is>
      </c>
    </row>
    <row r="36">
      <c r="A36" s="4" t="n">
        <v>1</v>
      </c>
      <c r="B36" s="4" t="n">
        <v>3.12</v>
      </c>
      <c r="C36" s="4" t="inlineStr">
        <is>
          <t>MANUF</t>
        </is>
      </c>
      <c r="D36" s="4" t="inlineStr">
        <is>
          <t>Property Type</t>
        </is>
      </c>
    </row>
    <row r="37">
      <c r="A37" s="9" t="n">
        <v>32</v>
      </c>
      <c r="B37" s="9" t="n">
        <v>100</v>
      </c>
      <c r="D37" s="9" t="inlineStr">
        <is>
          <t>Total Property Type</t>
        </is>
      </c>
    </row>
    <row r="38">
      <c r="A38" s="4" t="n">
        <v>7</v>
      </c>
      <c r="B38" s="4" t="n">
        <v>21.88</v>
      </c>
      <c r="C38" s="4" t="inlineStr">
        <is>
          <t>5-9 years</t>
        </is>
      </c>
      <c r="D38" s="4" t="inlineStr">
        <is>
          <t>Age of Property</t>
        </is>
      </c>
    </row>
    <row r="39">
      <c r="A39" s="4" t="n">
        <v>10</v>
      </c>
      <c r="B39" s="4" t="n">
        <v>31.25</v>
      </c>
      <c r="C39" s="4" t="inlineStr">
        <is>
          <t>10-19 years</t>
        </is>
      </c>
      <c r="D39" s="4" t="inlineStr">
        <is>
          <t>Age of Property</t>
        </is>
      </c>
    </row>
    <row r="40">
      <c r="A40" s="4" t="n">
        <v>15</v>
      </c>
      <c r="B40" s="4" t="n">
        <v>46.88</v>
      </c>
      <c r="C40" s="4" t="inlineStr">
        <is>
          <t>20+ years</t>
        </is>
      </c>
      <c r="D40" s="4" t="inlineStr">
        <is>
          <t>Age of Property</t>
        </is>
      </c>
    </row>
    <row r="41">
      <c r="A41" s="9" t="n">
        <v>32</v>
      </c>
      <c r="B41" s="9" t="n">
        <v>100</v>
      </c>
      <c r="D41" s="9" t="inlineStr">
        <is>
          <t>Total Age of Property</t>
        </is>
      </c>
    </row>
    <row r="42">
      <c r="A42" s="4" t="n">
        <v>10</v>
      </c>
      <c r="B42" s="4" t="n">
        <v>31.25</v>
      </c>
      <c r="C42" s="4" t="inlineStr">
        <is>
          <t>Less than 100</t>
        </is>
      </c>
      <c r="D42" s="4" t="inlineStr">
        <is>
          <t>Property Size</t>
        </is>
      </c>
    </row>
    <row r="43">
      <c r="A43" s="4" t="n">
        <v>11</v>
      </c>
      <c r="B43" s="4" t="n">
        <v>34.38</v>
      </c>
      <c r="C43" s="4" t="inlineStr">
        <is>
          <t>100-199</t>
        </is>
      </c>
      <c r="D43" s="4" t="inlineStr">
        <is>
          <t>Property Size</t>
        </is>
      </c>
    </row>
    <row r="44">
      <c r="A44" s="4" t="n">
        <v>5</v>
      </c>
      <c r="B44" s="4" t="n">
        <v>15.62</v>
      </c>
      <c r="C44" s="4" t="inlineStr">
        <is>
          <t>200-299</t>
        </is>
      </c>
      <c r="D44" s="4" t="inlineStr">
        <is>
          <t>Property Size</t>
        </is>
      </c>
    </row>
    <row r="45">
      <c r="A45" s="4" t="n">
        <v>4</v>
      </c>
      <c r="B45" s="4" t="n">
        <v>12.5</v>
      </c>
      <c r="C45" s="4" t="inlineStr">
        <is>
          <t>300-399</t>
        </is>
      </c>
      <c r="D45" s="4" t="inlineStr">
        <is>
          <t>Property Size</t>
        </is>
      </c>
    </row>
    <row r="46">
      <c r="A46" s="4" t="n">
        <v>2</v>
      </c>
      <c r="B46" s="4" t="n">
        <v>6.25</v>
      </c>
      <c r="C46" s="4" t="inlineStr">
        <is>
          <t>400-499</t>
        </is>
      </c>
      <c r="D46" s="4" t="inlineStr">
        <is>
          <t>Property Size</t>
        </is>
      </c>
    </row>
    <row r="47">
      <c r="A47" s="9" t="n">
        <v>32</v>
      </c>
      <c r="B47" s="9" t="n">
        <v>100</v>
      </c>
      <c r="D47" s="9" t="inlineStr">
        <is>
          <t>Total Property Size</t>
        </is>
      </c>
    </row>
    <row r="48">
      <c r="A48" s="4" t="n">
        <v>18</v>
      </c>
      <c r="B48" s="4" t="n">
        <v>56.25</v>
      </c>
      <c r="C48" s="4" t="inlineStr">
        <is>
          <t>AFFORDABLE</t>
        </is>
      </c>
      <c r="D48" s="4" t="inlineStr">
        <is>
          <t>Rent Type</t>
        </is>
      </c>
    </row>
    <row r="49">
      <c r="A49" s="4" t="n">
        <v>14</v>
      </c>
      <c r="B49" s="4" t="n">
        <v>43.75</v>
      </c>
      <c r="C49" s="4" t="inlineStr">
        <is>
          <t>MARKETRATE</t>
        </is>
      </c>
      <c r="D49" s="4" t="inlineStr">
        <is>
          <t>Rent Type</t>
        </is>
      </c>
    </row>
    <row r="50">
      <c r="A50" s="9" t="n">
        <v>32</v>
      </c>
      <c r="B50" s="9" t="n">
        <v>100</v>
      </c>
      <c r="D50" s="9" t="inlineStr">
        <is>
          <t>Total Rent Type</t>
        </is>
      </c>
    </row>
    <row r="51"/>
  </sheetData>
  <mergeCells count="2">
    <mergeCell ref="A19:D19"/>
    <mergeCell ref="A1:B1"/>
  </mergeCells>
  <pageMargins left="0.75" right="0.75" top="1" bottom="1" header="0.5" footer="0.5"/>
</worksheet>
</file>

<file path=xl/worksheets/sheet181.xml><?xml version="1.0" encoding="utf-8"?>
<worksheet xmlns="http://schemas.openxmlformats.org/spreadsheetml/2006/main">
  <sheetPr>
    <outlinePr summaryBelow="1" summaryRight="1"/>
    <pageSetUpPr/>
  </sheetPr>
  <dimension ref="A1:D56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3568</v>
      </c>
    </row>
    <row r="3">
      <c r="A3" s="6" t="inlineStr">
        <is>
          <t>Sample (Total number of properties)</t>
        </is>
      </c>
      <c r="B3" s="4" t="n">
        <v>211</v>
      </c>
    </row>
    <row r="4">
      <c r="A4" s="6" t="inlineStr">
        <is>
          <t>Average property taxes per unit</t>
        </is>
      </c>
      <c r="B4" s="7" t="n">
        <v>2569</v>
      </c>
    </row>
    <row r="5">
      <c r="A5" s="6" t="inlineStr">
        <is>
          <t>Average payroll expenses per unit</t>
        </is>
      </c>
      <c r="B5" s="7" t="n">
        <v>349</v>
      </c>
    </row>
    <row r="6">
      <c r="A6" s="6" t="inlineStr">
        <is>
          <t>Average capital expenditures per unit</t>
        </is>
      </c>
      <c r="B6" s="7" t="n">
        <v>242</v>
      </c>
    </row>
    <row r="7">
      <c r="A7" s="6" t="inlineStr">
        <is>
          <t>Average mortgage per unit</t>
        </is>
      </c>
      <c r="B7" s="7" t="n">
        <v>18210</v>
      </c>
    </row>
    <row r="8">
      <c r="A8" s="6" t="inlineStr">
        <is>
          <t>Average total operating expenses per unit</t>
        </is>
      </c>
      <c r="B8" s="7" t="n">
        <v>6065</v>
      </c>
    </row>
    <row r="9">
      <c r="A9" s="6" t="inlineStr">
        <is>
          <t>Average total expenses per unit</t>
        </is>
      </c>
      <c r="B9" s="7" t="n">
        <v>27435</v>
      </c>
    </row>
    <row r="10">
      <c r="A10" s="6" t="inlineStr">
        <is>
          <t>Average total profit per unit</t>
        </is>
      </c>
      <c r="B10" s="7" t="n">
        <v>4531</v>
      </c>
    </row>
    <row r="11">
      <c r="A11" s="6" t="inlineStr">
        <is>
          <t>Property taxes per dollar of rent</t>
        </is>
      </c>
      <c r="B11" s="4" t="inlineStr">
        <is>
          <t>8 cents</t>
        </is>
      </c>
    </row>
    <row r="12">
      <c r="A12" s="6" t="inlineStr">
        <is>
          <t>Payroll expenses per dollar of rent</t>
        </is>
      </c>
      <c r="B12" s="4" t="inlineStr">
        <is>
          <t>1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57 cents</t>
        </is>
      </c>
    </row>
    <row r="15">
      <c r="A15" s="6" t="inlineStr">
        <is>
          <t>Total operating expenses per dollar of rent</t>
        </is>
      </c>
      <c r="B15" s="4" t="inlineStr">
        <is>
          <t>19 cents</t>
        </is>
      </c>
    </row>
    <row r="16">
      <c r="A16" s="6" t="inlineStr">
        <is>
          <t>Total expenses per dollar of rent</t>
        </is>
      </c>
      <c r="B16" s="4" t="inlineStr">
        <is>
          <t>86 cents</t>
        </is>
      </c>
    </row>
    <row r="17">
      <c r="A17" s="6" t="inlineStr">
        <is>
          <t>Total profit per dollar of rent</t>
        </is>
      </c>
      <c r="B17" s="4" t="inlineStr">
        <is>
          <t>14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37</v>
      </c>
      <c r="B21" s="4" t="n">
        <v>17.54</v>
      </c>
      <c r="C21" s="4" t="inlineStr">
        <is>
          <t>11237</t>
        </is>
      </c>
      <c r="D21" s="4" t="inlineStr">
        <is>
          <t>PROPERTYZIPCODE</t>
        </is>
      </c>
    </row>
    <row r="22">
      <c r="A22" s="4" t="n">
        <v>32</v>
      </c>
      <c r="B22" s="4" t="n">
        <v>15.17</v>
      </c>
      <c r="C22" s="4" t="inlineStr">
        <is>
          <t>11221</t>
        </is>
      </c>
      <c r="D22" s="4" t="inlineStr">
        <is>
          <t>PROPERTYZIPCODE</t>
        </is>
      </c>
    </row>
    <row r="23">
      <c r="A23" s="4" t="n">
        <v>27</v>
      </c>
      <c r="B23" s="4" t="n">
        <v>12.8</v>
      </c>
      <c r="C23" s="4" t="inlineStr">
        <is>
          <t>11211</t>
        </is>
      </c>
      <c r="D23" s="4" t="inlineStr">
        <is>
          <t>PROPERTYZIPCODE</t>
        </is>
      </c>
    </row>
    <row r="24">
      <c r="A24" s="4" t="n">
        <v>27</v>
      </c>
      <c r="B24" s="4" t="n">
        <v>12.8</v>
      </c>
      <c r="C24" s="4" t="inlineStr">
        <is>
          <t>11206</t>
        </is>
      </c>
      <c r="D24" s="4" t="inlineStr">
        <is>
          <t>PROPERTYZIPCODE</t>
        </is>
      </c>
    </row>
    <row r="25">
      <c r="A25" s="4" t="n">
        <v>22</v>
      </c>
      <c r="B25" s="4" t="n">
        <v>10.43</v>
      </c>
      <c r="C25" s="4" t="inlineStr">
        <is>
          <t>11385</t>
        </is>
      </c>
      <c r="D25" s="4" t="inlineStr">
        <is>
          <t>PROPERTYZIPCODE</t>
        </is>
      </c>
    </row>
    <row r="26">
      <c r="A26" s="4" t="n">
        <v>13</v>
      </c>
      <c r="B26" s="4" t="n">
        <v>6.16</v>
      </c>
      <c r="C26" s="4" t="inlineStr">
        <is>
          <t>11207</t>
        </is>
      </c>
      <c r="D26" s="4" t="inlineStr">
        <is>
          <t>PROPERTYZIPCODE</t>
        </is>
      </c>
    </row>
    <row r="27">
      <c r="A27" s="4" t="n">
        <v>12</v>
      </c>
      <c r="B27" s="4" t="n">
        <v>5.69</v>
      </c>
      <c r="C27" s="4" t="inlineStr">
        <is>
          <t>11222</t>
        </is>
      </c>
      <c r="D27" s="4" t="inlineStr">
        <is>
          <t>PROPERTYZIPCODE</t>
        </is>
      </c>
    </row>
    <row r="28">
      <c r="A28" s="4" t="n">
        <v>10</v>
      </c>
      <c r="B28" s="4" t="n">
        <v>4.74</v>
      </c>
      <c r="C28" s="4" t="inlineStr">
        <is>
          <t>11205</t>
        </is>
      </c>
      <c r="D28" s="4" t="inlineStr">
        <is>
          <t>PROPERTYZIPCODE</t>
        </is>
      </c>
    </row>
    <row r="29">
      <c r="A29" s="4" t="n">
        <v>8</v>
      </c>
      <c r="B29" s="4" t="n">
        <v>3.79</v>
      </c>
      <c r="C29" s="4" t="inlineStr">
        <is>
          <t>11208</t>
        </is>
      </c>
      <c r="D29" s="4" t="inlineStr">
        <is>
          <t>PROPERTYZIPCODE</t>
        </is>
      </c>
    </row>
    <row r="30">
      <c r="A30" s="4" t="n">
        <v>6</v>
      </c>
      <c r="B30" s="4" t="n">
        <v>2.84</v>
      </c>
      <c r="C30" s="4" t="inlineStr">
        <is>
          <t>11101</t>
        </is>
      </c>
      <c r="D30" s="4" t="inlineStr">
        <is>
          <t>PROPERTYZIPCODE</t>
        </is>
      </c>
    </row>
    <row r="31">
      <c r="A31" s="4" t="n">
        <v>5</v>
      </c>
      <c r="B31" s="4" t="n">
        <v>2.37</v>
      </c>
      <c r="C31" s="4" t="inlineStr">
        <is>
          <t>11249</t>
        </is>
      </c>
      <c r="D31" s="4" t="inlineStr">
        <is>
          <t>PROPERTYZIPCODE</t>
        </is>
      </c>
    </row>
    <row r="32">
      <c r="A32" s="4" t="n">
        <v>5</v>
      </c>
      <c r="B32" s="4" t="n">
        <v>2.37</v>
      </c>
      <c r="C32" s="4" t="inlineStr">
        <is>
          <t>11104</t>
        </is>
      </c>
      <c r="D32" s="4" t="inlineStr">
        <is>
          <t>PROPERTYZIPCODE</t>
        </is>
      </c>
    </row>
    <row r="33">
      <c r="A33" s="4" t="n">
        <v>3</v>
      </c>
      <c r="B33" s="4" t="n">
        <v>1.42</v>
      </c>
      <c r="C33" s="4" t="inlineStr">
        <is>
          <t>11377</t>
        </is>
      </c>
      <c r="D33" s="4" t="inlineStr">
        <is>
          <t>PROPERTYZIPCODE</t>
        </is>
      </c>
    </row>
    <row r="34">
      <c r="A34" s="4" t="n">
        <v>1</v>
      </c>
      <c r="B34" s="4" t="n">
        <v>0.47</v>
      </c>
      <c r="C34" s="4" t="inlineStr">
        <is>
          <t>11216</t>
        </is>
      </c>
      <c r="D34" s="4" t="inlineStr">
        <is>
          <t>PROPERTYZIPCODE</t>
        </is>
      </c>
    </row>
    <row r="35">
      <c r="A35" s="4" t="n">
        <v>1</v>
      </c>
      <c r="B35" s="4" t="n">
        <v>0.47</v>
      </c>
      <c r="C35" s="4" t="inlineStr">
        <is>
          <t>11201</t>
        </is>
      </c>
      <c r="D35" s="4" t="inlineStr">
        <is>
          <t>PROPERTYZIPCODE</t>
        </is>
      </c>
    </row>
    <row r="36">
      <c r="A36" s="4" t="n">
        <v>1</v>
      </c>
      <c r="B36" s="4" t="n">
        <v>0.47</v>
      </c>
      <c r="C36" s="4" t="inlineStr">
        <is>
          <t>11416</t>
        </is>
      </c>
      <c r="D36" s="4" t="inlineStr">
        <is>
          <t>PROPERTYZIPCODE</t>
        </is>
      </c>
    </row>
    <row r="37">
      <c r="A37" s="4" t="n">
        <v>1</v>
      </c>
      <c r="B37" s="4" t="n">
        <v>0.47</v>
      </c>
      <c r="C37" s="4" t="inlineStr">
        <is>
          <t>11106</t>
        </is>
      </c>
      <c r="D37" s="4" t="inlineStr">
        <is>
          <t>PROPERTYZIPCODE</t>
        </is>
      </c>
    </row>
    <row r="38">
      <c r="A38" s="9" t="n">
        <v>211</v>
      </c>
      <c r="B38" s="9" t="n">
        <v>100</v>
      </c>
      <c r="D38" s="9" t="inlineStr">
        <is>
          <t>Total PROPERTYZIPCODE</t>
        </is>
      </c>
    </row>
    <row r="39">
      <c r="A39" s="4" t="n">
        <v>175</v>
      </c>
      <c r="B39" s="4" t="n">
        <v>82.94</v>
      </c>
      <c r="C39" s="4" t="inlineStr">
        <is>
          <t>GARDEN</t>
        </is>
      </c>
      <c r="D39" s="4" t="inlineStr">
        <is>
          <t>Property Type</t>
        </is>
      </c>
    </row>
    <row r="40">
      <c r="A40" s="4" t="n">
        <v>35</v>
      </c>
      <c r="B40" s="4" t="n">
        <v>16.59</v>
      </c>
      <c r="C40" s="4" t="inlineStr">
        <is>
          <t>MIDRISE</t>
        </is>
      </c>
      <c r="D40" s="4" t="inlineStr">
        <is>
          <t>Property Type</t>
        </is>
      </c>
    </row>
    <row r="41">
      <c r="A41" s="4" t="n">
        <v>1</v>
      </c>
      <c r="B41" s="4" t="n">
        <v>0.47</v>
      </c>
      <c r="C41" s="4" t="inlineStr">
        <is>
          <t>HIRISE</t>
        </is>
      </c>
      <c r="D41" s="4" t="inlineStr">
        <is>
          <t>Property Type</t>
        </is>
      </c>
    </row>
    <row r="42">
      <c r="A42" s="9" t="n">
        <v>211</v>
      </c>
      <c r="B42" s="9" t="n">
        <v>100</v>
      </c>
      <c r="D42" s="9" t="inlineStr">
        <is>
          <t>Total Property Type</t>
        </is>
      </c>
    </row>
    <row r="43">
      <c r="A43" s="4" t="n">
        <v>9</v>
      </c>
      <c r="B43" s="4" t="n">
        <v>4.27</v>
      </c>
      <c r="C43" s="4" t="inlineStr">
        <is>
          <t>Less than 5 years</t>
        </is>
      </c>
      <c r="D43" s="4" t="inlineStr">
        <is>
          <t>Age of Property</t>
        </is>
      </c>
    </row>
    <row r="44">
      <c r="A44" s="4" t="n">
        <v>67</v>
      </c>
      <c r="B44" s="4" t="n">
        <v>31.75</v>
      </c>
      <c r="C44" s="4" t="inlineStr">
        <is>
          <t>5-9 years</t>
        </is>
      </c>
      <c r="D44" s="4" t="inlineStr">
        <is>
          <t>Age of Property</t>
        </is>
      </c>
    </row>
    <row r="45">
      <c r="A45" s="4" t="n">
        <v>64</v>
      </c>
      <c r="B45" s="4" t="n">
        <v>30.33</v>
      </c>
      <c r="C45" s="4" t="inlineStr">
        <is>
          <t>10-19 years</t>
        </is>
      </c>
      <c r="D45" s="4" t="inlineStr">
        <is>
          <t>Age of Property</t>
        </is>
      </c>
    </row>
    <row r="46">
      <c r="A46" s="4" t="n">
        <v>71</v>
      </c>
      <c r="B46" s="4" t="n">
        <v>33.65</v>
      </c>
      <c r="C46" s="4" t="inlineStr">
        <is>
          <t>20+ years</t>
        </is>
      </c>
      <c r="D46" s="4" t="inlineStr">
        <is>
          <t>Age of Property</t>
        </is>
      </c>
    </row>
    <row r="47">
      <c r="A47" s="9" t="n">
        <v>211</v>
      </c>
      <c r="B47" s="9" t="n">
        <v>100</v>
      </c>
      <c r="D47" s="9" t="inlineStr">
        <is>
          <t>Total Age of Property</t>
        </is>
      </c>
    </row>
    <row r="48">
      <c r="A48" s="4" t="n">
        <v>205</v>
      </c>
      <c r="B48" s="4" t="n">
        <v>97.16</v>
      </c>
      <c r="C48" s="4" t="inlineStr">
        <is>
          <t>Less than 100</t>
        </is>
      </c>
      <c r="D48" s="4" t="inlineStr">
        <is>
          <t>Property Size</t>
        </is>
      </c>
    </row>
    <row r="49">
      <c r="A49" s="4" t="n">
        <v>4</v>
      </c>
      <c r="B49" s="4" t="n">
        <v>1.9</v>
      </c>
      <c r="C49" s="4" t="inlineStr">
        <is>
          <t>100-199</t>
        </is>
      </c>
      <c r="D49" s="4" t="inlineStr">
        <is>
          <t>Property Size</t>
        </is>
      </c>
    </row>
    <row r="50">
      <c r="A50" s="4" t="n">
        <v>1</v>
      </c>
      <c r="B50" s="4" t="n">
        <v>0.47</v>
      </c>
      <c r="C50" s="4" t="inlineStr">
        <is>
          <t>400-499</t>
        </is>
      </c>
      <c r="D50" s="4" t="inlineStr">
        <is>
          <t>Property Size</t>
        </is>
      </c>
    </row>
    <row r="51">
      <c r="A51" s="4" t="n">
        <v>1</v>
      </c>
      <c r="B51" s="4" t="n">
        <v>0.47</v>
      </c>
      <c r="C51" s="4" t="inlineStr">
        <is>
          <t>500+</t>
        </is>
      </c>
      <c r="D51" s="4" t="inlineStr">
        <is>
          <t>Property Size</t>
        </is>
      </c>
    </row>
    <row r="52">
      <c r="A52" s="9" t="n">
        <v>211</v>
      </c>
      <c r="B52" s="9" t="n">
        <v>100</v>
      </c>
      <c r="D52" s="9" t="inlineStr">
        <is>
          <t>Total Property Size</t>
        </is>
      </c>
    </row>
    <row r="53">
      <c r="A53" s="4" t="n">
        <v>164</v>
      </c>
      <c r="B53" s="4" t="n">
        <v>77.73</v>
      </c>
      <c r="C53" s="4" t="inlineStr">
        <is>
          <t>MARKETRATE</t>
        </is>
      </c>
      <c r="D53" s="4" t="inlineStr">
        <is>
          <t>Rent Type</t>
        </is>
      </c>
    </row>
    <row r="54">
      <c r="A54" s="4" t="n">
        <v>47</v>
      </c>
      <c r="B54" s="4" t="n">
        <v>22.27</v>
      </c>
      <c r="C54" s="4" t="inlineStr">
        <is>
          <t>AFFORDABLE</t>
        </is>
      </c>
      <c r="D54" s="4" t="inlineStr">
        <is>
          <t>Rent Type</t>
        </is>
      </c>
    </row>
    <row r="55">
      <c r="A55" s="9" t="n">
        <v>211</v>
      </c>
      <c r="B55" s="9" t="n">
        <v>100</v>
      </c>
      <c r="D55" s="9" t="inlineStr">
        <is>
          <t>Total Rent Type</t>
        </is>
      </c>
    </row>
    <row r="56"/>
  </sheetData>
  <mergeCells count="2">
    <mergeCell ref="A19:D19"/>
    <mergeCell ref="A1:B1"/>
  </mergeCells>
  <pageMargins left="0.75" right="0.75" top="1" bottom="1" header="0.5" footer="0.5"/>
</worksheet>
</file>

<file path=xl/worksheets/sheet182.xml><?xml version="1.0" encoding="utf-8"?>
<worksheet xmlns="http://schemas.openxmlformats.org/spreadsheetml/2006/main">
  <sheetPr>
    <outlinePr summaryBelow="1" summaryRight="1"/>
    <pageSetUpPr/>
  </sheetPr>
  <dimension ref="A1:D51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2854</v>
      </c>
    </row>
    <row r="3">
      <c r="A3" s="6" t="inlineStr">
        <is>
          <t>Sample (Total number of properties)</t>
        </is>
      </c>
      <c r="B3" s="4" t="n">
        <v>152</v>
      </c>
    </row>
    <row r="4">
      <c r="A4" s="6" t="inlineStr">
        <is>
          <t>Average property taxes per unit</t>
        </is>
      </c>
      <c r="B4" s="7" t="n">
        <v>2032</v>
      </c>
    </row>
    <row r="5">
      <c r="A5" s="6" t="inlineStr">
        <is>
          <t>Average payroll expenses per unit</t>
        </is>
      </c>
      <c r="B5" s="7" t="n">
        <v>316</v>
      </c>
    </row>
    <row r="6">
      <c r="A6" s="6" t="inlineStr">
        <is>
          <t>Average capital expenditures per unit</t>
        </is>
      </c>
      <c r="B6" s="7" t="n">
        <v>256</v>
      </c>
    </row>
    <row r="7">
      <c r="A7" s="6" t="inlineStr">
        <is>
          <t>Average mortgage per unit</t>
        </is>
      </c>
      <c r="B7" s="7" t="n">
        <v>17342</v>
      </c>
    </row>
    <row r="8">
      <c r="A8" s="6" t="inlineStr">
        <is>
          <t>Average total operating expenses per unit</t>
        </is>
      </c>
      <c r="B8" s="7" t="n">
        <v>5618</v>
      </c>
    </row>
    <row r="9">
      <c r="A9" s="6" t="inlineStr">
        <is>
          <t>Average total expenses per unit</t>
        </is>
      </c>
      <c r="B9" s="7" t="n">
        <v>25563</v>
      </c>
    </row>
    <row r="10">
      <c r="A10" s="6" t="inlineStr">
        <is>
          <t>Average total profit per unit</t>
        </is>
      </c>
      <c r="B10" s="7" t="n">
        <v>4335</v>
      </c>
    </row>
    <row r="11">
      <c r="A11" s="6" t="inlineStr">
        <is>
          <t>Property taxes per dollar of rent</t>
        </is>
      </c>
      <c r="B11" s="4" t="inlineStr">
        <is>
          <t>7 cents</t>
        </is>
      </c>
    </row>
    <row r="12">
      <c r="A12" s="6" t="inlineStr">
        <is>
          <t>Payroll expenses per dollar of rent</t>
        </is>
      </c>
      <c r="B12" s="4" t="inlineStr">
        <is>
          <t>1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58 cents</t>
        </is>
      </c>
    </row>
    <row r="15">
      <c r="A15" s="6" t="inlineStr">
        <is>
          <t>Total operating expenses per dollar of rent</t>
        </is>
      </c>
      <c r="B15" s="4" t="inlineStr">
        <is>
          <t>19 cents</t>
        </is>
      </c>
    </row>
    <row r="16">
      <c r="A16" s="6" t="inlineStr">
        <is>
          <t>Total expenses per dollar of rent</t>
        </is>
      </c>
      <c r="B16" s="4" t="inlineStr">
        <is>
          <t>85 cents</t>
        </is>
      </c>
    </row>
    <row r="17">
      <c r="A17" s="6" t="inlineStr">
        <is>
          <t>Total profit per dollar of rent</t>
        </is>
      </c>
      <c r="B17" s="4" t="inlineStr">
        <is>
          <t>15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40</v>
      </c>
      <c r="B21" s="4" t="n">
        <v>26.32</v>
      </c>
      <c r="C21" s="4" t="inlineStr">
        <is>
          <t>11233</t>
        </is>
      </c>
      <c r="D21" s="4" t="inlineStr">
        <is>
          <t>PROPERTYZIPCODE</t>
        </is>
      </c>
    </row>
    <row r="22">
      <c r="A22" s="4" t="n">
        <v>31</v>
      </c>
      <c r="B22" s="4" t="n">
        <v>20.39</v>
      </c>
      <c r="C22" s="4" t="inlineStr">
        <is>
          <t>11221</t>
        </is>
      </c>
      <c r="D22" s="4" t="inlineStr">
        <is>
          <t>PROPERTYZIPCODE</t>
        </is>
      </c>
    </row>
    <row r="23">
      <c r="A23" s="4" t="n">
        <v>29</v>
      </c>
      <c r="B23" s="4" t="n">
        <v>19.08</v>
      </c>
      <c r="C23" s="4" t="inlineStr">
        <is>
          <t>11216</t>
        </is>
      </c>
      <c r="D23" s="4" t="inlineStr">
        <is>
          <t>PROPERTYZIPCODE</t>
        </is>
      </c>
    </row>
    <row r="24">
      <c r="A24" s="4" t="n">
        <v>10</v>
      </c>
      <c r="B24" s="4" t="n">
        <v>6.58</v>
      </c>
      <c r="C24" s="4" t="inlineStr">
        <is>
          <t>11238</t>
        </is>
      </c>
      <c r="D24" s="4" t="inlineStr">
        <is>
          <t>PROPERTYZIPCODE</t>
        </is>
      </c>
    </row>
    <row r="25">
      <c r="A25" s="4" t="n">
        <v>10</v>
      </c>
      <c r="B25" s="4" t="n">
        <v>6.58</v>
      </c>
      <c r="C25" s="4" t="inlineStr">
        <is>
          <t>11207</t>
        </is>
      </c>
      <c r="D25" s="4" t="inlineStr">
        <is>
          <t>PROPERTYZIPCODE</t>
        </is>
      </c>
    </row>
    <row r="26">
      <c r="A26" s="4" t="n">
        <v>9</v>
      </c>
      <c r="B26" s="4" t="n">
        <v>5.92</v>
      </c>
      <c r="C26" s="4" t="inlineStr">
        <is>
          <t>11206</t>
        </is>
      </c>
      <c r="D26" s="4" t="inlineStr">
        <is>
          <t>PROPERTYZIPCODE</t>
        </is>
      </c>
    </row>
    <row r="27">
      <c r="A27" s="4" t="n">
        <v>6</v>
      </c>
      <c r="B27" s="4" t="n">
        <v>3.95</v>
      </c>
      <c r="C27" s="4" t="inlineStr">
        <is>
          <t>11208</t>
        </is>
      </c>
      <c r="D27" s="4" t="inlineStr">
        <is>
          <t>PROPERTYZIPCODE</t>
        </is>
      </c>
    </row>
    <row r="28">
      <c r="A28" s="4" t="n">
        <v>6</v>
      </c>
      <c r="B28" s="4" t="n">
        <v>3.95</v>
      </c>
      <c r="C28" s="4" t="inlineStr">
        <is>
          <t>11235</t>
        </is>
      </c>
      <c r="D28" s="4" t="inlineStr">
        <is>
          <t>PROPERTYZIPCODE</t>
        </is>
      </c>
    </row>
    <row r="29">
      <c r="A29" s="4" t="n">
        <v>5</v>
      </c>
      <c r="B29" s="4" t="n">
        <v>3.29</v>
      </c>
      <c r="C29" s="4" t="inlineStr">
        <is>
          <t>11224</t>
        </is>
      </c>
      <c r="D29" s="4" t="inlineStr">
        <is>
          <t>PROPERTYZIPCODE</t>
        </is>
      </c>
    </row>
    <row r="30">
      <c r="A30" s="4" t="n">
        <v>3</v>
      </c>
      <c r="B30" s="4" t="n">
        <v>1.97</v>
      </c>
      <c r="C30" s="4" t="inlineStr">
        <is>
          <t>11212</t>
        </is>
      </c>
      <c r="D30" s="4" t="inlineStr">
        <is>
          <t>PROPERTYZIPCODE</t>
        </is>
      </c>
    </row>
    <row r="31">
      <c r="A31" s="4" t="n">
        <v>1</v>
      </c>
      <c r="B31" s="4" t="n">
        <v>0.66</v>
      </c>
      <c r="C31" s="4" t="inlineStr">
        <is>
          <t>11226</t>
        </is>
      </c>
      <c r="D31" s="4" t="inlineStr">
        <is>
          <t>PROPERTYZIPCODE</t>
        </is>
      </c>
    </row>
    <row r="32">
      <c r="A32" s="4" t="n">
        <v>1</v>
      </c>
      <c r="B32" s="4" t="n">
        <v>0.66</v>
      </c>
      <c r="C32" s="4" t="inlineStr">
        <is>
          <t>11217</t>
        </is>
      </c>
      <c r="D32" s="4" t="inlineStr">
        <is>
          <t>PROPERTYZIPCODE</t>
        </is>
      </c>
    </row>
    <row r="33">
      <c r="A33" s="4" t="n">
        <v>1</v>
      </c>
      <c r="B33" s="4" t="n">
        <v>0.66</v>
      </c>
      <c r="C33" s="4" t="inlineStr">
        <is>
          <t>11205</t>
        </is>
      </c>
      <c r="D33" s="4" t="inlineStr">
        <is>
          <t>PROPERTYZIPCODE</t>
        </is>
      </c>
    </row>
    <row r="34">
      <c r="A34" s="9" t="n">
        <v>152</v>
      </c>
      <c r="B34" s="9" t="n">
        <v>100</v>
      </c>
      <c r="D34" s="9" t="inlineStr">
        <is>
          <t>Total PROPERTYZIPCODE</t>
        </is>
      </c>
    </row>
    <row r="35">
      <c r="A35" s="4" t="n">
        <v>125</v>
      </c>
      <c r="B35" s="4" t="n">
        <v>82.23999999999999</v>
      </c>
      <c r="C35" s="4" t="inlineStr">
        <is>
          <t>GARDEN</t>
        </is>
      </c>
      <c r="D35" s="4" t="inlineStr">
        <is>
          <t>Property Type</t>
        </is>
      </c>
    </row>
    <row r="36">
      <c r="A36" s="4" t="n">
        <v>25</v>
      </c>
      <c r="B36" s="4" t="n">
        <v>16.45</v>
      </c>
      <c r="C36" s="4" t="inlineStr">
        <is>
          <t>MIDRISE</t>
        </is>
      </c>
      <c r="D36" s="4" t="inlineStr">
        <is>
          <t>Property Type</t>
        </is>
      </c>
    </row>
    <row r="37">
      <c r="A37" s="4" t="n">
        <v>2</v>
      </c>
      <c r="B37" s="4" t="n">
        <v>1.32</v>
      </c>
      <c r="C37" s="4" t="inlineStr">
        <is>
          <t>HIRISE</t>
        </is>
      </c>
      <c r="D37" s="4" t="inlineStr">
        <is>
          <t>Property Type</t>
        </is>
      </c>
    </row>
    <row r="38">
      <c r="A38" s="9" t="n">
        <v>152</v>
      </c>
      <c r="B38" s="9" t="n">
        <v>100</v>
      </c>
      <c r="D38" s="9" t="inlineStr">
        <is>
          <t>Total Property Type</t>
        </is>
      </c>
    </row>
    <row r="39">
      <c r="A39" s="4" t="n">
        <v>4</v>
      </c>
      <c r="B39" s="4" t="n">
        <v>2.63</v>
      </c>
      <c r="C39" s="4" t="inlineStr">
        <is>
          <t>Less than 5 years</t>
        </is>
      </c>
      <c r="D39" s="4" t="inlineStr">
        <is>
          <t>Age of Property</t>
        </is>
      </c>
    </row>
    <row r="40">
      <c r="A40" s="4" t="n">
        <v>71</v>
      </c>
      <c r="B40" s="4" t="n">
        <v>46.71</v>
      </c>
      <c r="C40" s="4" t="inlineStr">
        <is>
          <t>5-9 years</t>
        </is>
      </c>
      <c r="D40" s="4" t="inlineStr">
        <is>
          <t>Age of Property</t>
        </is>
      </c>
    </row>
    <row r="41">
      <c r="A41" s="4" t="n">
        <v>40</v>
      </c>
      <c r="B41" s="4" t="n">
        <v>26.32</v>
      </c>
      <c r="C41" s="4" t="inlineStr">
        <is>
          <t>10-19 years</t>
        </is>
      </c>
      <c r="D41" s="4" t="inlineStr">
        <is>
          <t>Age of Property</t>
        </is>
      </c>
    </row>
    <row r="42">
      <c r="A42" s="4" t="n">
        <v>37</v>
      </c>
      <c r="B42" s="4" t="n">
        <v>24.34</v>
      </c>
      <c r="C42" s="4" t="inlineStr">
        <is>
          <t>20+ years</t>
        </is>
      </c>
      <c r="D42" s="4" t="inlineStr">
        <is>
          <t>Age of Property</t>
        </is>
      </c>
    </row>
    <row r="43">
      <c r="A43" s="9" t="n">
        <v>152</v>
      </c>
      <c r="B43" s="9" t="n">
        <v>100</v>
      </c>
      <c r="D43" s="9" t="inlineStr">
        <is>
          <t>Total Age of Property</t>
        </is>
      </c>
    </row>
    <row r="44">
      <c r="A44" s="4" t="n">
        <v>149</v>
      </c>
      <c r="B44" s="4" t="n">
        <v>98.03</v>
      </c>
      <c r="C44" s="4" t="inlineStr">
        <is>
          <t>Less than 100</t>
        </is>
      </c>
      <c r="D44" s="4" t="inlineStr">
        <is>
          <t>Property Size</t>
        </is>
      </c>
    </row>
    <row r="45">
      <c r="A45" s="4" t="n">
        <v>2</v>
      </c>
      <c r="B45" s="4" t="n">
        <v>1.32</v>
      </c>
      <c r="C45" s="4" t="inlineStr">
        <is>
          <t>300-399</t>
        </is>
      </c>
      <c r="D45" s="4" t="inlineStr">
        <is>
          <t>Property Size</t>
        </is>
      </c>
    </row>
    <row r="46">
      <c r="A46" s="4" t="n">
        <v>1</v>
      </c>
      <c r="B46" s="4" t="n">
        <v>0.66</v>
      </c>
      <c r="C46" s="4" t="inlineStr">
        <is>
          <t>400-499</t>
        </is>
      </c>
      <c r="D46" s="4" t="inlineStr">
        <is>
          <t>Property Size</t>
        </is>
      </c>
    </row>
    <row r="47">
      <c r="A47" s="9" t="n">
        <v>152</v>
      </c>
      <c r="B47" s="9" t="n">
        <v>100</v>
      </c>
      <c r="D47" s="9" t="inlineStr">
        <is>
          <t>Total Property Size</t>
        </is>
      </c>
    </row>
    <row r="48">
      <c r="A48" s="4" t="n">
        <v>118</v>
      </c>
      <c r="B48" s="4" t="n">
        <v>77.63</v>
      </c>
      <c r="C48" s="4" t="inlineStr">
        <is>
          <t>MARKETRATE</t>
        </is>
      </c>
      <c r="D48" s="4" t="inlineStr">
        <is>
          <t>Rent Type</t>
        </is>
      </c>
    </row>
    <row r="49">
      <c r="A49" s="4" t="n">
        <v>34</v>
      </c>
      <c r="B49" s="4" t="n">
        <v>22.37</v>
      </c>
      <c r="C49" s="4" t="inlineStr">
        <is>
          <t>AFFORDABLE</t>
        </is>
      </c>
      <c r="D49" s="4" t="inlineStr">
        <is>
          <t>Rent Type</t>
        </is>
      </c>
    </row>
    <row r="50">
      <c r="A50" s="9" t="n">
        <v>152</v>
      </c>
      <c r="B50" s="9" t="n">
        <v>100</v>
      </c>
      <c r="D50" s="9" t="inlineStr">
        <is>
          <t>Total Rent Type</t>
        </is>
      </c>
    </row>
    <row r="51"/>
  </sheetData>
  <mergeCells count="2">
    <mergeCell ref="A19:D19"/>
    <mergeCell ref="A1:B1"/>
  </mergeCells>
  <pageMargins left="0.75" right="0.75" top="1" bottom="1" header="0.5" footer="0.5"/>
</worksheet>
</file>

<file path=xl/worksheets/sheet183.xml><?xml version="1.0" encoding="utf-8"?>
<worksheet xmlns="http://schemas.openxmlformats.org/spreadsheetml/2006/main">
  <sheetPr>
    <outlinePr summaryBelow="1" summaryRight="1"/>
    <pageSetUpPr/>
  </sheetPr>
  <dimension ref="A1:D53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3015</v>
      </c>
    </row>
    <row r="3">
      <c r="A3" s="6" t="inlineStr">
        <is>
          <t>Sample (Total number of properties)</t>
        </is>
      </c>
      <c r="B3" s="4" t="n">
        <v>155</v>
      </c>
    </row>
    <row r="4">
      <c r="A4" s="6" t="inlineStr">
        <is>
          <t>Average property taxes per unit</t>
        </is>
      </c>
      <c r="B4" s="7" t="n">
        <v>2572</v>
      </c>
    </row>
    <row r="5">
      <c r="A5" s="6" t="inlineStr">
        <is>
          <t>Average payroll expenses per unit</t>
        </is>
      </c>
      <c r="B5" s="7" t="n">
        <v>376</v>
      </c>
    </row>
    <row r="6">
      <c r="A6" s="6" t="inlineStr">
        <is>
          <t>Average capital expenditures per unit</t>
        </is>
      </c>
      <c r="B6" s="7" t="n">
        <v>250</v>
      </c>
    </row>
    <row r="7">
      <c r="A7" s="6" t="inlineStr">
        <is>
          <t>Average mortgage per unit</t>
        </is>
      </c>
      <c r="B7" s="7" t="n">
        <v>14217</v>
      </c>
    </row>
    <row r="8">
      <c r="A8" s="6" t="inlineStr">
        <is>
          <t>Average total operating expenses per unit</t>
        </is>
      </c>
      <c r="B8" s="7" t="n">
        <v>5695</v>
      </c>
    </row>
    <row r="9">
      <c r="A9" s="6" t="inlineStr">
        <is>
          <t>Average total expenses per unit</t>
        </is>
      </c>
      <c r="B9" s="7" t="n">
        <v>23110</v>
      </c>
    </row>
    <row r="10">
      <c r="A10" s="6" t="inlineStr">
        <is>
          <t>Average total profit per unit</t>
        </is>
      </c>
      <c r="B10" s="7" t="n">
        <v>3581</v>
      </c>
    </row>
    <row r="11">
      <c r="A11" s="6" t="inlineStr">
        <is>
          <t>Property taxes per dollar of rent</t>
        </is>
      </c>
      <c r="B11" s="4" t="inlineStr">
        <is>
          <t>10 cents</t>
        </is>
      </c>
    </row>
    <row r="12">
      <c r="A12" s="6" t="inlineStr">
        <is>
          <t>Payroll expenses per dollar of rent</t>
        </is>
      </c>
      <c r="B12" s="4" t="inlineStr">
        <is>
          <t>1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53 cents</t>
        </is>
      </c>
    </row>
    <row r="15">
      <c r="A15" s="6" t="inlineStr">
        <is>
          <t>Total operating expenses per dollar of rent</t>
        </is>
      </c>
      <c r="B15" s="4" t="inlineStr">
        <is>
          <t>21 cents</t>
        </is>
      </c>
    </row>
    <row r="16">
      <c r="A16" s="6" t="inlineStr">
        <is>
          <t>Total expenses per dollar of rent</t>
        </is>
      </c>
      <c r="B16" s="4" t="inlineStr">
        <is>
          <t>87 cents</t>
        </is>
      </c>
    </row>
    <row r="17">
      <c r="A17" s="6" t="inlineStr">
        <is>
          <t>Total profit per dollar of rent</t>
        </is>
      </c>
      <c r="B17" s="4" t="inlineStr">
        <is>
          <t>13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30</v>
      </c>
      <c r="B21" s="4" t="n">
        <v>19.35</v>
      </c>
      <c r="C21" s="4" t="inlineStr">
        <is>
          <t>11226</t>
        </is>
      </c>
      <c r="D21" s="4" t="inlineStr">
        <is>
          <t>PROPERTYZIPCODE</t>
        </is>
      </c>
    </row>
    <row r="22">
      <c r="A22" s="4" t="n">
        <v>28</v>
      </c>
      <c r="B22" s="4" t="n">
        <v>18.06</v>
      </c>
      <c r="C22" s="4" t="inlineStr">
        <is>
          <t>11216</t>
        </is>
      </c>
      <c r="D22" s="4" t="inlineStr">
        <is>
          <t>PROPERTYZIPCODE</t>
        </is>
      </c>
    </row>
    <row r="23">
      <c r="A23" s="4" t="n">
        <v>27</v>
      </c>
      <c r="B23" s="4" t="n">
        <v>17.42</v>
      </c>
      <c r="C23" s="4" t="inlineStr">
        <is>
          <t>11213</t>
        </is>
      </c>
      <c r="D23" s="4" t="inlineStr">
        <is>
          <t>PROPERTYZIPCODE</t>
        </is>
      </c>
    </row>
    <row r="24">
      <c r="A24" s="4" t="n">
        <v>20</v>
      </c>
      <c r="B24" s="4" t="n">
        <v>12.9</v>
      </c>
      <c r="C24" s="4" t="inlineStr">
        <is>
          <t>11225</t>
        </is>
      </c>
      <c r="D24" s="4" t="inlineStr">
        <is>
          <t>PROPERTYZIPCODE</t>
        </is>
      </c>
    </row>
    <row r="25">
      <c r="A25" s="4" t="n">
        <v>10</v>
      </c>
      <c r="B25" s="4" t="n">
        <v>6.45</v>
      </c>
      <c r="C25" s="4" t="inlineStr">
        <is>
          <t>11238</t>
        </is>
      </c>
      <c r="D25" s="4" t="inlineStr">
        <is>
          <t>PROPERTYZIPCODE</t>
        </is>
      </c>
    </row>
    <row r="26">
      <c r="A26" s="4" t="n">
        <v>7</v>
      </c>
      <c r="B26" s="4" t="n">
        <v>4.52</v>
      </c>
      <c r="C26" s="4" t="inlineStr">
        <is>
          <t>11203</t>
        </is>
      </c>
      <c r="D26" s="4" t="inlineStr">
        <is>
          <t>PROPERTYZIPCODE</t>
        </is>
      </c>
    </row>
    <row r="27">
      <c r="A27" s="4" t="n">
        <v>7</v>
      </c>
      <c r="B27" s="4" t="n">
        <v>4.52</v>
      </c>
      <c r="C27" s="4" t="inlineStr">
        <is>
          <t>11212</t>
        </is>
      </c>
      <c r="D27" s="4" t="inlineStr">
        <is>
          <t>PROPERTYZIPCODE</t>
        </is>
      </c>
    </row>
    <row r="28">
      <c r="A28" s="4" t="n">
        <v>5</v>
      </c>
      <c r="B28" s="4" t="n">
        <v>3.23</v>
      </c>
      <c r="C28" s="4" t="inlineStr">
        <is>
          <t>11233</t>
        </is>
      </c>
      <c r="D28" s="4" t="inlineStr">
        <is>
          <t>PROPERTYZIPCODE</t>
        </is>
      </c>
    </row>
    <row r="29">
      <c r="A29" s="4" t="n">
        <v>4</v>
      </c>
      <c r="B29" s="4" t="n">
        <v>2.58</v>
      </c>
      <c r="C29" s="4" t="inlineStr">
        <is>
          <t>11218</t>
        </is>
      </c>
      <c r="D29" s="4" t="inlineStr">
        <is>
          <t>PROPERTYZIPCODE</t>
        </is>
      </c>
    </row>
    <row r="30">
      <c r="A30" s="4" t="n">
        <v>4</v>
      </c>
      <c r="B30" s="4" t="n">
        <v>2.58</v>
      </c>
      <c r="C30" s="4" t="inlineStr">
        <is>
          <t>11210</t>
        </is>
      </c>
      <c r="D30" s="4" t="inlineStr">
        <is>
          <t>PROPERTYZIPCODE</t>
        </is>
      </c>
    </row>
    <row r="31">
      <c r="A31" s="4" t="n">
        <v>4</v>
      </c>
      <c r="B31" s="4" t="n">
        <v>2.58</v>
      </c>
      <c r="C31" s="4" t="inlineStr">
        <is>
          <t>11229</t>
        </is>
      </c>
      <c r="D31" s="4" t="inlineStr">
        <is>
          <t>PROPERTYZIPCODE</t>
        </is>
      </c>
    </row>
    <row r="32">
      <c r="A32" s="4" t="n">
        <v>3</v>
      </c>
      <c r="B32" s="4" t="n">
        <v>1.94</v>
      </c>
      <c r="C32" s="4" t="inlineStr">
        <is>
          <t>11204</t>
        </is>
      </c>
      <c r="D32" s="4" t="inlineStr">
        <is>
          <t>PROPERTYZIPCODE</t>
        </is>
      </c>
    </row>
    <row r="33">
      <c r="A33" s="4" t="n">
        <v>2</v>
      </c>
      <c r="B33" s="4" t="n">
        <v>1.29</v>
      </c>
      <c r="C33" s="4" t="inlineStr">
        <is>
          <t>11230</t>
        </is>
      </c>
      <c r="D33" s="4" t="inlineStr">
        <is>
          <t>PROPERTYZIPCODE</t>
        </is>
      </c>
    </row>
    <row r="34">
      <c r="A34" s="4" t="n">
        <v>2</v>
      </c>
      <c r="B34" s="4" t="n">
        <v>1.29</v>
      </c>
      <c r="C34" s="4" t="inlineStr">
        <is>
          <t>11223</t>
        </is>
      </c>
      <c r="D34" s="4" t="inlineStr">
        <is>
          <t>PROPERTYZIPCODE</t>
        </is>
      </c>
    </row>
    <row r="35">
      <c r="A35" s="4" t="n">
        <v>1</v>
      </c>
      <c r="B35" s="4" t="n">
        <v>0.65</v>
      </c>
      <c r="C35" s="4" t="inlineStr">
        <is>
          <t>11236</t>
        </is>
      </c>
      <c r="D35" s="4" t="inlineStr">
        <is>
          <t>PROPERTYZIPCODE</t>
        </is>
      </c>
    </row>
    <row r="36">
      <c r="A36" s="4" t="n">
        <v>1</v>
      </c>
      <c r="B36" s="4" t="n">
        <v>0.65</v>
      </c>
      <c r="C36" s="4" t="inlineStr">
        <is>
          <t>11219</t>
        </is>
      </c>
      <c r="D36" s="4" t="inlineStr">
        <is>
          <t>PROPERTYZIPCODE</t>
        </is>
      </c>
    </row>
    <row r="37">
      <c r="A37" s="9" t="n">
        <v>155</v>
      </c>
      <c r="B37" s="9" t="n">
        <v>100</v>
      </c>
      <c r="D37" s="9" t="inlineStr">
        <is>
          <t>Total PROPERTYZIPCODE</t>
        </is>
      </c>
    </row>
    <row r="38">
      <c r="A38" s="4" t="n">
        <v>118</v>
      </c>
      <c r="B38" s="4" t="n">
        <v>76.13</v>
      </c>
      <c r="C38" s="4" t="inlineStr">
        <is>
          <t>GARDEN</t>
        </is>
      </c>
      <c r="D38" s="4" t="inlineStr">
        <is>
          <t>Property Type</t>
        </is>
      </c>
    </row>
    <row r="39">
      <c r="A39" s="4" t="n">
        <v>36</v>
      </c>
      <c r="B39" s="4" t="n">
        <v>23.23</v>
      </c>
      <c r="C39" s="4" t="inlineStr">
        <is>
          <t>MIDRISE</t>
        </is>
      </c>
      <c r="D39" s="4" t="inlineStr">
        <is>
          <t>Property Type</t>
        </is>
      </c>
    </row>
    <row r="40">
      <c r="A40" s="4" t="n">
        <v>1</v>
      </c>
      <c r="B40" s="4" t="n">
        <v>0.65</v>
      </c>
      <c r="C40" s="4" t="inlineStr">
        <is>
          <t>HIRISE</t>
        </is>
      </c>
      <c r="D40" s="4" t="inlineStr">
        <is>
          <t>Property Type</t>
        </is>
      </c>
    </row>
    <row r="41">
      <c r="A41" s="9" t="n">
        <v>155</v>
      </c>
      <c r="B41" s="9" t="n">
        <v>100</v>
      </c>
      <c r="D41" s="9" t="inlineStr">
        <is>
          <t>Total Property Type</t>
        </is>
      </c>
    </row>
    <row r="42">
      <c r="A42" s="4" t="n">
        <v>6</v>
      </c>
      <c r="B42" s="4" t="n">
        <v>3.87</v>
      </c>
      <c r="C42" s="4" t="inlineStr">
        <is>
          <t>Less than 5 years</t>
        </is>
      </c>
      <c r="D42" s="4" t="inlineStr">
        <is>
          <t>Age of Property</t>
        </is>
      </c>
    </row>
    <row r="43">
      <c r="A43" s="4" t="n">
        <v>49</v>
      </c>
      <c r="B43" s="4" t="n">
        <v>31.61</v>
      </c>
      <c r="C43" s="4" t="inlineStr">
        <is>
          <t>5-9 years</t>
        </is>
      </c>
      <c r="D43" s="4" t="inlineStr">
        <is>
          <t>Age of Property</t>
        </is>
      </c>
    </row>
    <row r="44">
      <c r="A44" s="4" t="n">
        <v>37</v>
      </c>
      <c r="B44" s="4" t="n">
        <v>23.87</v>
      </c>
      <c r="C44" s="4" t="inlineStr">
        <is>
          <t>10-19 years</t>
        </is>
      </c>
      <c r="D44" s="4" t="inlineStr">
        <is>
          <t>Age of Property</t>
        </is>
      </c>
    </row>
    <row r="45">
      <c r="A45" s="4" t="n">
        <v>63</v>
      </c>
      <c r="B45" s="4" t="n">
        <v>40.65</v>
      </c>
      <c r="C45" s="4" t="inlineStr">
        <is>
          <t>20+ years</t>
        </is>
      </c>
      <c r="D45" s="4" t="inlineStr">
        <is>
          <t>Age of Property</t>
        </is>
      </c>
    </row>
    <row r="46">
      <c r="A46" s="9" t="n">
        <v>155</v>
      </c>
      <c r="B46" s="9" t="n">
        <v>100</v>
      </c>
      <c r="D46" s="9" t="inlineStr">
        <is>
          <t>Total Age of Property</t>
        </is>
      </c>
    </row>
    <row r="47">
      <c r="A47" s="4" t="n">
        <v>153</v>
      </c>
      <c r="B47" s="4" t="n">
        <v>98.70999999999999</v>
      </c>
      <c r="C47" s="4" t="inlineStr">
        <is>
          <t>Less than 100</t>
        </is>
      </c>
      <c r="D47" s="4" t="inlineStr">
        <is>
          <t>Property Size</t>
        </is>
      </c>
    </row>
    <row r="48">
      <c r="A48" s="4" t="n">
        <v>2</v>
      </c>
      <c r="B48" s="4" t="n">
        <v>1.29</v>
      </c>
      <c r="C48" s="4" t="inlineStr">
        <is>
          <t>100-199</t>
        </is>
      </c>
      <c r="D48" s="4" t="inlineStr">
        <is>
          <t>Property Size</t>
        </is>
      </c>
    </row>
    <row r="49">
      <c r="A49" s="9" t="n">
        <v>155</v>
      </c>
      <c r="B49" s="9" t="n">
        <v>100</v>
      </c>
      <c r="D49" s="9" t="inlineStr">
        <is>
          <t>Total Property Size</t>
        </is>
      </c>
    </row>
    <row r="50">
      <c r="A50" s="4" t="n">
        <v>91</v>
      </c>
      <c r="B50" s="4" t="n">
        <v>58.71</v>
      </c>
      <c r="C50" s="4" t="inlineStr">
        <is>
          <t>MARKETRATE</t>
        </is>
      </c>
      <c r="D50" s="4" t="inlineStr">
        <is>
          <t>Rent Type</t>
        </is>
      </c>
    </row>
    <row r="51">
      <c r="A51" s="4" t="n">
        <v>64</v>
      </c>
      <c r="B51" s="4" t="n">
        <v>41.29</v>
      </c>
      <c r="C51" s="4" t="inlineStr">
        <is>
          <t>AFFORDABLE</t>
        </is>
      </c>
      <c r="D51" s="4" t="inlineStr">
        <is>
          <t>Rent Type</t>
        </is>
      </c>
    </row>
    <row r="52">
      <c r="A52" s="9" t="n">
        <v>155</v>
      </c>
      <c r="B52" s="9" t="n">
        <v>100</v>
      </c>
      <c r="D52" s="9" t="inlineStr">
        <is>
          <t>Total Rent Type</t>
        </is>
      </c>
    </row>
    <row r="53"/>
  </sheetData>
  <mergeCells count="2">
    <mergeCell ref="A19:D19"/>
    <mergeCell ref="A1:B1"/>
  </mergeCells>
  <pageMargins left="0.75" right="0.75" top="1" bottom="1" header="0.5" footer="0.5"/>
</worksheet>
</file>

<file path=xl/worksheets/sheet184.xml><?xml version="1.0" encoding="utf-8"?>
<worksheet xmlns="http://schemas.openxmlformats.org/spreadsheetml/2006/main">
  <sheetPr>
    <outlinePr summaryBelow="1" summaryRight="1"/>
    <pageSetUpPr/>
  </sheetPr>
  <dimension ref="A1:D53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5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2777</v>
      </c>
    </row>
    <row r="3">
      <c r="A3" s="6" t="inlineStr">
        <is>
          <t>Sample (Total number of properties)</t>
        </is>
      </c>
      <c r="B3" s="4" t="n">
        <v>72</v>
      </c>
    </row>
    <row r="4">
      <c r="A4" s="6" t="inlineStr">
        <is>
          <t>Average property taxes per unit</t>
        </is>
      </c>
      <c r="B4" s="7" t="n">
        <v>4803</v>
      </c>
    </row>
    <row r="5">
      <c r="A5" s="6" t="inlineStr">
        <is>
          <t>Average payroll expenses per unit</t>
        </is>
      </c>
      <c r="B5" s="7" t="n">
        <v>675</v>
      </c>
    </row>
    <row r="6">
      <c r="A6" s="6" t="inlineStr">
        <is>
          <t>Average capital expenditures per unit</t>
        </is>
      </c>
      <c r="B6" s="7" t="n">
        <v>251</v>
      </c>
    </row>
    <row r="7">
      <c r="A7" s="6" t="inlineStr">
        <is>
          <t>Average mortgage per unit</t>
        </is>
      </c>
      <c r="B7" s="7" t="n">
        <v>13419</v>
      </c>
    </row>
    <row r="8">
      <c r="A8" s="6" t="inlineStr">
        <is>
          <t>Average total operating expenses per unit</t>
        </is>
      </c>
      <c r="B8" s="7" t="n">
        <v>6043</v>
      </c>
    </row>
    <row r="9">
      <c r="A9" s="6" t="inlineStr">
        <is>
          <t>Average total expenses per unit</t>
        </is>
      </c>
      <c r="B9" s="7" t="n">
        <v>25192</v>
      </c>
    </row>
    <row r="10">
      <c r="A10" s="6" t="inlineStr">
        <is>
          <t>Average total profit per unit</t>
        </is>
      </c>
      <c r="B10" s="7" t="n">
        <v>3355</v>
      </c>
    </row>
    <row r="11">
      <c r="A11" s="6" t="inlineStr">
        <is>
          <t>Property taxes per dollar of rent</t>
        </is>
      </c>
      <c r="B11" s="4" t="inlineStr">
        <is>
          <t>17 cents</t>
        </is>
      </c>
    </row>
    <row r="12">
      <c r="A12" s="6" t="inlineStr">
        <is>
          <t>Payroll expenses per dollar of rent</t>
        </is>
      </c>
      <c r="B12" s="4" t="inlineStr">
        <is>
          <t>2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47 cents</t>
        </is>
      </c>
    </row>
    <row r="15">
      <c r="A15" s="6" t="inlineStr">
        <is>
          <t>Total operating expenses per dollar of rent</t>
        </is>
      </c>
      <c r="B15" s="4" t="inlineStr">
        <is>
          <t>21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12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20</v>
      </c>
      <c r="B21" s="4" t="n">
        <v>27.78</v>
      </c>
      <c r="C21" s="4" t="inlineStr">
        <is>
          <t>11215</t>
        </is>
      </c>
      <c r="D21" s="4" t="inlineStr">
        <is>
          <t>PROPERTYZIPCODE</t>
        </is>
      </c>
    </row>
    <row r="22">
      <c r="A22" s="4" t="n">
        <v>9</v>
      </c>
      <c r="B22" s="4" t="n">
        <v>12.5</v>
      </c>
      <c r="C22" s="4" t="inlineStr">
        <is>
          <t>11220</t>
        </is>
      </c>
      <c r="D22" s="4" t="inlineStr">
        <is>
          <t>PROPERTYZIPCODE</t>
        </is>
      </c>
    </row>
    <row r="23">
      <c r="A23" s="4" t="n">
        <v>7</v>
      </c>
      <c r="B23" s="4" t="n">
        <v>9.720000000000001</v>
      </c>
      <c r="C23" s="4" t="inlineStr">
        <is>
          <t>11219</t>
        </is>
      </c>
      <c r="D23" s="4" t="inlineStr">
        <is>
          <t>PROPERTYZIPCODE</t>
        </is>
      </c>
    </row>
    <row r="24">
      <c r="A24" s="4" t="n">
        <v>6</v>
      </c>
      <c r="B24" s="4" t="n">
        <v>8.33</v>
      </c>
      <c r="C24" s="4" t="inlineStr">
        <is>
          <t>11217</t>
        </is>
      </c>
      <c r="D24" s="4" t="inlineStr">
        <is>
          <t>PROPERTYZIPCODE</t>
        </is>
      </c>
    </row>
    <row r="25">
      <c r="A25" s="4" t="n">
        <v>6</v>
      </c>
      <c r="B25" s="4" t="n">
        <v>8.33</v>
      </c>
      <c r="C25" s="4" t="inlineStr">
        <is>
          <t>11201</t>
        </is>
      </c>
      <c r="D25" s="4" t="inlineStr">
        <is>
          <t>PROPERTYZIPCODE</t>
        </is>
      </c>
    </row>
    <row r="26">
      <c r="A26" s="4" t="n">
        <v>5</v>
      </c>
      <c r="B26" s="4" t="n">
        <v>6.94</v>
      </c>
      <c r="C26" s="4" t="inlineStr">
        <is>
          <t>10009</t>
        </is>
      </c>
      <c r="D26" s="4" t="inlineStr">
        <is>
          <t>PROPERTYZIPCODE</t>
        </is>
      </c>
    </row>
    <row r="27">
      <c r="A27" s="4" t="n">
        <v>4</v>
      </c>
      <c r="B27" s="4" t="n">
        <v>5.56</v>
      </c>
      <c r="C27" s="4" t="inlineStr">
        <is>
          <t>11238</t>
        </is>
      </c>
      <c r="D27" s="4" t="inlineStr">
        <is>
          <t>PROPERTYZIPCODE</t>
        </is>
      </c>
    </row>
    <row r="28">
      <c r="A28" s="4" t="n">
        <v>3</v>
      </c>
      <c r="B28" s="4" t="n">
        <v>4.17</v>
      </c>
      <c r="C28" s="4" t="inlineStr">
        <is>
          <t>11232</t>
        </is>
      </c>
      <c r="D28" s="4" t="inlineStr">
        <is>
          <t>PROPERTYZIPCODE</t>
        </is>
      </c>
    </row>
    <row r="29">
      <c r="A29" s="4" t="n">
        <v>3</v>
      </c>
      <c r="B29" s="4" t="n">
        <v>4.17</v>
      </c>
      <c r="C29" s="4" t="inlineStr">
        <is>
          <t>11231</t>
        </is>
      </c>
      <c r="D29" s="4" t="inlineStr">
        <is>
          <t>PROPERTYZIPCODE</t>
        </is>
      </c>
    </row>
    <row r="30">
      <c r="A30" s="4" t="n">
        <v>3</v>
      </c>
      <c r="B30" s="4" t="n">
        <v>4.17</v>
      </c>
      <c r="C30" s="4" t="inlineStr">
        <is>
          <t>10014</t>
        </is>
      </c>
      <c r="D30" s="4" t="inlineStr">
        <is>
          <t>PROPERTYZIPCODE</t>
        </is>
      </c>
    </row>
    <row r="31">
      <c r="A31" s="4" t="n">
        <v>2</v>
      </c>
      <c r="B31" s="4" t="n">
        <v>2.78</v>
      </c>
      <c r="C31" s="4" t="inlineStr">
        <is>
          <t>10002</t>
        </is>
      </c>
      <c r="D31" s="4" t="inlineStr">
        <is>
          <t>PROPERTYZIPCODE</t>
        </is>
      </c>
    </row>
    <row r="32">
      <c r="A32" s="4" t="n">
        <v>1</v>
      </c>
      <c r="B32" s="4" t="n">
        <v>1.39</v>
      </c>
      <c r="C32" s="4" t="inlineStr">
        <is>
          <t>10004</t>
        </is>
      </c>
      <c r="D32" s="4" t="inlineStr">
        <is>
          <t>PROPERTYZIPCODE</t>
        </is>
      </c>
    </row>
    <row r="33">
      <c r="A33" s="4" t="n">
        <v>1</v>
      </c>
      <c r="B33" s="4" t="n">
        <v>1.39</v>
      </c>
      <c r="C33" s="4" t="inlineStr">
        <is>
          <t>11106</t>
        </is>
      </c>
      <c r="D33" s="4" t="inlineStr">
        <is>
          <t>PROPERTYZIPCODE</t>
        </is>
      </c>
    </row>
    <row r="34">
      <c r="A34" s="4" t="n">
        <v>1</v>
      </c>
      <c r="B34" s="4" t="n">
        <v>1.39</v>
      </c>
      <c r="C34" s="4" t="inlineStr">
        <is>
          <t>11218</t>
        </is>
      </c>
      <c r="D34" s="4" t="inlineStr">
        <is>
          <t>PROPERTYZIPCODE</t>
        </is>
      </c>
    </row>
    <row r="35">
      <c r="A35" s="4" t="n">
        <v>1</v>
      </c>
      <c r="B35" s="4" t="n">
        <v>1.39</v>
      </c>
      <c r="C35" s="4" t="inlineStr">
        <is>
          <t>10011</t>
        </is>
      </c>
      <c r="D35" s="4" t="inlineStr">
        <is>
          <t>PROPERTYZIPCODE</t>
        </is>
      </c>
    </row>
    <row r="36">
      <c r="A36" s="9" t="n">
        <v>72</v>
      </c>
      <c r="B36" s="9" t="n">
        <v>100</v>
      </c>
      <c r="D36" s="9" t="inlineStr">
        <is>
          <t>Total PROPERTYZIPCODE</t>
        </is>
      </c>
    </row>
    <row r="37">
      <c r="A37" s="4" t="n">
        <v>51</v>
      </c>
      <c r="B37" s="4" t="n">
        <v>70.83</v>
      </c>
      <c r="C37" s="4" t="inlineStr">
        <is>
          <t>GARDEN</t>
        </is>
      </c>
      <c r="D37" s="4" t="inlineStr">
        <is>
          <t>Property Type</t>
        </is>
      </c>
    </row>
    <row r="38">
      <c r="A38" s="4" t="n">
        <v>19</v>
      </c>
      <c r="B38" s="4" t="n">
        <v>26.39</v>
      </c>
      <c r="C38" s="4" t="inlineStr">
        <is>
          <t>MIDRISE</t>
        </is>
      </c>
      <c r="D38" s="4" t="inlineStr">
        <is>
          <t>Property Type</t>
        </is>
      </c>
    </row>
    <row r="39">
      <c r="A39" s="4" t="n">
        <v>2</v>
      </c>
      <c r="B39" s="4" t="n">
        <v>2.78</v>
      </c>
      <c r="C39" s="4" t="inlineStr">
        <is>
          <t>HIRISE</t>
        </is>
      </c>
      <c r="D39" s="4" t="inlineStr">
        <is>
          <t>Property Type</t>
        </is>
      </c>
    </row>
    <row r="40">
      <c r="A40" s="9" t="n">
        <v>72</v>
      </c>
      <c r="B40" s="9" t="n">
        <v>100</v>
      </c>
      <c r="D40" s="9" t="inlineStr">
        <is>
          <t>Total Property Type</t>
        </is>
      </c>
    </row>
    <row r="41">
      <c r="A41" s="4" t="n">
        <v>14</v>
      </c>
      <c r="B41" s="4" t="n">
        <v>19.44</v>
      </c>
      <c r="C41" s="4" t="inlineStr">
        <is>
          <t>5-9 years</t>
        </is>
      </c>
      <c r="D41" s="4" t="inlineStr">
        <is>
          <t>Age of Property</t>
        </is>
      </c>
    </row>
    <row r="42">
      <c r="A42" s="4" t="n">
        <v>9</v>
      </c>
      <c r="B42" s="4" t="n">
        <v>12.5</v>
      </c>
      <c r="C42" s="4" t="inlineStr">
        <is>
          <t>10-19 years</t>
        </is>
      </c>
      <c r="D42" s="4" t="inlineStr">
        <is>
          <t>Age of Property</t>
        </is>
      </c>
    </row>
    <row r="43">
      <c r="A43" s="4" t="n">
        <v>49</v>
      </c>
      <c r="B43" s="4" t="n">
        <v>68.06</v>
      </c>
      <c r="C43" s="4" t="inlineStr">
        <is>
          <t>20+ years</t>
        </is>
      </c>
      <c r="D43" s="4" t="inlineStr">
        <is>
          <t>Age of Property</t>
        </is>
      </c>
    </row>
    <row r="44">
      <c r="A44" s="9" t="n">
        <v>72</v>
      </c>
      <c r="B44" s="9" t="n">
        <v>100</v>
      </c>
      <c r="D44" s="9" t="inlineStr">
        <is>
          <t>Total Age of Property</t>
        </is>
      </c>
    </row>
    <row r="45">
      <c r="A45" s="4" t="n">
        <v>68</v>
      </c>
      <c r="B45" s="4" t="n">
        <v>94.44</v>
      </c>
      <c r="C45" s="4" t="inlineStr">
        <is>
          <t>Less than 100</t>
        </is>
      </c>
      <c r="D45" s="4" t="inlineStr">
        <is>
          <t>Property Size</t>
        </is>
      </c>
    </row>
    <row r="46">
      <c r="A46" s="4" t="n">
        <v>1</v>
      </c>
      <c r="B46" s="4" t="n">
        <v>1.39</v>
      </c>
      <c r="C46" s="4" t="inlineStr">
        <is>
          <t>100-199</t>
        </is>
      </c>
      <c r="D46" s="4" t="inlineStr">
        <is>
          <t>Property Size</t>
        </is>
      </c>
    </row>
    <row r="47">
      <c r="A47" s="4" t="n">
        <v>1</v>
      </c>
      <c r="B47" s="4" t="n">
        <v>1.39</v>
      </c>
      <c r="C47" s="4" t="inlineStr">
        <is>
          <t>300-399</t>
        </is>
      </c>
      <c r="D47" s="4" t="inlineStr">
        <is>
          <t>Property Size</t>
        </is>
      </c>
    </row>
    <row r="48">
      <c r="A48" s="4" t="n">
        <v>2</v>
      </c>
      <c r="B48" s="4" t="n">
        <v>2.78</v>
      </c>
      <c r="C48" s="4" t="inlineStr">
        <is>
          <t>400-499</t>
        </is>
      </c>
      <c r="D48" s="4" t="inlineStr">
        <is>
          <t>Property Size</t>
        </is>
      </c>
    </row>
    <row r="49">
      <c r="A49" s="9" t="n">
        <v>72</v>
      </c>
      <c r="B49" s="9" t="n">
        <v>100</v>
      </c>
      <c r="D49" s="9" t="inlineStr">
        <is>
          <t>Total Property Size</t>
        </is>
      </c>
    </row>
    <row r="50">
      <c r="A50" s="4" t="n">
        <v>39</v>
      </c>
      <c r="B50" s="4" t="n">
        <v>54.17</v>
      </c>
      <c r="C50" s="4" t="inlineStr">
        <is>
          <t>MARKETRATE</t>
        </is>
      </c>
      <c r="D50" s="4" t="inlineStr">
        <is>
          <t>Rent Type</t>
        </is>
      </c>
    </row>
    <row r="51">
      <c r="A51" s="4" t="n">
        <v>33</v>
      </c>
      <c r="B51" s="4" t="n">
        <v>45.83</v>
      </c>
      <c r="C51" s="4" t="inlineStr">
        <is>
          <t>AFFORDABLE</t>
        </is>
      </c>
      <c r="D51" s="4" t="inlineStr">
        <is>
          <t>Rent Type</t>
        </is>
      </c>
    </row>
    <row r="52">
      <c r="A52" s="9" t="n">
        <v>72</v>
      </c>
      <c r="B52" s="9" t="n">
        <v>100</v>
      </c>
      <c r="D52" s="9" t="inlineStr">
        <is>
          <t>Total Rent Type</t>
        </is>
      </c>
    </row>
    <row r="53"/>
  </sheetData>
  <mergeCells count="2">
    <mergeCell ref="A19:D19"/>
    <mergeCell ref="A1:B1"/>
  </mergeCells>
  <pageMargins left="0.75" right="0.75" top="1" bottom="1" header="0.5" footer="0.5"/>
</worksheet>
</file>

<file path=xl/worksheets/sheet185.xml><?xml version="1.0" encoding="utf-8"?>
<worksheet xmlns="http://schemas.openxmlformats.org/spreadsheetml/2006/main">
  <sheetPr>
    <outlinePr summaryBelow="1" summaryRight="1"/>
    <pageSetUpPr/>
  </sheetPr>
  <dimension ref="A1:D52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2013</v>
      </c>
    </row>
    <row r="3">
      <c r="A3" s="6" t="inlineStr">
        <is>
          <t>Sample (Total number of properties)</t>
        </is>
      </c>
      <c r="B3" s="4" t="n">
        <v>33</v>
      </c>
    </row>
    <row r="4">
      <c r="A4" s="6" t="inlineStr">
        <is>
          <t>Average property taxes per unit</t>
        </is>
      </c>
      <c r="B4" s="7" t="n">
        <v>9430</v>
      </c>
    </row>
    <row r="5">
      <c r="A5" s="6" t="inlineStr">
        <is>
          <t>Average payroll expenses per unit</t>
        </is>
      </c>
      <c r="B5" s="7" t="n">
        <v>2398</v>
      </c>
    </row>
    <row r="6">
      <c r="A6" s="6" t="inlineStr">
        <is>
          <t>Average capital expenditures per unit</t>
        </is>
      </c>
      <c r="B6" s="7" t="n">
        <v>266</v>
      </c>
    </row>
    <row r="7">
      <c r="A7" s="6" t="inlineStr">
        <is>
          <t>Average mortgage per unit</t>
        </is>
      </c>
      <c r="B7" s="7" t="n">
        <v>10642</v>
      </c>
    </row>
    <row r="8">
      <c r="A8" s="6" t="inlineStr">
        <is>
          <t>Average total operating expenses per unit</t>
        </is>
      </c>
      <c r="B8" s="7" t="n">
        <v>7542</v>
      </c>
    </row>
    <row r="9">
      <c r="A9" s="6" t="inlineStr">
        <is>
          <t>Average total expenses per unit</t>
        </is>
      </c>
      <c r="B9" s="7" t="n">
        <v>30279</v>
      </c>
    </row>
    <row r="10">
      <c r="A10" s="6" t="inlineStr">
        <is>
          <t>Average total profit per unit</t>
        </is>
      </c>
      <c r="B10" s="7" t="n">
        <v>2661</v>
      </c>
    </row>
    <row r="11">
      <c r="A11" s="6" t="inlineStr">
        <is>
          <t>Property taxes per dollar of rent</t>
        </is>
      </c>
      <c r="B11" s="4" t="inlineStr">
        <is>
          <t>29 cents</t>
        </is>
      </c>
    </row>
    <row r="12">
      <c r="A12" s="6" t="inlineStr">
        <is>
          <t>Payroll expenses per dollar of rent</t>
        </is>
      </c>
      <c r="B12" s="4" t="inlineStr">
        <is>
          <t>7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32 cents</t>
        </is>
      </c>
    </row>
    <row r="15">
      <c r="A15" s="6" t="inlineStr">
        <is>
          <t>Total operating expenses per dollar of rent</t>
        </is>
      </c>
      <c r="B15" s="4" t="inlineStr">
        <is>
          <t>23 cents</t>
        </is>
      </c>
    </row>
    <row r="16">
      <c r="A16" s="6" t="inlineStr">
        <is>
          <t>Total expenses per dollar of rent</t>
        </is>
      </c>
      <c r="B16" s="4" t="inlineStr">
        <is>
          <t>92 cents</t>
        </is>
      </c>
    </row>
    <row r="17">
      <c r="A17" s="6" t="inlineStr">
        <is>
          <t>Total profit per dollar of rent</t>
        </is>
      </c>
      <c r="B17" s="4" t="inlineStr">
        <is>
          <t>8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7</v>
      </c>
      <c r="B21" s="4" t="n">
        <v>21.21</v>
      </c>
      <c r="C21" s="4" t="inlineStr">
        <is>
          <t>10024</t>
        </is>
      </c>
      <c r="D21" s="4" t="inlineStr">
        <is>
          <t>PROPERTYZIPCODE</t>
        </is>
      </c>
    </row>
    <row r="22">
      <c r="A22" s="4" t="n">
        <v>4</v>
      </c>
      <c r="B22" s="4" t="n">
        <v>12.12</v>
      </c>
      <c r="C22" s="4" t="inlineStr">
        <is>
          <t>10016</t>
        </is>
      </c>
      <c r="D22" s="4" t="inlineStr">
        <is>
          <t>PROPERTYZIPCODE</t>
        </is>
      </c>
    </row>
    <row r="23">
      <c r="A23" s="4" t="n">
        <v>3</v>
      </c>
      <c r="B23" s="4" t="n">
        <v>9.09</v>
      </c>
      <c r="C23" s="4" t="inlineStr">
        <is>
          <t>10022</t>
        </is>
      </c>
      <c r="D23" s="4" t="inlineStr">
        <is>
          <t>PROPERTYZIPCODE</t>
        </is>
      </c>
    </row>
    <row r="24">
      <c r="A24" s="4" t="n">
        <v>3</v>
      </c>
      <c r="B24" s="4" t="n">
        <v>9.09</v>
      </c>
      <c r="C24" s="4" t="inlineStr">
        <is>
          <t>10001</t>
        </is>
      </c>
      <c r="D24" s="4" t="inlineStr">
        <is>
          <t>PROPERTYZIPCODE</t>
        </is>
      </c>
    </row>
    <row r="25">
      <c r="A25" s="4" t="n">
        <v>3</v>
      </c>
      <c r="B25" s="4" t="n">
        <v>9.09</v>
      </c>
      <c r="C25" s="4" t="inlineStr">
        <is>
          <t>10028</t>
        </is>
      </c>
      <c r="D25" s="4" t="inlineStr">
        <is>
          <t>PROPERTYZIPCODE</t>
        </is>
      </c>
    </row>
    <row r="26">
      <c r="A26" s="4" t="n">
        <v>2</v>
      </c>
      <c r="B26" s="4" t="n">
        <v>6.06</v>
      </c>
      <c r="C26" s="4" t="inlineStr">
        <is>
          <t>10128</t>
        </is>
      </c>
      <c r="D26" s="4" t="inlineStr">
        <is>
          <t>PROPERTYZIPCODE</t>
        </is>
      </c>
    </row>
    <row r="27">
      <c r="A27" s="4" t="n">
        <v>2</v>
      </c>
      <c r="B27" s="4" t="n">
        <v>6.06</v>
      </c>
      <c r="C27" s="4" t="inlineStr">
        <is>
          <t>10025</t>
        </is>
      </c>
      <c r="D27" s="4" t="inlineStr">
        <is>
          <t>PROPERTYZIPCODE</t>
        </is>
      </c>
    </row>
    <row r="28">
      <c r="A28" s="4" t="n">
        <v>2</v>
      </c>
      <c r="B28" s="4" t="n">
        <v>6.06</v>
      </c>
      <c r="C28" s="4" t="inlineStr">
        <is>
          <t>10021</t>
        </is>
      </c>
      <c r="D28" s="4" t="inlineStr">
        <is>
          <t>PROPERTYZIPCODE</t>
        </is>
      </c>
    </row>
    <row r="29">
      <c r="A29" s="4" t="n">
        <v>2</v>
      </c>
      <c r="B29" s="4" t="n">
        <v>6.06</v>
      </c>
      <c r="C29" s="4" t="inlineStr">
        <is>
          <t>10018</t>
        </is>
      </c>
      <c r="D29" s="4" t="inlineStr">
        <is>
          <t>PROPERTYZIPCODE</t>
        </is>
      </c>
    </row>
    <row r="30">
      <c r="A30" s="4" t="n">
        <v>1</v>
      </c>
      <c r="B30" s="4" t="n">
        <v>3.03</v>
      </c>
      <c r="C30" s="4" t="inlineStr">
        <is>
          <t>10075</t>
        </is>
      </c>
      <c r="D30" s="4" t="inlineStr">
        <is>
          <t>PROPERTYZIPCODE</t>
        </is>
      </c>
    </row>
    <row r="31">
      <c r="A31" s="4" t="n">
        <v>1</v>
      </c>
      <c r="B31" s="4" t="n">
        <v>3.03</v>
      </c>
      <c r="C31" s="4" t="inlineStr">
        <is>
          <t>10065</t>
        </is>
      </c>
      <c r="D31" s="4" t="inlineStr">
        <is>
          <t>PROPERTYZIPCODE</t>
        </is>
      </c>
    </row>
    <row r="32">
      <c r="A32" s="4" t="n">
        <v>1</v>
      </c>
      <c r="B32" s="4" t="n">
        <v>3.03</v>
      </c>
      <c r="C32" s="4" t="inlineStr">
        <is>
          <t>10011</t>
        </is>
      </c>
      <c r="D32" s="4" t="inlineStr">
        <is>
          <t>PROPERTYZIPCODE</t>
        </is>
      </c>
    </row>
    <row r="33">
      <c r="A33" s="4" t="n">
        <v>1</v>
      </c>
      <c r="B33" s="4" t="n">
        <v>3.03</v>
      </c>
      <c r="C33" s="4" t="inlineStr">
        <is>
          <t>10019</t>
        </is>
      </c>
      <c r="D33" s="4" t="inlineStr">
        <is>
          <t>PROPERTYZIPCODE</t>
        </is>
      </c>
    </row>
    <row r="34">
      <c r="A34" s="4" t="n">
        <v>1</v>
      </c>
      <c r="B34" s="4" t="n">
        <v>3.03</v>
      </c>
      <c r="C34" s="4" t="inlineStr">
        <is>
          <t>10023</t>
        </is>
      </c>
      <c r="D34" s="4" t="inlineStr">
        <is>
          <t>PROPERTYZIPCODE</t>
        </is>
      </c>
    </row>
    <row r="35">
      <c r="A35" s="9" t="n">
        <v>33</v>
      </c>
      <c r="B35" s="9" t="n">
        <v>100</v>
      </c>
      <c r="D35" s="9" t="inlineStr">
        <is>
          <t>Total PROPERTYZIPCODE</t>
        </is>
      </c>
    </row>
    <row r="36">
      <c r="A36" s="4" t="n">
        <v>22</v>
      </c>
      <c r="B36" s="4" t="n">
        <v>66.67</v>
      </c>
      <c r="C36" s="4" t="inlineStr">
        <is>
          <t>MIDRISE</t>
        </is>
      </c>
      <c r="D36" s="4" t="inlineStr">
        <is>
          <t>Property Type</t>
        </is>
      </c>
    </row>
    <row r="37">
      <c r="A37" s="4" t="n">
        <v>8</v>
      </c>
      <c r="B37" s="4" t="n">
        <v>24.24</v>
      </c>
      <c r="C37" s="4" t="inlineStr">
        <is>
          <t>GARDEN</t>
        </is>
      </c>
      <c r="D37" s="4" t="inlineStr">
        <is>
          <t>Property Type</t>
        </is>
      </c>
    </row>
    <row r="38">
      <c r="A38" s="4" t="n">
        <v>3</v>
      </c>
      <c r="B38" s="4" t="n">
        <v>9.09</v>
      </c>
      <c r="C38" s="4" t="inlineStr">
        <is>
          <t>HIRISE</t>
        </is>
      </c>
      <c r="D38" s="4" t="inlineStr">
        <is>
          <t>Property Type</t>
        </is>
      </c>
    </row>
    <row r="39">
      <c r="A39" s="9" t="n">
        <v>33</v>
      </c>
      <c r="B39" s="9" t="n">
        <v>100</v>
      </c>
      <c r="D39" s="9" t="inlineStr">
        <is>
          <t>Total Property Type</t>
        </is>
      </c>
    </row>
    <row r="40">
      <c r="A40" s="4" t="n">
        <v>2</v>
      </c>
      <c r="B40" s="4" t="n">
        <v>6.06</v>
      </c>
      <c r="C40" s="4" t="inlineStr">
        <is>
          <t>Less than 5 years</t>
        </is>
      </c>
      <c r="D40" s="4" t="inlineStr">
        <is>
          <t>Age of Property</t>
        </is>
      </c>
    </row>
    <row r="41">
      <c r="A41" s="4" t="n">
        <v>3</v>
      </c>
      <c r="B41" s="4" t="n">
        <v>9.09</v>
      </c>
      <c r="C41" s="4" t="inlineStr">
        <is>
          <t>5-9 years</t>
        </is>
      </c>
      <c r="D41" s="4" t="inlineStr">
        <is>
          <t>Age of Property</t>
        </is>
      </c>
    </row>
    <row r="42">
      <c r="A42" s="4" t="n">
        <v>2</v>
      </c>
      <c r="B42" s="4" t="n">
        <v>6.06</v>
      </c>
      <c r="C42" s="4" t="inlineStr">
        <is>
          <t>10-19 years</t>
        </is>
      </c>
      <c r="D42" s="4" t="inlineStr">
        <is>
          <t>Age of Property</t>
        </is>
      </c>
    </row>
    <row r="43">
      <c r="A43" s="4" t="n">
        <v>26</v>
      </c>
      <c r="B43" s="4" t="n">
        <v>78.79000000000001</v>
      </c>
      <c r="C43" s="4" t="inlineStr">
        <is>
          <t>20+ years</t>
        </is>
      </c>
      <c r="D43" s="4" t="inlineStr">
        <is>
          <t>Age of Property</t>
        </is>
      </c>
    </row>
    <row r="44">
      <c r="A44" s="9" t="n">
        <v>33</v>
      </c>
      <c r="B44" s="9" t="n">
        <v>100</v>
      </c>
      <c r="D44" s="9" t="inlineStr">
        <is>
          <t>Total Age of Property</t>
        </is>
      </c>
    </row>
    <row r="45">
      <c r="A45" s="4" t="n">
        <v>26</v>
      </c>
      <c r="B45" s="4" t="n">
        <v>78.79000000000001</v>
      </c>
      <c r="C45" s="4" t="inlineStr">
        <is>
          <t>Less than 100</t>
        </is>
      </c>
      <c r="D45" s="4" t="inlineStr">
        <is>
          <t>Property Size</t>
        </is>
      </c>
    </row>
    <row r="46">
      <c r="A46" s="4" t="n">
        <v>5</v>
      </c>
      <c r="B46" s="4" t="n">
        <v>15.15</v>
      </c>
      <c r="C46" s="4" t="inlineStr">
        <is>
          <t>100-199</t>
        </is>
      </c>
      <c r="D46" s="4" t="inlineStr">
        <is>
          <t>Property Size</t>
        </is>
      </c>
    </row>
    <row r="47">
      <c r="A47" s="4" t="n">
        <v>2</v>
      </c>
      <c r="B47" s="4" t="n">
        <v>6.06</v>
      </c>
      <c r="C47" s="4" t="inlineStr">
        <is>
          <t>200-299</t>
        </is>
      </c>
      <c r="D47" s="4" t="inlineStr">
        <is>
          <t>Property Size</t>
        </is>
      </c>
    </row>
    <row r="48">
      <c r="A48" s="9" t="n">
        <v>33</v>
      </c>
      <c r="B48" s="9" t="n">
        <v>100</v>
      </c>
      <c r="D48" s="9" t="inlineStr">
        <is>
          <t>Total Property Size</t>
        </is>
      </c>
    </row>
    <row r="49">
      <c r="A49" s="4" t="n">
        <v>22</v>
      </c>
      <c r="B49" s="4" t="n">
        <v>66.67</v>
      </c>
      <c r="C49" s="4" t="inlineStr">
        <is>
          <t>MARKETRATE</t>
        </is>
      </c>
      <c r="D49" s="4" t="inlineStr">
        <is>
          <t>Rent Type</t>
        </is>
      </c>
    </row>
    <row r="50">
      <c r="A50" s="4" t="n">
        <v>11</v>
      </c>
      <c r="B50" s="4" t="n">
        <v>33.33</v>
      </c>
      <c r="C50" s="4" t="inlineStr">
        <is>
          <t>AFFORDABLE</t>
        </is>
      </c>
      <c r="D50" s="4" t="inlineStr">
        <is>
          <t>Rent Type</t>
        </is>
      </c>
    </row>
    <row r="51">
      <c r="A51" s="9" t="n">
        <v>33</v>
      </c>
      <c r="B51" s="9" t="n">
        <v>100</v>
      </c>
      <c r="D51" s="9" t="inlineStr">
        <is>
          <t>Total Rent Type</t>
        </is>
      </c>
    </row>
    <row r="52"/>
  </sheetData>
  <mergeCells count="2">
    <mergeCell ref="A19:D19"/>
    <mergeCell ref="A1:B1"/>
  </mergeCells>
  <pageMargins left="0.75" right="0.75" top="1" bottom="1" header="0.5" footer="0.5"/>
</worksheet>
</file>

<file path=xl/worksheets/sheet186.xml><?xml version="1.0" encoding="utf-8"?>
<worksheet xmlns="http://schemas.openxmlformats.org/spreadsheetml/2006/main">
  <sheetPr>
    <outlinePr summaryBelow="1" summaryRight="1"/>
    <pageSetUpPr/>
  </sheetPr>
  <dimension ref="A1:D57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4868</v>
      </c>
    </row>
    <row r="3">
      <c r="A3" s="6" t="inlineStr">
        <is>
          <t>Sample (Total number of properties)</t>
        </is>
      </c>
      <c r="B3" s="4" t="n">
        <v>97</v>
      </c>
    </row>
    <row r="4">
      <c r="A4" s="6" t="inlineStr">
        <is>
          <t>Average property taxes per unit</t>
        </is>
      </c>
      <c r="B4" s="7" t="n">
        <v>2562</v>
      </c>
    </row>
    <row r="5">
      <c r="A5" s="6" t="inlineStr">
        <is>
          <t>Average payroll expenses per unit</t>
        </is>
      </c>
      <c r="B5" s="7" t="n">
        <v>585</v>
      </c>
    </row>
    <row r="6">
      <c r="A6" s="6" t="inlineStr">
        <is>
          <t>Average capital expenditures per unit</t>
        </is>
      </c>
      <c r="B6" s="7" t="n">
        <v>248</v>
      </c>
    </row>
    <row r="7">
      <c r="A7" s="6" t="inlineStr">
        <is>
          <t>Average mortgage per unit</t>
        </is>
      </c>
      <c r="B7" s="7" t="n">
        <v>11235</v>
      </c>
    </row>
    <row r="8">
      <c r="A8" s="6" t="inlineStr">
        <is>
          <t>Average total operating expenses per unit</t>
        </is>
      </c>
      <c r="B8" s="7" t="n">
        <v>5928</v>
      </c>
    </row>
    <row r="9">
      <c r="A9" s="6" t="inlineStr">
        <is>
          <t>Average total expenses per unit</t>
        </is>
      </c>
      <c r="B9" s="7" t="n">
        <v>20557</v>
      </c>
    </row>
    <row r="10">
      <c r="A10" s="6" t="inlineStr">
        <is>
          <t>Average total profit per unit</t>
        </is>
      </c>
      <c r="B10" s="7" t="n">
        <v>2809</v>
      </c>
    </row>
    <row r="11">
      <c r="A11" s="6" t="inlineStr">
        <is>
          <t>Property taxes per dollar of rent</t>
        </is>
      </c>
      <c r="B11" s="4" t="inlineStr">
        <is>
          <t>11 cents</t>
        </is>
      </c>
    </row>
    <row r="12">
      <c r="A12" s="6" t="inlineStr">
        <is>
          <t>Payroll expenses per dollar of rent</t>
        </is>
      </c>
      <c r="B12" s="4" t="inlineStr">
        <is>
          <t>3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48 cents</t>
        </is>
      </c>
    </row>
    <row r="15">
      <c r="A15" s="6" t="inlineStr">
        <is>
          <t>Total operating expenses per dollar of rent</t>
        </is>
      </c>
      <c r="B15" s="4" t="inlineStr">
        <is>
          <t>25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12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11</v>
      </c>
      <c r="B21" s="4" t="n">
        <v>11.34</v>
      </c>
      <c r="C21" s="4" t="inlineStr">
        <is>
          <t>10031</t>
        </is>
      </c>
      <c r="D21" s="4" t="inlineStr">
        <is>
          <t>PROPERTYZIPCODE</t>
        </is>
      </c>
    </row>
    <row r="22">
      <c r="A22" s="4" t="n">
        <v>11</v>
      </c>
      <c r="B22" s="4" t="n">
        <v>11.34</v>
      </c>
      <c r="C22" s="4" t="inlineStr">
        <is>
          <t>10458</t>
        </is>
      </c>
      <c r="D22" s="4" t="inlineStr">
        <is>
          <t>PROPERTYZIPCODE</t>
        </is>
      </c>
    </row>
    <row r="23">
      <c r="A23" s="4" t="n">
        <v>10</v>
      </c>
      <c r="B23" s="4" t="n">
        <v>10.31</v>
      </c>
      <c r="C23" s="4" t="inlineStr">
        <is>
          <t>10030</t>
        </is>
      </c>
      <c r="D23" s="4" t="inlineStr">
        <is>
          <t>PROPERTYZIPCODE</t>
        </is>
      </c>
    </row>
    <row r="24">
      <c r="A24" s="4" t="n">
        <v>9</v>
      </c>
      <c r="B24" s="4" t="n">
        <v>9.279999999999999</v>
      </c>
      <c r="C24" s="4" t="inlineStr">
        <is>
          <t>10027</t>
        </is>
      </c>
      <c r="D24" s="4" t="inlineStr">
        <is>
          <t>PROPERTYZIPCODE</t>
        </is>
      </c>
    </row>
    <row r="25">
      <c r="A25" s="4" t="n">
        <v>9</v>
      </c>
      <c r="B25" s="4" t="n">
        <v>9.279999999999999</v>
      </c>
      <c r="C25" s="4" t="inlineStr">
        <is>
          <t>10453</t>
        </is>
      </c>
      <c r="D25" s="4" t="inlineStr">
        <is>
          <t>PROPERTYZIPCODE</t>
        </is>
      </c>
    </row>
    <row r="26">
      <c r="A26" s="4" t="n">
        <v>7</v>
      </c>
      <c r="B26" s="4" t="n">
        <v>7.22</v>
      </c>
      <c r="C26" s="4" t="inlineStr">
        <is>
          <t>10034</t>
        </is>
      </c>
      <c r="D26" s="4" t="inlineStr">
        <is>
          <t>PROPERTYZIPCODE</t>
        </is>
      </c>
    </row>
    <row r="27">
      <c r="A27" s="4" t="n">
        <v>6</v>
      </c>
      <c r="B27" s="4" t="n">
        <v>6.19</v>
      </c>
      <c r="C27" s="4" t="inlineStr">
        <is>
          <t>10468</t>
        </is>
      </c>
      <c r="D27" s="4" t="inlineStr">
        <is>
          <t>PROPERTYZIPCODE</t>
        </is>
      </c>
    </row>
    <row r="28">
      <c r="A28" s="4" t="n">
        <v>6</v>
      </c>
      <c r="B28" s="4" t="n">
        <v>6.19</v>
      </c>
      <c r="C28" s="4" t="inlineStr">
        <is>
          <t>10040</t>
        </is>
      </c>
      <c r="D28" s="4" t="inlineStr">
        <is>
          <t>PROPERTYZIPCODE</t>
        </is>
      </c>
    </row>
    <row r="29">
      <c r="A29" s="4" t="n">
        <v>5</v>
      </c>
      <c r="B29" s="4" t="n">
        <v>5.15</v>
      </c>
      <c r="C29" s="4" t="inlineStr">
        <is>
          <t>10026</t>
        </is>
      </c>
      <c r="D29" s="4" t="inlineStr">
        <is>
          <t>PROPERTYZIPCODE</t>
        </is>
      </c>
    </row>
    <row r="30">
      <c r="A30" s="4" t="n">
        <v>5</v>
      </c>
      <c r="B30" s="4" t="n">
        <v>5.15</v>
      </c>
      <c r="C30" s="4" t="inlineStr">
        <is>
          <t>10032</t>
        </is>
      </c>
      <c r="D30" s="4" t="inlineStr">
        <is>
          <t>PROPERTYZIPCODE</t>
        </is>
      </c>
    </row>
    <row r="31">
      <c r="A31" s="4" t="n">
        <v>5</v>
      </c>
      <c r="B31" s="4" t="n">
        <v>5.15</v>
      </c>
      <c r="C31" s="4" t="inlineStr">
        <is>
          <t>10033</t>
        </is>
      </c>
      <c r="D31" s="4" t="inlineStr">
        <is>
          <t>PROPERTYZIPCODE</t>
        </is>
      </c>
    </row>
    <row r="32">
      <c r="A32" s="4" t="n">
        <v>4</v>
      </c>
      <c r="B32" s="4" t="n">
        <v>4.12</v>
      </c>
      <c r="C32" s="4" t="inlineStr">
        <is>
          <t>10037</t>
        </is>
      </c>
      <c r="D32" s="4" t="inlineStr">
        <is>
          <t>PROPERTYZIPCODE</t>
        </is>
      </c>
    </row>
    <row r="33">
      <c r="A33" s="4" t="n">
        <v>3</v>
      </c>
      <c r="B33" s="4" t="n">
        <v>3.09</v>
      </c>
      <c r="C33" s="4" t="inlineStr">
        <is>
          <t>10035</t>
        </is>
      </c>
      <c r="D33" s="4" t="inlineStr">
        <is>
          <t>PROPERTYZIPCODE</t>
        </is>
      </c>
    </row>
    <row r="34">
      <c r="A34" s="4" t="n">
        <v>2</v>
      </c>
      <c r="B34" s="4" t="n">
        <v>2.06</v>
      </c>
      <c r="C34" s="4" t="inlineStr">
        <is>
          <t>10463</t>
        </is>
      </c>
      <c r="D34" s="4" t="inlineStr">
        <is>
          <t>PROPERTYZIPCODE</t>
        </is>
      </c>
    </row>
    <row r="35">
      <c r="A35" s="4" t="n">
        <v>2</v>
      </c>
      <c r="B35" s="4" t="n">
        <v>2.06</v>
      </c>
      <c r="C35" s="4" t="inlineStr">
        <is>
          <t>10029</t>
        </is>
      </c>
      <c r="D35" s="4" t="inlineStr">
        <is>
          <t>PROPERTYZIPCODE</t>
        </is>
      </c>
    </row>
    <row r="36">
      <c r="A36" s="4" t="n">
        <v>1</v>
      </c>
      <c r="B36" s="4" t="n">
        <v>1.03</v>
      </c>
      <c r="C36" s="4" t="inlineStr">
        <is>
          <t>10025</t>
        </is>
      </c>
      <c r="D36" s="4" t="inlineStr">
        <is>
          <t>PROPERTYZIPCODE</t>
        </is>
      </c>
    </row>
    <row r="37">
      <c r="A37" s="4" t="n">
        <v>1</v>
      </c>
      <c r="B37" s="4" t="n">
        <v>1.03</v>
      </c>
      <c r="C37" s="4" t="inlineStr">
        <is>
          <t>10039</t>
        </is>
      </c>
      <c r="D37" s="4" t="inlineStr">
        <is>
          <t>PROPERTYZIPCODE</t>
        </is>
      </c>
    </row>
    <row r="38">
      <c r="A38" s="9" t="n">
        <v>97</v>
      </c>
      <c r="B38" s="9" t="n">
        <v>100</v>
      </c>
      <c r="D38" s="9" t="inlineStr">
        <is>
          <t>Total PROPERTYZIPCODE</t>
        </is>
      </c>
    </row>
    <row r="39">
      <c r="A39" s="4" t="n">
        <v>62</v>
      </c>
      <c r="B39" s="4" t="n">
        <v>63.92</v>
      </c>
      <c r="C39" s="4" t="inlineStr">
        <is>
          <t>MIDRISE</t>
        </is>
      </c>
      <c r="D39" s="4" t="inlineStr">
        <is>
          <t>Property Type</t>
        </is>
      </c>
    </row>
    <row r="40">
      <c r="A40" s="4" t="n">
        <v>32</v>
      </c>
      <c r="B40" s="4" t="n">
        <v>32.99</v>
      </c>
      <c r="C40" s="4" t="inlineStr">
        <is>
          <t>GARDEN</t>
        </is>
      </c>
      <c r="D40" s="4" t="inlineStr">
        <is>
          <t>Property Type</t>
        </is>
      </c>
    </row>
    <row r="41">
      <c r="A41" s="4" t="n">
        <v>2</v>
      </c>
      <c r="B41" s="4" t="n">
        <v>2.06</v>
      </c>
      <c r="C41" s="4" t="inlineStr">
        <is>
          <t>HIRISE</t>
        </is>
      </c>
      <c r="D41" s="4" t="inlineStr">
        <is>
          <t>Property Type</t>
        </is>
      </c>
    </row>
    <row r="42">
      <c r="A42" s="4" t="n">
        <v>1</v>
      </c>
      <c r="B42" s="4" t="n">
        <v>1.03</v>
      </c>
      <c r="C42" s="4" t="inlineStr">
        <is>
          <t>SENIOR</t>
        </is>
      </c>
      <c r="D42" s="4" t="inlineStr">
        <is>
          <t>Property Type</t>
        </is>
      </c>
    </row>
    <row r="43">
      <c r="A43" s="9" t="n">
        <v>97</v>
      </c>
      <c r="B43" s="9" t="n">
        <v>100</v>
      </c>
      <c r="D43" s="9" t="inlineStr">
        <is>
          <t>Total Property Type</t>
        </is>
      </c>
    </row>
    <row r="44">
      <c r="A44" s="4" t="n">
        <v>6</v>
      </c>
      <c r="B44" s="4" t="n">
        <v>6.19</v>
      </c>
      <c r="C44" s="4" t="inlineStr">
        <is>
          <t>Less than 5 years</t>
        </is>
      </c>
      <c r="D44" s="4" t="inlineStr">
        <is>
          <t>Age of Property</t>
        </is>
      </c>
    </row>
    <row r="45">
      <c r="A45" s="4" t="n">
        <v>18</v>
      </c>
      <c r="B45" s="4" t="n">
        <v>18.56</v>
      </c>
      <c r="C45" s="4" t="inlineStr">
        <is>
          <t>5-9 years</t>
        </is>
      </c>
      <c r="D45" s="4" t="inlineStr">
        <is>
          <t>Age of Property</t>
        </is>
      </c>
    </row>
    <row r="46">
      <c r="A46" s="4" t="n">
        <v>16</v>
      </c>
      <c r="B46" s="4" t="n">
        <v>16.49</v>
      </c>
      <c r="C46" s="4" t="inlineStr">
        <is>
          <t>10-19 years</t>
        </is>
      </c>
      <c r="D46" s="4" t="inlineStr">
        <is>
          <t>Age of Property</t>
        </is>
      </c>
    </row>
    <row r="47">
      <c r="A47" s="4" t="n">
        <v>57</v>
      </c>
      <c r="B47" s="4" t="n">
        <v>58.76</v>
      </c>
      <c r="C47" s="4" t="inlineStr">
        <is>
          <t>20+ years</t>
        </is>
      </c>
      <c r="D47" s="4" t="inlineStr">
        <is>
          <t>Age of Property</t>
        </is>
      </c>
    </row>
    <row r="48">
      <c r="A48" s="9" t="n">
        <v>97</v>
      </c>
      <c r="B48" s="9" t="n">
        <v>100</v>
      </c>
      <c r="D48" s="9" t="inlineStr">
        <is>
          <t>Total Age of Property</t>
        </is>
      </c>
    </row>
    <row r="49">
      <c r="A49" s="4" t="n">
        <v>92</v>
      </c>
      <c r="B49" s="4" t="n">
        <v>94.84999999999999</v>
      </c>
      <c r="C49" s="4" t="inlineStr">
        <is>
          <t>Less than 100</t>
        </is>
      </c>
      <c r="D49" s="4" t="inlineStr">
        <is>
          <t>Property Size</t>
        </is>
      </c>
    </row>
    <row r="50">
      <c r="A50" s="4" t="n">
        <v>3</v>
      </c>
      <c r="B50" s="4" t="n">
        <v>3.09</v>
      </c>
      <c r="C50" s="4" t="inlineStr">
        <is>
          <t>100-199</t>
        </is>
      </c>
      <c r="D50" s="4" t="inlineStr">
        <is>
          <t>Property Size</t>
        </is>
      </c>
    </row>
    <row r="51">
      <c r="A51" s="4" t="n">
        <v>1</v>
      </c>
      <c r="B51" s="4" t="n">
        <v>1.03</v>
      </c>
      <c r="C51" s="4" t="inlineStr">
        <is>
          <t>300-399</t>
        </is>
      </c>
      <c r="D51" s="4" t="inlineStr">
        <is>
          <t>Property Size</t>
        </is>
      </c>
    </row>
    <row r="52">
      <c r="A52" s="4" t="n">
        <v>1</v>
      </c>
      <c r="B52" s="4" t="n">
        <v>1.03</v>
      </c>
      <c r="C52" s="4" t="inlineStr">
        <is>
          <t>500+</t>
        </is>
      </c>
      <c r="D52" s="4" t="inlineStr">
        <is>
          <t>Property Size</t>
        </is>
      </c>
    </row>
    <row r="53">
      <c r="A53" s="9" t="n">
        <v>97</v>
      </c>
      <c r="B53" s="9" t="n">
        <v>100</v>
      </c>
      <c r="D53" s="9" t="inlineStr">
        <is>
          <t>Total Property Size</t>
        </is>
      </c>
    </row>
    <row r="54">
      <c r="A54" s="4" t="n">
        <v>57</v>
      </c>
      <c r="B54" s="4" t="n">
        <v>58.76</v>
      </c>
      <c r="C54" s="4" t="inlineStr">
        <is>
          <t>AFFORDABLE</t>
        </is>
      </c>
      <c r="D54" s="4" t="inlineStr">
        <is>
          <t>Rent Type</t>
        </is>
      </c>
    </row>
    <row r="55">
      <c r="A55" s="4" t="n">
        <v>40</v>
      </c>
      <c r="B55" s="4" t="n">
        <v>41.24</v>
      </c>
      <c r="C55" s="4" t="inlineStr">
        <is>
          <t>MARKETRATE</t>
        </is>
      </c>
      <c r="D55" s="4" t="inlineStr">
        <is>
          <t>Rent Type</t>
        </is>
      </c>
    </row>
    <row r="56">
      <c r="A56" s="9" t="n">
        <v>97</v>
      </c>
      <c r="B56" s="9" t="n">
        <v>100</v>
      </c>
      <c r="D56" s="9" t="inlineStr">
        <is>
          <t>Total Rent Type</t>
        </is>
      </c>
    </row>
    <row r="57"/>
  </sheetData>
  <mergeCells count="2">
    <mergeCell ref="A19:D19"/>
    <mergeCell ref="A1:B1"/>
  </mergeCells>
  <pageMargins left="0.75" right="0.75" top="1" bottom="1" header="0.5" footer="0.5"/>
</worksheet>
</file>

<file path=xl/worksheets/sheet187.xml><?xml version="1.0" encoding="utf-8"?>
<worksheet xmlns="http://schemas.openxmlformats.org/spreadsheetml/2006/main">
  <sheetPr>
    <outlinePr summaryBelow="1" summaryRight="1"/>
    <pageSetUpPr/>
  </sheetPr>
  <dimension ref="A1:D57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2588</v>
      </c>
    </row>
    <row r="3">
      <c r="A3" s="6" t="inlineStr">
        <is>
          <t>Sample (Total number of properties)</t>
        </is>
      </c>
      <c r="B3" s="4" t="n">
        <v>64</v>
      </c>
    </row>
    <row r="4">
      <c r="A4" s="6" t="inlineStr">
        <is>
          <t>Average property taxes per unit</t>
        </is>
      </c>
      <c r="B4" s="7" t="n">
        <v>2760</v>
      </c>
    </row>
    <row r="5">
      <c r="A5" s="6" t="inlineStr">
        <is>
          <t>Average payroll expenses per unit</t>
        </is>
      </c>
      <c r="B5" s="7" t="n">
        <v>553</v>
      </c>
    </row>
    <row r="6">
      <c r="A6" s="6" t="inlineStr">
        <is>
          <t>Average capital expenditures per unit</t>
        </is>
      </c>
      <c r="B6" s="7" t="n">
        <v>250</v>
      </c>
    </row>
    <row r="7">
      <c r="A7" s="6" t="inlineStr">
        <is>
          <t>Average mortgage per unit</t>
        </is>
      </c>
      <c r="B7" s="7" t="n">
        <v>11235</v>
      </c>
    </row>
    <row r="8">
      <c r="A8" s="6" t="inlineStr">
        <is>
          <t>Average total operating expenses per unit</t>
        </is>
      </c>
      <c r="B8" s="7" t="n">
        <v>5863</v>
      </c>
    </row>
    <row r="9">
      <c r="A9" s="6" t="inlineStr">
        <is>
          <t>Average total expenses per unit</t>
        </is>
      </c>
      <c r="B9" s="7" t="n">
        <v>20662</v>
      </c>
    </row>
    <row r="10">
      <c r="A10" s="6" t="inlineStr">
        <is>
          <t>Average total profit per unit</t>
        </is>
      </c>
      <c r="B10" s="7" t="n">
        <v>2809</v>
      </c>
    </row>
    <row r="11">
      <c r="A11" s="6" t="inlineStr">
        <is>
          <t>Property taxes per dollar of rent</t>
        </is>
      </c>
      <c r="B11" s="4" t="inlineStr">
        <is>
          <t>12 cents</t>
        </is>
      </c>
    </row>
    <row r="12">
      <c r="A12" s="6" t="inlineStr">
        <is>
          <t>Payroll expenses per dollar of rent</t>
        </is>
      </c>
      <c r="B12" s="4" t="inlineStr">
        <is>
          <t>2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48 cents</t>
        </is>
      </c>
    </row>
    <row r="15">
      <c r="A15" s="6" t="inlineStr">
        <is>
          <t>Total operating expenses per dollar of rent</t>
        </is>
      </c>
      <c r="B15" s="4" t="inlineStr">
        <is>
          <t>25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12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8</v>
      </c>
      <c r="B21" s="4" t="n">
        <v>12.5</v>
      </c>
      <c r="C21" s="4" t="inlineStr">
        <is>
          <t>10461</t>
        </is>
      </c>
      <c r="D21" s="4" t="inlineStr">
        <is>
          <t>PROPERTYZIPCODE</t>
        </is>
      </c>
    </row>
    <row r="22">
      <c r="A22" s="4" t="n">
        <v>7</v>
      </c>
      <c r="B22" s="4" t="n">
        <v>10.94</v>
      </c>
      <c r="C22" s="4" t="inlineStr">
        <is>
          <t>10472</t>
        </is>
      </c>
      <c r="D22" s="4" t="inlineStr">
        <is>
          <t>PROPERTYZIPCODE</t>
        </is>
      </c>
    </row>
    <row r="23">
      <c r="A23" s="4" t="n">
        <v>7</v>
      </c>
      <c r="B23" s="4" t="n">
        <v>10.94</v>
      </c>
      <c r="C23" s="4" t="inlineStr">
        <is>
          <t>10454</t>
        </is>
      </c>
      <c r="D23" s="4" t="inlineStr">
        <is>
          <t>PROPERTYZIPCODE</t>
        </is>
      </c>
    </row>
    <row r="24">
      <c r="A24" s="4" t="n">
        <v>6</v>
      </c>
      <c r="B24" s="4" t="n">
        <v>9.380000000000001</v>
      </c>
      <c r="C24" s="4" t="inlineStr">
        <is>
          <t>11102</t>
        </is>
      </c>
      <c r="D24" s="4" t="inlineStr">
        <is>
          <t>PROPERTYZIPCODE</t>
        </is>
      </c>
    </row>
    <row r="25">
      <c r="A25" s="4" t="n">
        <v>5</v>
      </c>
      <c r="B25" s="4" t="n">
        <v>7.81</v>
      </c>
      <c r="C25" s="4" t="inlineStr">
        <is>
          <t>11103</t>
        </is>
      </c>
      <c r="D25" s="4" t="inlineStr">
        <is>
          <t>PROPERTYZIPCODE</t>
        </is>
      </c>
    </row>
    <row r="26">
      <c r="A26" s="4" t="n">
        <v>5</v>
      </c>
      <c r="B26" s="4" t="n">
        <v>7.81</v>
      </c>
      <c r="C26" s="4" t="inlineStr">
        <is>
          <t>11105</t>
        </is>
      </c>
      <c r="D26" s="4" t="inlineStr">
        <is>
          <t>PROPERTYZIPCODE</t>
        </is>
      </c>
    </row>
    <row r="27">
      <c r="A27" s="4" t="n">
        <v>4</v>
      </c>
      <c r="B27" s="4" t="n">
        <v>6.25</v>
      </c>
      <c r="C27" s="4" t="inlineStr">
        <is>
          <t>10474</t>
        </is>
      </c>
      <c r="D27" s="4" t="inlineStr">
        <is>
          <t>PROPERTYZIPCODE</t>
        </is>
      </c>
    </row>
    <row r="28">
      <c r="A28" s="4" t="n">
        <v>3</v>
      </c>
      <c r="B28" s="4" t="n">
        <v>4.69</v>
      </c>
      <c r="C28" s="4" t="inlineStr">
        <is>
          <t>10455</t>
        </is>
      </c>
      <c r="D28" s="4" t="inlineStr">
        <is>
          <t>PROPERTYZIPCODE</t>
        </is>
      </c>
    </row>
    <row r="29">
      <c r="A29" s="4" t="n">
        <v>3</v>
      </c>
      <c r="B29" s="4" t="n">
        <v>4.69</v>
      </c>
      <c r="C29" s="4" t="inlineStr">
        <is>
          <t>11368</t>
        </is>
      </c>
      <c r="D29" s="4" t="inlineStr">
        <is>
          <t>PROPERTYZIPCODE</t>
        </is>
      </c>
    </row>
    <row r="30">
      <c r="A30" s="4" t="n">
        <v>3</v>
      </c>
      <c r="B30" s="4" t="n">
        <v>4.69</v>
      </c>
      <c r="C30" s="4" t="inlineStr">
        <is>
          <t>11372</t>
        </is>
      </c>
      <c r="D30" s="4" t="inlineStr">
        <is>
          <t>PROPERTYZIPCODE</t>
        </is>
      </c>
    </row>
    <row r="31">
      <c r="A31" s="4" t="n">
        <v>3</v>
      </c>
      <c r="B31" s="4" t="n">
        <v>4.69</v>
      </c>
      <c r="C31" s="4" t="inlineStr">
        <is>
          <t>10473</t>
        </is>
      </c>
      <c r="D31" s="4" t="inlineStr">
        <is>
          <t>PROPERTYZIPCODE</t>
        </is>
      </c>
    </row>
    <row r="32">
      <c r="A32" s="4" t="n">
        <v>3</v>
      </c>
      <c r="B32" s="4" t="n">
        <v>4.69</v>
      </c>
      <c r="C32" s="4" t="inlineStr">
        <is>
          <t>10460</t>
        </is>
      </c>
      <c r="D32" s="4" t="inlineStr">
        <is>
          <t>PROPERTYZIPCODE</t>
        </is>
      </c>
    </row>
    <row r="33">
      <c r="A33" s="4" t="n">
        <v>2</v>
      </c>
      <c r="B33" s="4" t="n">
        <v>3.12</v>
      </c>
      <c r="C33" s="4" t="inlineStr">
        <is>
          <t>11106</t>
        </is>
      </c>
      <c r="D33" s="4" t="inlineStr">
        <is>
          <t>PROPERTYZIPCODE</t>
        </is>
      </c>
    </row>
    <row r="34">
      <c r="A34" s="4" t="n">
        <v>2</v>
      </c>
      <c r="B34" s="4" t="n">
        <v>3.12</v>
      </c>
      <c r="C34" s="4" t="inlineStr">
        <is>
          <t>10459</t>
        </is>
      </c>
      <c r="D34" s="4" t="inlineStr">
        <is>
          <t>PROPERTYZIPCODE</t>
        </is>
      </c>
    </row>
    <row r="35">
      <c r="A35" s="4" t="n">
        <v>1</v>
      </c>
      <c r="B35" s="4" t="n">
        <v>1.56</v>
      </c>
      <c r="C35" s="4" t="inlineStr">
        <is>
          <t>10469</t>
        </is>
      </c>
      <c r="D35" s="4" t="inlineStr">
        <is>
          <t>PROPERTYZIPCODE</t>
        </is>
      </c>
    </row>
    <row r="36">
      <c r="A36" s="4" t="n">
        <v>1</v>
      </c>
      <c r="B36" s="4" t="n">
        <v>1.56</v>
      </c>
      <c r="C36" s="4" t="inlineStr">
        <is>
          <t>10451</t>
        </is>
      </c>
      <c r="D36" s="4" t="inlineStr">
        <is>
          <t>PROPERTYZIPCODE</t>
        </is>
      </c>
    </row>
    <row r="37">
      <c r="A37" s="4" t="n">
        <v>1</v>
      </c>
      <c r="B37" s="4" t="n">
        <v>1.56</v>
      </c>
      <c r="C37" s="4" t="inlineStr">
        <is>
          <t>10462</t>
        </is>
      </c>
      <c r="D37" s="4" t="inlineStr">
        <is>
          <t>PROPERTYZIPCODE</t>
        </is>
      </c>
    </row>
    <row r="38">
      <c r="A38" s="9" t="n">
        <v>64</v>
      </c>
      <c r="B38" s="9" t="n">
        <v>100</v>
      </c>
      <c r="D38" s="9" t="inlineStr">
        <is>
          <t>Total PROPERTYZIPCODE</t>
        </is>
      </c>
    </row>
    <row r="39">
      <c r="A39" s="4" t="n">
        <v>39</v>
      </c>
      <c r="B39" s="4" t="n">
        <v>60.94</v>
      </c>
      <c r="C39" s="4" t="inlineStr">
        <is>
          <t>GARDEN</t>
        </is>
      </c>
      <c r="D39" s="4" t="inlineStr">
        <is>
          <t>Property Type</t>
        </is>
      </c>
    </row>
    <row r="40">
      <c r="A40" s="4" t="n">
        <v>22</v>
      </c>
      <c r="B40" s="4" t="n">
        <v>34.38</v>
      </c>
      <c r="C40" s="4" t="inlineStr">
        <is>
          <t>MIDRISE</t>
        </is>
      </c>
      <c r="D40" s="4" t="inlineStr">
        <is>
          <t>Property Type</t>
        </is>
      </c>
    </row>
    <row r="41">
      <c r="A41" s="4" t="n">
        <v>2</v>
      </c>
      <c r="B41" s="4" t="n">
        <v>3.12</v>
      </c>
      <c r="C41" s="4" t="inlineStr">
        <is>
          <t>HIRISE</t>
        </is>
      </c>
      <c r="D41" s="4" t="inlineStr">
        <is>
          <t>Property Type</t>
        </is>
      </c>
    </row>
    <row r="42">
      <c r="A42" s="4" t="n">
        <v>1</v>
      </c>
      <c r="B42" s="4" t="n">
        <v>1.56</v>
      </c>
      <c r="C42" s="4" t="inlineStr">
        <is>
          <t>SENIOR</t>
        </is>
      </c>
      <c r="D42" s="4" t="inlineStr">
        <is>
          <t>Property Type</t>
        </is>
      </c>
    </row>
    <row r="43">
      <c r="A43" s="9" t="n">
        <v>64</v>
      </c>
      <c r="B43" s="9" t="n">
        <v>100</v>
      </c>
      <c r="D43" s="9" t="inlineStr">
        <is>
          <t>Total Property Type</t>
        </is>
      </c>
    </row>
    <row r="44">
      <c r="A44" s="4" t="n">
        <v>5</v>
      </c>
      <c r="B44" s="4" t="n">
        <v>7.81</v>
      </c>
      <c r="C44" s="4" t="inlineStr">
        <is>
          <t>Less than 5 years</t>
        </is>
      </c>
      <c r="D44" s="4" t="inlineStr">
        <is>
          <t>Age of Property</t>
        </is>
      </c>
    </row>
    <row r="45">
      <c r="A45" s="4" t="n">
        <v>15</v>
      </c>
      <c r="B45" s="4" t="n">
        <v>23.44</v>
      </c>
      <c r="C45" s="4" t="inlineStr">
        <is>
          <t>5-9 years</t>
        </is>
      </c>
      <c r="D45" s="4" t="inlineStr">
        <is>
          <t>Age of Property</t>
        </is>
      </c>
    </row>
    <row r="46">
      <c r="A46" s="4" t="n">
        <v>12</v>
      </c>
      <c r="B46" s="4" t="n">
        <v>18.75</v>
      </c>
      <c r="C46" s="4" t="inlineStr">
        <is>
          <t>10-19 years</t>
        </is>
      </c>
      <c r="D46" s="4" t="inlineStr">
        <is>
          <t>Age of Property</t>
        </is>
      </c>
    </row>
    <row r="47">
      <c r="A47" s="4" t="n">
        <v>32</v>
      </c>
      <c r="B47" s="4" t="n">
        <v>50</v>
      </c>
      <c r="C47" s="4" t="inlineStr">
        <is>
          <t>20+ years</t>
        </is>
      </c>
      <c r="D47" s="4" t="inlineStr">
        <is>
          <t>Age of Property</t>
        </is>
      </c>
    </row>
    <row r="48">
      <c r="A48" s="9" t="n">
        <v>64</v>
      </c>
      <c r="B48" s="9" t="n">
        <v>100</v>
      </c>
      <c r="D48" s="9" t="inlineStr">
        <is>
          <t>Total Age of Property</t>
        </is>
      </c>
    </row>
    <row r="49">
      <c r="A49" s="4" t="n">
        <v>58</v>
      </c>
      <c r="B49" s="4" t="n">
        <v>90.62</v>
      </c>
      <c r="C49" s="4" t="inlineStr">
        <is>
          <t>Less than 100</t>
        </is>
      </c>
      <c r="D49" s="4" t="inlineStr">
        <is>
          <t>Property Size</t>
        </is>
      </c>
    </row>
    <row r="50">
      <c r="A50" s="4" t="n">
        <v>3</v>
      </c>
      <c r="B50" s="4" t="n">
        <v>4.69</v>
      </c>
      <c r="C50" s="4" t="inlineStr">
        <is>
          <t>100-199</t>
        </is>
      </c>
      <c r="D50" s="4" t="inlineStr">
        <is>
          <t>Property Size</t>
        </is>
      </c>
    </row>
    <row r="51">
      <c r="A51" s="4" t="n">
        <v>2</v>
      </c>
      <c r="B51" s="4" t="n">
        <v>3.12</v>
      </c>
      <c r="C51" s="4" t="inlineStr">
        <is>
          <t>200-299</t>
        </is>
      </c>
      <c r="D51" s="4" t="inlineStr">
        <is>
          <t>Property Size</t>
        </is>
      </c>
    </row>
    <row r="52">
      <c r="A52" s="4" t="n">
        <v>1</v>
      </c>
      <c r="B52" s="4" t="n">
        <v>1.56</v>
      </c>
      <c r="C52" s="4" t="inlineStr">
        <is>
          <t>400-499</t>
        </is>
      </c>
      <c r="D52" s="4" t="inlineStr">
        <is>
          <t>Property Size</t>
        </is>
      </c>
    </row>
    <row r="53">
      <c r="A53" s="9" t="n">
        <v>64</v>
      </c>
      <c r="B53" s="9" t="n">
        <v>100</v>
      </c>
      <c r="D53" s="9" t="inlineStr">
        <is>
          <t>Total Property Size</t>
        </is>
      </c>
    </row>
    <row r="54">
      <c r="A54" s="4" t="n">
        <v>33</v>
      </c>
      <c r="B54" s="4" t="n">
        <v>51.56</v>
      </c>
      <c r="C54" s="4" t="inlineStr">
        <is>
          <t>MARKETRATE</t>
        </is>
      </c>
      <c r="D54" s="4" t="inlineStr">
        <is>
          <t>Rent Type</t>
        </is>
      </c>
    </row>
    <row r="55">
      <c r="A55" s="4" t="n">
        <v>31</v>
      </c>
      <c r="B55" s="4" t="n">
        <v>48.44</v>
      </c>
      <c r="C55" s="4" t="inlineStr">
        <is>
          <t>AFFORDABLE</t>
        </is>
      </c>
      <c r="D55" s="4" t="inlineStr">
        <is>
          <t>Rent Type</t>
        </is>
      </c>
    </row>
    <row r="56">
      <c r="A56" s="9" t="n">
        <v>64</v>
      </c>
      <c r="B56" s="9" t="n">
        <v>100</v>
      </c>
      <c r="D56" s="9" t="inlineStr">
        <is>
          <t>Total Rent Type</t>
        </is>
      </c>
    </row>
    <row r="57"/>
  </sheetData>
  <mergeCells count="2">
    <mergeCell ref="A19:D19"/>
    <mergeCell ref="A1:B1"/>
  </mergeCells>
  <pageMargins left="0.75" right="0.75" top="1" bottom="1" header="0.5" footer="0.5"/>
</worksheet>
</file>

<file path=xl/worksheets/sheet188.xml><?xml version="1.0" encoding="utf-8"?>
<worksheet xmlns="http://schemas.openxmlformats.org/spreadsheetml/2006/main">
  <sheetPr>
    <outlinePr summaryBelow="1" summaryRight="1"/>
    <pageSetUpPr/>
  </sheetPr>
  <dimension ref="A1:D56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3705</v>
      </c>
    </row>
    <row r="3">
      <c r="A3" s="6" t="inlineStr">
        <is>
          <t>Sample (Total number of properties)</t>
        </is>
      </c>
      <c r="B3" s="4" t="n">
        <v>95</v>
      </c>
    </row>
    <row r="4">
      <c r="A4" s="6" t="inlineStr">
        <is>
          <t>Average property taxes per unit</t>
        </is>
      </c>
      <c r="B4" s="7" t="n">
        <v>1906</v>
      </c>
    </row>
    <row r="5">
      <c r="A5" s="6" t="inlineStr">
        <is>
          <t>Average payroll expenses per unit</t>
        </is>
      </c>
      <c r="B5" s="7" t="n">
        <v>432</v>
      </c>
    </row>
    <row r="6">
      <c r="A6" s="6" t="inlineStr">
        <is>
          <t>Average capital expenditures per unit</t>
        </is>
      </c>
      <c r="B6" s="7" t="n">
        <v>253</v>
      </c>
    </row>
    <row r="7">
      <c r="A7" s="6" t="inlineStr">
        <is>
          <t>Average mortgage per unit</t>
        </is>
      </c>
      <c r="B7" s="7" t="n">
        <v>10057</v>
      </c>
    </row>
    <row r="8">
      <c r="A8" s="6" t="inlineStr">
        <is>
          <t>Average total operating expenses per unit</t>
        </is>
      </c>
      <c r="B8" s="7" t="n">
        <v>5769</v>
      </c>
    </row>
    <row r="9">
      <c r="A9" s="6" t="inlineStr">
        <is>
          <t>Average total expenses per unit</t>
        </is>
      </c>
      <c r="B9" s="7" t="n">
        <v>18417</v>
      </c>
    </row>
    <row r="10">
      <c r="A10" s="6" t="inlineStr">
        <is>
          <t>Average total profit per unit</t>
        </is>
      </c>
      <c r="B10" s="7" t="n">
        <v>2514</v>
      </c>
    </row>
    <row r="11">
      <c r="A11" s="6" t="inlineStr">
        <is>
          <t>Property taxes per dollar of rent</t>
        </is>
      </c>
      <c r="B11" s="4" t="inlineStr">
        <is>
          <t>9 cents</t>
        </is>
      </c>
    </row>
    <row r="12">
      <c r="A12" s="6" t="inlineStr">
        <is>
          <t>Payroll expenses per dollar of rent</t>
        </is>
      </c>
      <c r="B12" s="4" t="inlineStr">
        <is>
          <t>2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48 cents</t>
        </is>
      </c>
    </row>
    <row r="15">
      <c r="A15" s="6" t="inlineStr">
        <is>
          <t>Total operating expenses per dollar of rent</t>
        </is>
      </c>
      <c r="B15" s="4" t="inlineStr">
        <is>
          <t>28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12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18</v>
      </c>
      <c r="B21" s="4" t="n">
        <v>18.95</v>
      </c>
      <c r="C21" s="4" t="inlineStr">
        <is>
          <t>10467</t>
        </is>
      </c>
      <c r="D21" s="4" t="inlineStr">
        <is>
          <t>PROPERTYZIPCODE</t>
        </is>
      </c>
    </row>
    <row r="22">
      <c r="A22" s="4" t="n">
        <v>12</v>
      </c>
      <c r="B22" s="4" t="n">
        <v>12.63</v>
      </c>
      <c r="C22" s="4" t="inlineStr">
        <is>
          <t>10456</t>
        </is>
      </c>
      <c r="D22" s="4" t="inlineStr">
        <is>
          <t>PROPERTYZIPCODE</t>
        </is>
      </c>
    </row>
    <row r="23">
      <c r="A23" s="4" t="n">
        <v>9</v>
      </c>
      <c r="B23" s="4" t="n">
        <v>9.470000000000001</v>
      </c>
      <c r="C23" s="4" t="inlineStr">
        <is>
          <t>10452</t>
        </is>
      </c>
      <c r="D23" s="4" t="inlineStr">
        <is>
          <t>PROPERTYZIPCODE</t>
        </is>
      </c>
    </row>
    <row r="24">
      <c r="A24" s="4" t="n">
        <v>7</v>
      </c>
      <c r="B24" s="4" t="n">
        <v>7.37</v>
      </c>
      <c r="C24" s="4" t="inlineStr">
        <is>
          <t>10457</t>
        </is>
      </c>
      <c r="D24" s="4" t="inlineStr">
        <is>
          <t>PROPERTYZIPCODE</t>
        </is>
      </c>
    </row>
    <row r="25">
      <c r="A25" s="4" t="n">
        <v>7</v>
      </c>
      <c r="B25" s="4" t="n">
        <v>7.37</v>
      </c>
      <c r="C25" s="4" t="inlineStr">
        <is>
          <t>10460</t>
        </is>
      </c>
      <c r="D25" s="4" t="inlineStr">
        <is>
          <t>PROPERTYZIPCODE</t>
        </is>
      </c>
    </row>
    <row r="26">
      <c r="A26" s="4" t="n">
        <v>7</v>
      </c>
      <c r="B26" s="4" t="n">
        <v>7.37</v>
      </c>
      <c r="C26" s="4" t="inlineStr">
        <is>
          <t>10466</t>
        </is>
      </c>
      <c r="D26" s="4" t="inlineStr">
        <is>
          <t>PROPERTYZIPCODE</t>
        </is>
      </c>
    </row>
    <row r="27">
      <c r="A27" s="4" t="n">
        <v>7</v>
      </c>
      <c r="B27" s="4" t="n">
        <v>7.37</v>
      </c>
      <c r="C27" s="4" t="inlineStr">
        <is>
          <t>10451</t>
        </is>
      </c>
      <c r="D27" s="4" t="inlineStr">
        <is>
          <t>PROPERTYZIPCODE</t>
        </is>
      </c>
    </row>
    <row r="28">
      <c r="A28" s="4" t="n">
        <v>6</v>
      </c>
      <c r="B28" s="4" t="n">
        <v>6.32</v>
      </c>
      <c r="C28" s="4" t="inlineStr">
        <is>
          <t>10453</t>
        </is>
      </c>
      <c r="D28" s="4" t="inlineStr">
        <is>
          <t>PROPERTYZIPCODE</t>
        </is>
      </c>
    </row>
    <row r="29">
      <c r="A29" s="4" t="n">
        <v>6</v>
      </c>
      <c r="B29" s="4" t="n">
        <v>6.32</v>
      </c>
      <c r="C29" s="4" t="inlineStr">
        <is>
          <t>10458</t>
        </is>
      </c>
      <c r="D29" s="4" t="inlineStr">
        <is>
          <t>PROPERTYZIPCODE</t>
        </is>
      </c>
    </row>
    <row r="30">
      <c r="A30" s="4" t="n">
        <v>3</v>
      </c>
      <c r="B30" s="4" t="n">
        <v>3.16</v>
      </c>
      <c r="C30" s="4" t="inlineStr">
        <is>
          <t>10470</t>
        </is>
      </c>
      <c r="D30" s="4" t="inlineStr">
        <is>
          <t>PROPERTYZIPCODE</t>
        </is>
      </c>
    </row>
    <row r="31">
      <c r="A31" s="4" t="n">
        <v>3</v>
      </c>
      <c r="B31" s="4" t="n">
        <v>3.16</v>
      </c>
      <c r="C31" s="4" t="inlineStr">
        <is>
          <t>10459</t>
        </is>
      </c>
      <c r="D31" s="4" t="inlineStr">
        <is>
          <t>PROPERTYZIPCODE</t>
        </is>
      </c>
    </row>
    <row r="32">
      <c r="A32" s="4" t="n">
        <v>3</v>
      </c>
      <c r="B32" s="4" t="n">
        <v>3.16</v>
      </c>
      <c r="C32" s="4" t="inlineStr">
        <is>
          <t>10475</t>
        </is>
      </c>
      <c r="D32" s="4" t="inlineStr">
        <is>
          <t>PROPERTYZIPCODE</t>
        </is>
      </c>
    </row>
    <row r="33">
      <c r="A33" s="4" t="n">
        <v>2</v>
      </c>
      <c r="B33" s="4" t="n">
        <v>2.11</v>
      </c>
      <c r="C33" s="4" t="inlineStr">
        <is>
          <t>10455</t>
        </is>
      </c>
      <c r="D33" s="4" t="inlineStr">
        <is>
          <t>PROPERTYZIPCODE</t>
        </is>
      </c>
    </row>
    <row r="34">
      <c r="A34" s="4" t="n">
        <v>2</v>
      </c>
      <c r="B34" s="4" t="n">
        <v>2.11</v>
      </c>
      <c r="C34" s="4" t="inlineStr">
        <is>
          <t>10469</t>
        </is>
      </c>
      <c r="D34" s="4" t="inlineStr">
        <is>
          <t>PROPERTYZIPCODE</t>
        </is>
      </c>
    </row>
    <row r="35">
      <c r="A35" s="4" t="n">
        <v>1</v>
      </c>
      <c r="B35" s="4" t="n">
        <v>1.05</v>
      </c>
      <c r="C35" s="4" t="inlineStr">
        <is>
          <t>10075</t>
        </is>
      </c>
      <c r="D35" s="4" t="inlineStr">
        <is>
          <t>PROPERTYZIPCODE</t>
        </is>
      </c>
    </row>
    <row r="36">
      <c r="A36" s="4" t="n">
        <v>1</v>
      </c>
      <c r="B36" s="4" t="n">
        <v>1.05</v>
      </c>
      <c r="C36" s="4" t="inlineStr">
        <is>
          <t>10463</t>
        </is>
      </c>
      <c r="D36" s="4" t="inlineStr">
        <is>
          <t>PROPERTYZIPCODE</t>
        </is>
      </c>
    </row>
    <row r="37">
      <c r="A37" s="4" t="n">
        <v>1</v>
      </c>
      <c r="B37" s="4" t="n">
        <v>1.05</v>
      </c>
      <c r="C37" s="4" t="inlineStr">
        <is>
          <t>10461</t>
        </is>
      </c>
      <c r="D37" s="4" t="inlineStr">
        <is>
          <t>PROPERTYZIPCODE</t>
        </is>
      </c>
    </row>
    <row r="38">
      <c r="A38" s="9" t="n">
        <v>95</v>
      </c>
      <c r="B38" s="9" t="n">
        <v>100</v>
      </c>
      <c r="D38" s="9" t="inlineStr">
        <is>
          <t>Total PROPERTYZIPCODE</t>
        </is>
      </c>
    </row>
    <row r="39">
      <c r="A39" s="4" t="n">
        <v>47</v>
      </c>
      <c r="B39" s="4" t="n">
        <v>49.47</v>
      </c>
      <c r="C39" s="4" t="inlineStr">
        <is>
          <t>MIDRISE</t>
        </is>
      </c>
      <c r="D39" s="4" t="inlineStr">
        <is>
          <t>Property Type</t>
        </is>
      </c>
    </row>
    <row r="40">
      <c r="A40" s="4" t="n">
        <v>44</v>
      </c>
      <c r="B40" s="4" t="n">
        <v>46.32</v>
      </c>
      <c r="C40" s="4" t="inlineStr">
        <is>
          <t>GARDEN</t>
        </is>
      </c>
      <c r="D40" s="4" t="inlineStr">
        <is>
          <t>Property Type</t>
        </is>
      </c>
    </row>
    <row r="41">
      <c r="A41" s="4" t="n">
        <v>4</v>
      </c>
      <c r="B41" s="4" t="n">
        <v>4.21</v>
      </c>
      <c r="C41" s="4" t="inlineStr">
        <is>
          <t>HIRISE</t>
        </is>
      </c>
      <c r="D41" s="4" t="inlineStr">
        <is>
          <t>Property Type</t>
        </is>
      </c>
    </row>
    <row r="42">
      <c r="A42" s="9" t="n">
        <v>95</v>
      </c>
      <c r="B42" s="9" t="n">
        <v>100</v>
      </c>
      <c r="D42" s="9" t="inlineStr">
        <is>
          <t>Total Property Type</t>
        </is>
      </c>
    </row>
    <row r="43">
      <c r="A43" s="4" t="n">
        <v>9</v>
      </c>
      <c r="B43" s="4" t="n">
        <v>9.470000000000001</v>
      </c>
      <c r="C43" s="4" t="inlineStr">
        <is>
          <t>Less than 5 years</t>
        </is>
      </c>
      <c r="D43" s="4" t="inlineStr">
        <is>
          <t>Age of Property</t>
        </is>
      </c>
    </row>
    <row r="44">
      <c r="A44" s="4" t="n">
        <v>22</v>
      </c>
      <c r="B44" s="4" t="n">
        <v>23.16</v>
      </c>
      <c r="C44" s="4" t="inlineStr">
        <is>
          <t>5-9 years</t>
        </is>
      </c>
      <c r="D44" s="4" t="inlineStr">
        <is>
          <t>Age of Property</t>
        </is>
      </c>
    </row>
    <row r="45">
      <c r="A45" s="4" t="n">
        <v>16</v>
      </c>
      <c r="B45" s="4" t="n">
        <v>16.84</v>
      </c>
      <c r="C45" s="4" t="inlineStr">
        <is>
          <t>10-19 years</t>
        </is>
      </c>
      <c r="D45" s="4" t="inlineStr">
        <is>
          <t>Age of Property</t>
        </is>
      </c>
    </row>
    <row r="46">
      <c r="A46" s="4" t="n">
        <v>48</v>
      </c>
      <c r="B46" s="4" t="n">
        <v>50.53</v>
      </c>
      <c r="C46" s="4" t="inlineStr">
        <is>
          <t>20+ years</t>
        </is>
      </c>
      <c r="D46" s="4" t="inlineStr">
        <is>
          <t>Age of Property</t>
        </is>
      </c>
    </row>
    <row r="47">
      <c r="A47" s="9" t="n">
        <v>95</v>
      </c>
      <c r="B47" s="9" t="n">
        <v>100</v>
      </c>
      <c r="D47" s="9" t="inlineStr">
        <is>
          <t>Total Age of Property</t>
        </is>
      </c>
    </row>
    <row r="48">
      <c r="A48" s="4" t="n">
        <v>88</v>
      </c>
      <c r="B48" s="4" t="n">
        <v>92.63</v>
      </c>
      <c r="C48" s="4" t="inlineStr">
        <is>
          <t>Less than 100</t>
        </is>
      </c>
      <c r="D48" s="4" t="inlineStr">
        <is>
          <t>Property Size</t>
        </is>
      </c>
    </row>
    <row r="49">
      <c r="A49" s="4" t="n">
        <v>3</v>
      </c>
      <c r="B49" s="4" t="n">
        <v>3.16</v>
      </c>
      <c r="C49" s="4" t="inlineStr">
        <is>
          <t>100-199</t>
        </is>
      </c>
      <c r="D49" s="4" t="inlineStr">
        <is>
          <t>Property Size</t>
        </is>
      </c>
    </row>
    <row r="50">
      <c r="A50" s="4" t="n">
        <v>3</v>
      </c>
      <c r="B50" s="4" t="n">
        <v>3.16</v>
      </c>
      <c r="C50" s="4" t="inlineStr">
        <is>
          <t>200-299</t>
        </is>
      </c>
      <c r="D50" s="4" t="inlineStr">
        <is>
          <t>Property Size</t>
        </is>
      </c>
    </row>
    <row r="51">
      <c r="A51" s="4" t="n">
        <v>1</v>
      </c>
      <c r="B51" s="4" t="n">
        <v>1.05</v>
      </c>
      <c r="C51" s="4" t="inlineStr">
        <is>
          <t>300-399</t>
        </is>
      </c>
      <c r="D51" s="4" t="inlineStr">
        <is>
          <t>Property Size</t>
        </is>
      </c>
    </row>
    <row r="52">
      <c r="A52" s="9" t="n">
        <v>95</v>
      </c>
      <c r="B52" s="9" t="n">
        <v>100</v>
      </c>
      <c r="D52" s="9" t="inlineStr">
        <is>
          <t>Total Property Size</t>
        </is>
      </c>
    </row>
    <row r="53">
      <c r="A53" s="4" t="n">
        <v>57</v>
      </c>
      <c r="B53" s="4" t="n">
        <v>60</v>
      </c>
      <c r="C53" s="4" t="inlineStr">
        <is>
          <t>AFFORDABLE</t>
        </is>
      </c>
      <c r="D53" s="4" t="inlineStr">
        <is>
          <t>Rent Type</t>
        </is>
      </c>
    </row>
    <row r="54">
      <c r="A54" s="4" t="n">
        <v>38</v>
      </c>
      <c r="B54" s="4" t="n">
        <v>40</v>
      </c>
      <c r="C54" s="4" t="inlineStr">
        <is>
          <t>MARKETRATE</t>
        </is>
      </c>
      <c r="D54" s="4" t="inlineStr">
        <is>
          <t>Rent Type</t>
        </is>
      </c>
    </row>
    <row r="55">
      <c r="A55" s="9" t="n">
        <v>95</v>
      </c>
      <c r="B55" s="9" t="n">
        <v>100</v>
      </c>
      <c r="D55" s="9" t="inlineStr">
        <is>
          <t>Total Rent Type</t>
        </is>
      </c>
    </row>
    <row r="56"/>
  </sheetData>
  <mergeCells count="2">
    <mergeCell ref="A19:D19"/>
    <mergeCell ref="A1:B1"/>
  </mergeCells>
  <pageMargins left="0.75" right="0.75" top="1" bottom="1" header="0.5" footer="0.5"/>
</worksheet>
</file>

<file path=xl/worksheets/sheet189.xml><?xml version="1.0" encoding="utf-8"?>
<worksheet xmlns="http://schemas.openxmlformats.org/spreadsheetml/2006/main">
  <sheetPr>
    <outlinePr summaryBelow="1" summaryRight="1"/>
    <pageSetUpPr/>
  </sheetPr>
  <dimension ref="A1:D58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3890</v>
      </c>
    </row>
    <row r="3">
      <c r="A3" s="6" t="inlineStr">
        <is>
          <t>Sample (Total number of properties)</t>
        </is>
      </c>
      <c r="B3" s="4" t="n">
        <v>110</v>
      </c>
    </row>
    <row r="4">
      <c r="A4" s="6" t="inlineStr">
        <is>
          <t>Average property taxes per unit</t>
        </is>
      </c>
      <c r="B4" s="7" t="n">
        <v>2826</v>
      </c>
    </row>
    <row r="5">
      <c r="A5" s="6" t="inlineStr">
        <is>
          <t>Average payroll expenses per unit</t>
        </is>
      </c>
      <c r="B5" s="7" t="n">
        <v>369</v>
      </c>
    </row>
    <row r="6">
      <c r="A6" s="6" t="inlineStr">
        <is>
          <t>Average capital expenditures per unit</t>
        </is>
      </c>
      <c r="B6" s="7" t="n">
        <v>252</v>
      </c>
    </row>
    <row r="7">
      <c r="A7" s="6" t="inlineStr">
        <is>
          <t>Average mortgage per unit</t>
        </is>
      </c>
      <c r="B7" s="7" t="n">
        <v>9892</v>
      </c>
    </row>
    <row r="8">
      <c r="A8" s="6" t="inlineStr">
        <is>
          <t>Average total operating expenses per unit</t>
        </is>
      </c>
      <c r="B8" s="7" t="n">
        <v>5495</v>
      </c>
    </row>
    <row r="9">
      <c r="A9" s="6" t="inlineStr">
        <is>
          <t>Average total expenses per unit</t>
        </is>
      </c>
      <c r="B9" s="7" t="n">
        <v>18834</v>
      </c>
    </row>
    <row r="10">
      <c r="A10" s="6" t="inlineStr">
        <is>
          <t>Average total profit per unit</t>
        </is>
      </c>
      <c r="B10" s="7" t="n">
        <v>2473</v>
      </c>
    </row>
    <row r="11">
      <c r="A11" s="6" t="inlineStr">
        <is>
          <t>Property taxes per dollar of rent</t>
        </is>
      </c>
      <c r="B11" s="4" t="inlineStr">
        <is>
          <t>13 cents</t>
        </is>
      </c>
    </row>
    <row r="12">
      <c r="A12" s="6" t="inlineStr">
        <is>
          <t>Payroll expenses per dollar of rent</t>
        </is>
      </c>
      <c r="B12" s="4" t="inlineStr">
        <is>
          <t>2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46 cents</t>
        </is>
      </c>
    </row>
    <row r="15">
      <c r="A15" s="6" t="inlineStr">
        <is>
          <t>Total operating expenses per dollar of rent</t>
        </is>
      </c>
      <c r="B15" s="4" t="inlineStr">
        <is>
          <t>26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12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34</v>
      </c>
      <c r="B21" s="4" t="n">
        <v>30.91</v>
      </c>
      <c r="C21" s="4" t="inlineStr">
        <is>
          <t>10701</t>
        </is>
      </c>
      <c r="D21" s="4" t="inlineStr">
        <is>
          <t>PROPERTYZIPCODE</t>
        </is>
      </c>
    </row>
    <row r="22">
      <c r="A22" s="4" t="n">
        <v>30</v>
      </c>
      <c r="B22" s="4" t="n">
        <v>27.27</v>
      </c>
      <c r="C22" s="4" t="inlineStr">
        <is>
          <t>10705</t>
        </is>
      </c>
      <c r="D22" s="4" t="inlineStr">
        <is>
          <t>PROPERTYZIPCODE</t>
        </is>
      </c>
    </row>
    <row r="23">
      <c r="A23" s="4" t="n">
        <v>13</v>
      </c>
      <c r="B23" s="4" t="n">
        <v>11.82</v>
      </c>
      <c r="C23" s="4" t="inlineStr">
        <is>
          <t>10550</t>
        </is>
      </c>
      <c r="D23" s="4" t="inlineStr">
        <is>
          <t>PROPERTYZIPCODE</t>
        </is>
      </c>
    </row>
    <row r="24">
      <c r="A24" s="4" t="n">
        <v>7</v>
      </c>
      <c r="B24" s="4" t="n">
        <v>6.36</v>
      </c>
      <c r="C24" s="4" t="inlineStr">
        <is>
          <t>10801</t>
        </is>
      </c>
      <c r="D24" s="4" t="inlineStr">
        <is>
          <t>PROPERTYZIPCODE</t>
        </is>
      </c>
    </row>
    <row r="25">
      <c r="A25" s="4" t="n">
        <v>4</v>
      </c>
      <c r="B25" s="4" t="n">
        <v>3.64</v>
      </c>
      <c r="C25" s="4" t="inlineStr">
        <is>
          <t>10805</t>
        </is>
      </c>
      <c r="D25" s="4" t="inlineStr">
        <is>
          <t>PROPERTYZIPCODE</t>
        </is>
      </c>
    </row>
    <row r="26">
      <c r="A26" s="4" t="n">
        <v>4</v>
      </c>
      <c r="B26" s="4" t="n">
        <v>3.64</v>
      </c>
      <c r="C26" s="4" t="inlineStr">
        <is>
          <t>10703</t>
        </is>
      </c>
      <c r="D26" s="4" t="inlineStr">
        <is>
          <t>PROPERTYZIPCODE</t>
        </is>
      </c>
    </row>
    <row r="27">
      <c r="A27" s="4" t="n">
        <v>3</v>
      </c>
      <c r="B27" s="4" t="n">
        <v>2.73</v>
      </c>
      <c r="C27" s="4" t="inlineStr">
        <is>
          <t>10553</t>
        </is>
      </c>
      <c r="D27" s="4" t="inlineStr">
        <is>
          <t>PROPERTYZIPCODE</t>
        </is>
      </c>
    </row>
    <row r="28">
      <c r="A28" s="4" t="n">
        <v>2</v>
      </c>
      <c r="B28" s="4" t="n">
        <v>1.82</v>
      </c>
      <c r="C28" s="4" t="inlineStr">
        <is>
          <t>10543</t>
        </is>
      </c>
      <c r="D28" s="4" t="inlineStr">
        <is>
          <t>PROPERTYZIPCODE</t>
        </is>
      </c>
    </row>
    <row r="29">
      <c r="A29" s="4" t="n">
        <v>2</v>
      </c>
      <c r="B29" s="4" t="n">
        <v>1.82</v>
      </c>
      <c r="C29" s="4" t="inlineStr">
        <is>
          <t>10606</t>
        </is>
      </c>
      <c r="D29" s="4" t="inlineStr">
        <is>
          <t>PROPERTYZIPCODE</t>
        </is>
      </c>
    </row>
    <row r="30">
      <c r="A30" s="4" t="n">
        <v>2</v>
      </c>
      <c r="B30" s="4" t="n">
        <v>1.82</v>
      </c>
      <c r="C30" s="4" t="inlineStr">
        <is>
          <t>10552</t>
        </is>
      </c>
      <c r="D30" s="4" t="inlineStr">
        <is>
          <t>PROPERTYZIPCODE</t>
        </is>
      </c>
    </row>
    <row r="31">
      <c r="A31" s="4" t="n">
        <v>1</v>
      </c>
      <c r="B31" s="4" t="n">
        <v>0.91</v>
      </c>
      <c r="C31" s="4" t="inlineStr">
        <is>
          <t>10031</t>
        </is>
      </c>
      <c r="D31" s="4" t="inlineStr">
        <is>
          <t>PROPERTYZIPCODE</t>
        </is>
      </c>
    </row>
    <row r="32">
      <c r="A32" s="4" t="n">
        <v>1</v>
      </c>
      <c r="B32" s="4" t="n">
        <v>0.91</v>
      </c>
      <c r="C32" s="4" t="inlineStr">
        <is>
          <t>10704</t>
        </is>
      </c>
      <c r="D32" s="4" t="inlineStr">
        <is>
          <t>PROPERTYZIPCODE</t>
        </is>
      </c>
    </row>
    <row r="33">
      <c r="A33" s="4" t="n">
        <v>1</v>
      </c>
      <c r="B33" s="4" t="n">
        <v>0.91</v>
      </c>
      <c r="C33" s="4" t="inlineStr">
        <is>
          <t>10605</t>
        </is>
      </c>
      <c r="D33" s="4" t="inlineStr">
        <is>
          <t>PROPERTYZIPCODE</t>
        </is>
      </c>
    </row>
    <row r="34">
      <c r="A34" s="4" t="n">
        <v>1</v>
      </c>
      <c r="B34" s="4" t="n">
        <v>0.91</v>
      </c>
      <c r="C34" s="4" t="inlineStr">
        <is>
          <t>10573</t>
        </is>
      </c>
      <c r="D34" s="4" t="inlineStr">
        <is>
          <t>PROPERTYZIPCODE</t>
        </is>
      </c>
    </row>
    <row r="35">
      <c r="A35" s="4" t="n">
        <v>1</v>
      </c>
      <c r="B35" s="4" t="n">
        <v>0.91</v>
      </c>
      <c r="C35" s="4" t="inlineStr">
        <is>
          <t>10709</t>
        </is>
      </c>
      <c r="D35" s="4" t="inlineStr">
        <is>
          <t>PROPERTYZIPCODE</t>
        </is>
      </c>
    </row>
    <row r="36">
      <c r="A36" s="4" t="n">
        <v>1</v>
      </c>
      <c r="B36" s="4" t="n">
        <v>0.91</v>
      </c>
      <c r="C36" s="4" t="inlineStr">
        <is>
          <t>10708</t>
        </is>
      </c>
      <c r="D36" s="4" t="inlineStr">
        <is>
          <t>PROPERTYZIPCODE</t>
        </is>
      </c>
    </row>
    <row r="37">
      <c r="A37" s="4" t="n">
        <v>1</v>
      </c>
      <c r="B37" s="4" t="n">
        <v>0.91</v>
      </c>
      <c r="C37" s="4" t="inlineStr">
        <is>
          <t>10601</t>
        </is>
      </c>
      <c r="D37" s="4" t="inlineStr">
        <is>
          <t>PROPERTYZIPCODE</t>
        </is>
      </c>
    </row>
    <row r="38">
      <c r="A38" s="4" t="n">
        <v>1</v>
      </c>
      <c r="B38" s="4" t="n">
        <v>0.91</v>
      </c>
      <c r="C38" s="4" t="inlineStr">
        <is>
          <t>10804</t>
        </is>
      </c>
      <c r="D38" s="4" t="inlineStr">
        <is>
          <t>PROPERTYZIPCODE</t>
        </is>
      </c>
    </row>
    <row r="39">
      <c r="A39" s="4" t="n">
        <v>1</v>
      </c>
      <c r="B39" s="4" t="n">
        <v>0.91</v>
      </c>
      <c r="C39" s="4" t="inlineStr">
        <is>
          <t>10707</t>
        </is>
      </c>
      <c r="D39" s="4" t="inlineStr">
        <is>
          <t>PROPERTYZIPCODE</t>
        </is>
      </c>
    </row>
    <row r="40">
      <c r="A40" s="9" t="n">
        <v>110</v>
      </c>
      <c r="B40" s="9" t="n">
        <v>100</v>
      </c>
      <c r="D40" s="9" t="inlineStr">
        <is>
          <t>Total PROPERTYZIPCODE</t>
        </is>
      </c>
    </row>
    <row r="41">
      <c r="A41" s="4" t="n">
        <v>82</v>
      </c>
      <c r="B41" s="4" t="n">
        <v>74.55</v>
      </c>
      <c r="C41" s="4" t="inlineStr">
        <is>
          <t>GARDEN</t>
        </is>
      </c>
      <c r="D41" s="4" t="inlineStr">
        <is>
          <t>Property Type</t>
        </is>
      </c>
    </row>
    <row r="42">
      <c r="A42" s="4" t="n">
        <v>26</v>
      </c>
      <c r="B42" s="4" t="n">
        <v>23.64</v>
      </c>
      <c r="C42" s="4" t="inlineStr">
        <is>
          <t>MIDRISE</t>
        </is>
      </c>
      <c r="D42" s="4" t="inlineStr">
        <is>
          <t>Property Type</t>
        </is>
      </c>
    </row>
    <row r="43">
      <c r="A43" s="4" t="n">
        <v>2</v>
      </c>
      <c r="B43" s="4" t="n">
        <v>1.82</v>
      </c>
      <c r="C43" s="4" t="inlineStr">
        <is>
          <t>HIRISE</t>
        </is>
      </c>
      <c r="D43" s="4" t="inlineStr">
        <is>
          <t>Property Type</t>
        </is>
      </c>
    </row>
    <row r="44">
      <c r="A44" s="9" t="n">
        <v>110</v>
      </c>
      <c r="B44" s="9" t="n">
        <v>100</v>
      </c>
      <c r="D44" s="9" t="inlineStr">
        <is>
          <t>Total Property Type</t>
        </is>
      </c>
    </row>
    <row r="45">
      <c r="A45" s="4" t="n">
        <v>4</v>
      </c>
      <c r="B45" s="4" t="n">
        <v>3.64</v>
      </c>
      <c r="C45" s="4" t="inlineStr">
        <is>
          <t>Less than 5 years</t>
        </is>
      </c>
      <c r="D45" s="4" t="inlineStr">
        <is>
          <t>Age of Property</t>
        </is>
      </c>
    </row>
    <row r="46">
      <c r="A46" s="4" t="n">
        <v>31</v>
      </c>
      <c r="B46" s="4" t="n">
        <v>28.18</v>
      </c>
      <c r="C46" s="4" t="inlineStr">
        <is>
          <t>5-9 years</t>
        </is>
      </c>
      <c r="D46" s="4" t="inlineStr">
        <is>
          <t>Age of Property</t>
        </is>
      </c>
    </row>
    <row r="47">
      <c r="A47" s="4" t="n">
        <v>21</v>
      </c>
      <c r="B47" s="4" t="n">
        <v>19.09</v>
      </c>
      <c r="C47" s="4" t="inlineStr">
        <is>
          <t>10-19 years</t>
        </is>
      </c>
      <c r="D47" s="4" t="inlineStr">
        <is>
          <t>Age of Property</t>
        </is>
      </c>
    </row>
    <row r="48">
      <c r="A48" s="4" t="n">
        <v>54</v>
      </c>
      <c r="B48" s="4" t="n">
        <v>49.09</v>
      </c>
      <c r="C48" s="4" t="inlineStr">
        <is>
          <t>20+ years</t>
        </is>
      </c>
      <c r="D48" s="4" t="inlineStr">
        <is>
          <t>Age of Property</t>
        </is>
      </c>
    </row>
    <row r="49">
      <c r="A49" s="9" t="n">
        <v>110</v>
      </c>
      <c r="B49" s="9" t="n">
        <v>100</v>
      </c>
      <c r="D49" s="9" t="inlineStr">
        <is>
          <t>Total Age of Property</t>
        </is>
      </c>
    </row>
    <row r="50">
      <c r="A50" s="4" t="n">
        <v>104</v>
      </c>
      <c r="B50" s="4" t="n">
        <v>94.55</v>
      </c>
      <c r="C50" s="4" t="inlineStr">
        <is>
          <t>Less than 100</t>
        </is>
      </c>
      <c r="D50" s="4" t="inlineStr">
        <is>
          <t>Property Size</t>
        </is>
      </c>
    </row>
    <row r="51">
      <c r="A51" s="4" t="n">
        <v>4</v>
      </c>
      <c r="B51" s="4" t="n">
        <v>3.64</v>
      </c>
      <c r="C51" s="4" t="inlineStr">
        <is>
          <t>100-199</t>
        </is>
      </c>
      <c r="D51" s="4" t="inlineStr">
        <is>
          <t>Property Size</t>
        </is>
      </c>
    </row>
    <row r="52">
      <c r="A52" s="4" t="n">
        <v>1</v>
      </c>
      <c r="B52" s="4" t="n">
        <v>0.91</v>
      </c>
      <c r="C52" s="4" t="inlineStr">
        <is>
          <t>400-499</t>
        </is>
      </c>
      <c r="D52" s="4" t="inlineStr">
        <is>
          <t>Property Size</t>
        </is>
      </c>
    </row>
    <row r="53">
      <c r="A53" s="4" t="n">
        <v>1</v>
      </c>
      <c r="B53" s="4" t="n">
        <v>0.91</v>
      </c>
      <c r="C53" s="4" t="inlineStr">
        <is>
          <t>500+</t>
        </is>
      </c>
      <c r="D53" s="4" t="inlineStr">
        <is>
          <t>Property Size</t>
        </is>
      </c>
    </row>
    <row r="54">
      <c r="A54" s="9" t="n">
        <v>110</v>
      </c>
      <c r="B54" s="9" t="n">
        <v>100</v>
      </c>
      <c r="D54" s="9" t="inlineStr">
        <is>
          <t>Total Property Size</t>
        </is>
      </c>
    </row>
    <row r="55">
      <c r="A55" s="4" t="n">
        <v>68</v>
      </c>
      <c r="B55" s="4" t="n">
        <v>61.82</v>
      </c>
      <c r="C55" s="4" t="inlineStr">
        <is>
          <t>AFFORDABLE</t>
        </is>
      </c>
      <c r="D55" s="4" t="inlineStr">
        <is>
          <t>Rent Type</t>
        </is>
      </c>
    </row>
    <row r="56">
      <c r="A56" s="4" t="n">
        <v>42</v>
      </c>
      <c r="B56" s="4" t="n">
        <v>38.18</v>
      </c>
      <c r="C56" s="4" t="inlineStr">
        <is>
          <t>MARKETRATE</t>
        </is>
      </c>
      <c r="D56" s="4" t="inlineStr">
        <is>
          <t>Rent Type</t>
        </is>
      </c>
    </row>
    <row r="57">
      <c r="A57" s="9" t="n">
        <v>110</v>
      </c>
      <c r="B57" s="9" t="n">
        <v>100</v>
      </c>
      <c r="D57" s="9" t="inlineStr">
        <is>
          <t>Total Rent Type</t>
        </is>
      </c>
    </row>
    <row r="58"/>
  </sheetData>
  <mergeCells count="2">
    <mergeCell ref="A19:D19"/>
    <mergeCell ref="A1:B1"/>
  </mergeCells>
  <pageMargins left="0.75" right="0.75" top="1" bottom="1" header="0.5" footer="0.5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D50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2329</v>
      </c>
    </row>
    <row r="3">
      <c r="A3" s="6" t="inlineStr">
        <is>
          <t>Sample (Total number of properties)</t>
        </is>
      </c>
      <c r="B3" s="4" t="n">
        <v>26</v>
      </c>
    </row>
    <row r="4">
      <c r="A4" s="6" t="inlineStr">
        <is>
          <t>Average property taxes per unit</t>
        </is>
      </c>
      <c r="B4" s="7" t="n">
        <v>2933</v>
      </c>
    </row>
    <row r="5">
      <c r="A5" s="6" t="inlineStr">
        <is>
          <t>Average payroll expenses per unit</t>
        </is>
      </c>
      <c r="B5" s="7" t="n">
        <v>1570</v>
      </c>
    </row>
    <row r="6">
      <c r="A6" s="6" t="inlineStr">
        <is>
          <t>Average capital expenditures per unit</t>
        </is>
      </c>
      <c r="B6" s="7" t="n">
        <v>268</v>
      </c>
    </row>
    <row r="7">
      <c r="A7" s="6" t="inlineStr">
        <is>
          <t>Average mortgage per unit</t>
        </is>
      </c>
      <c r="B7" s="7" t="n">
        <v>11290</v>
      </c>
    </row>
    <row r="8">
      <c r="A8" s="6" t="inlineStr">
        <is>
          <t>Average total operating expenses per unit</t>
        </is>
      </c>
      <c r="B8" s="7" t="n">
        <v>6415</v>
      </c>
    </row>
    <row r="9">
      <c r="A9" s="6" t="inlineStr">
        <is>
          <t>Average total expenses per unit</t>
        </is>
      </c>
      <c r="B9" s="7" t="n">
        <v>22475</v>
      </c>
    </row>
    <row r="10">
      <c r="A10" s="6" t="inlineStr">
        <is>
          <t>Average total profit per unit</t>
        </is>
      </c>
      <c r="B10" s="7" t="n">
        <v>2822</v>
      </c>
    </row>
    <row r="11">
      <c r="A11" s="6" t="inlineStr">
        <is>
          <t>Property taxes per dollar of rent</t>
        </is>
      </c>
      <c r="B11" s="4" t="inlineStr">
        <is>
          <t>12 cents</t>
        </is>
      </c>
    </row>
    <row r="12">
      <c r="A12" s="6" t="inlineStr">
        <is>
          <t>Payroll expenses per dollar of rent</t>
        </is>
      </c>
      <c r="B12" s="4" t="inlineStr">
        <is>
          <t>6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45 cents</t>
        </is>
      </c>
    </row>
    <row r="15">
      <c r="A15" s="6" t="inlineStr">
        <is>
          <t>Total operating expenses per dollar of rent</t>
        </is>
      </c>
      <c r="B15" s="4" t="inlineStr">
        <is>
          <t>25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5</v>
      </c>
      <c r="B21" s="4" t="n">
        <v>19.23</v>
      </c>
      <c r="C21" s="4" t="inlineStr">
        <is>
          <t>94520</t>
        </is>
      </c>
      <c r="D21" s="4" t="inlineStr">
        <is>
          <t>PROPERTYZIPCODE</t>
        </is>
      </c>
    </row>
    <row r="22">
      <c r="A22" s="4" t="n">
        <v>4</v>
      </c>
      <c r="B22" s="4" t="n">
        <v>15.38</v>
      </c>
      <c r="C22" s="4" t="inlineStr">
        <is>
          <t>94523</t>
        </is>
      </c>
      <c r="D22" s="4" t="inlineStr">
        <is>
          <t>PROPERTYZIPCODE</t>
        </is>
      </c>
    </row>
    <row r="23">
      <c r="A23" s="4" t="n">
        <v>3</v>
      </c>
      <c r="B23" s="4" t="n">
        <v>11.54</v>
      </c>
      <c r="C23" s="4" t="inlineStr">
        <is>
          <t>94596</t>
        </is>
      </c>
      <c r="D23" s="4" t="inlineStr">
        <is>
          <t>PROPERTYZIPCODE</t>
        </is>
      </c>
    </row>
    <row r="24">
      <c r="A24" s="4" t="n">
        <v>3</v>
      </c>
      <c r="B24" s="4" t="n">
        <v>11.54</v>
      </c>
      <c r="C24" s="4" t="inlineStr">
        <is>
          <t>94521</t>
        </is>
      </c>
      <c r="D24" s="4" t="inlineStr">
        <is>
          <t>PROPERTYZIPCODE</t>
        </is>
      </c>
    </row>
    <row r="25">
      <c r="A25" s="4" t="n">
        <v>2</v>
      </c>
      <c r="B25" s="4" t="n">
        <v>7.69</v>
      </c>
      <c r="C25" s="4" t="inlineStr">
        <is>
          <t>94561</t>
        </is>
      </c>
      <c r="D25" s="4" t="inlineStr">
        <is>
          <t>PROPERTYZIPCODE</t>
        </is>
      </c>
    </row>
    <row r="26">
      <c r="A26" s="4" t="n">
        <v>2</v>
      </c>
      <c r="B26" s="4" t="n">
        <v>7.69</v>
      </c>
      <c r="C26" s="4" t="inlineStr">
        <is>
          <t>94519</t>
        </is>
      </c>
      <c r="D26" s="4" t="inlineStr">
        <is>
          <t>PROPERTYZIPCODE</t>
        </is>
      </c>
    </row>
    <row r="27">
      <c r="A27" s="4" t="n">
        <v>2</v>
      </c>
      <c r="B27" s="4" t="n">
        <v>7.69</v>
      </c>
      <c r="C27" s="4" t="inlineStr">
        <is>
          <t>94597</t>
        </is>
      </c>
      <c r="D27" s="4" t="inlineStr">
        <is>
          <t>PROPERTYZIPCODE</t>
        </is>
      </c>
    </row>
    <row r="28">
      <c r="A28" s="4" t="n">
        <v>1</v>
      </c>
      <c r="B28" s="4" t="n">
        <v>3.85</v>
      </c>
      <c r="C28" s="4" t="inlineStr">
        <is>
          <t>94568</t>
        </is>
      </c>
      <c r="D28" s="4" t="inlineStr">
        <is>
          <t>PROPERTYZIPCODE</t>
        </is>
      </c>
    </row>
    <row r="29">
      <c r="A29" s="4" t="n">
        <v>1</v>
      </c>
      <c r="B29" s="4" t="n">
        <v>3.85</v>
      </c>
      <c r="C29" s="4" t="inlineStr">
        <is>
          <t>94553</t>
        </is>
      </c>
      <c r="D29" s="4" t="inlineStr">
        <is>
          <t>PROPERTYZIPCODE</t>
        </is>
      </c>
    </row>
    <row r="30">
      <c r="A30" s="4" t="n">
        <v>1</v>
      </c>
      <c r="B30" s="4" t="n">
        <v>3.85</v>
      </c>
      <c r="C30" s="4" t="inlineStr">
        <is>
          <t>94549</t>
        </is>
      </c>
      <c r="D30" s="4" t="inlineStr">
        <is>
          <t>PROPERTYZIPCODE</t>
        </is>
      </c>
    </row>
    <row r="31">
      <c r="A31" s="4" t="n">
        <v>1</v>
      </c>
      <c r="B31" s="4" t="n">
        <v>3.85</v>
      </c>
      <c r="C31" s="4" t="inlineStr">
        <is>
          <t>94598</t>
        </is>
      </c>
      <c r="D31" s="4" t="inlineStr">
        <is>
          <t>PROPERTYZIPCODE</t>
        </is>
      </c>
    </row>
    <row r="32">
      <c r="A32" s="4" t="n">
        <v>1</v>
      </c>
      <c r="B32" s="4" t="n">
        <v>3.85</v>
      </c>
      <c r="C32" s="4" t="inlineStr">
        <is>
          <t>94513</t>
        </is>
      </c>
      <c r="D32" s="4" t="inlineStr">
        <is>
          <t>PROPERTYZIPCODE</t>
        </is>
      </c>
    </row>
    <row r="33">
      <c r="A33" s="9" t="n">
        <v>26</v>
      </c>
      <c r="B33" s="9" t="n">
        <v>100</v>
      </c>
      <c r="D33" s="9" t="inlineStr">
        <is>
          <t>Total PROPERTYZIPCODE</t>
        </is>
      </c>
    </row>
    <row r="34">
      <c r="A34" s="4" t="n">
        <v>25</v>
      </c>
      <c r="B34" s="4" t="n">
        <v>96.15000000000001</v>
      </c>
      <c r="C34" s="4" t="inlineStr">
        <is>
          <t>GARDEN</t>
        </is>
      </c>
      <c r="D34" s="4" t="inlineStr">
        <is>
          <t>Property Type</t>
        </is>
      </c>
    </row>
    <row r="35">
      <c r="A35" s="4" t="n">
        <v>1</v>
      </c>
      <c r="B35" s="4" t="n">
        <v>3.85</v>
      </c>
      <c r="C35" s="4" t="inlineStr">
        <is>
          <t>SENIOR</t>
        </is>
      </c>
      <c r="D35" s="4" t="inlineStr">
        <is>
          <t>Property Type</t>
        </is>
      </c>
    </row>
    <row r="36">
      <c r="A36" s="9" t="n">
        <v>26</v>
      </c>
      <c r="B36" s="9" t="n">
        <v>100</v>
      </c>
      <c r="D36" s="9" t="inlineStr">
        <is>
          <t>Total Property Type</t>
        </is>
      </c>
    </row>
    <row r="37">
      <c r="A37" s="4" t="n">
        <v>2</v>
      </c>
      <c r="B37" s="4" t="n">
        <v>7.69</v>
      </c>
      <c r="C37" s="4" t="inlineStr">
        <is>
          <t>Less than 5 years</t>
        </is>
      </c>
      <c r="D37" s="4" t="inlineStr">
        <is>
          <t>Age of Property</t>
        </is>
      </c>
    </row>
    <row r="38">
      <c r="A38" s="4" t="n">
        <v>9</v>
      </c>
      <c r="B38" s="4" t="n">
        <v>34.62</v>
      </c>
      <c r="C38" s="4" t="inlineStr">
        <is>
          <t>5-9 years</t>
        </is>
      </c>
      <c r="D38" s="4" t="inlineStr">
        <is>
          <t>Age of Property</t>
        </is>
      </c>
    </row>
    <row r="39">
      <c r="A39" s="4" t="n">
        <v>1</v>
      </c>
      <c r="B39" s="4" t="n">
        <v>3.85</v>
      </c>
      <c r="C39" s="4" t="inlineStr">
        <is>
          <t>10-19 years</t>
        </is>
      </c>
      <c r="D39" s="4" t="inlineStr">
        <is>
          <t>Age of Property</t>
        </is>
      </c>
    </row>
    <row r="40">
      <c r="A40" s="4" t="n">
        <v>14</v>
      </c>
      <c r="B40" s="4" t="n">
        <v>53.85</v>
      </c>
      <c r="C40" s="4" t="inlineStr">
        <is>
          <t>20+ years</t>
        </is>
      </c>
      <c r="D40" s="4" t="inlineStr">
        <is>
          <t>Age of Property</t>
        </is>
      </c>
    </row>
    <row r="41">
      <c r="A41" s="9" t="n">
        <v>26</v>
      </c>
      <c r="B41" s="9" t="n">
        <v>100</v>
      </c>
      <c r="D41" s="9" t="inlineStr">
        <is>
          <t>Total Age of Property</t>
        </is>
      </c>
    </row>
    <row r="42">
      <c r="A42" s="4" t="n">
        <v>18</v>
      </c>
      <c r="B42" s="4" t="n">
        <v>69.23</v>
      </c>
      <c r="C42" s="4" t="inlineStr">
        <is>
          <t>Less than 100</t>
        </is>
      </c>
      <c r="D42" s="4" t="inlineStr">
        <is>
          <t>Property Size</t>
        </is>
      </c>
    </row>
    <row r="43">
      <c r="A43" s="4" t="n">
        <v>4</v>
      </c>
      <c r="B43" s="4" t="n">
        <v>15.38</v>
      </c>
      <c r="C43" s="4" t="inlineStr">
        <is>
          <t>100-199</t>
        </is>
      </c>
      <c r="D43" s="4" t="inlineStr">
        <is>
          <t>Property Size</t>
        </is>
      </c>
    </row>
    <row r="44">
      <c r="A44" s="4" t="n">
        <v>3</v>
      </c>
      <c r="B44" s="4" t="n">
        <v>11.54</v>
      </c>
      <c r="C44" s="4" t="inlineStr">
        <is>
          <t>200-299</t>
        </is>
      </c>
      <c r="D44" s="4" t="inlineStr">
        <is>
          <t>Property Size</t>
        </is>
      </c>
    </row>
    <row r="45">
      <c r="A45" s="4" t="n">
        <v>1</v>
      </c>
      <c r="B45" s="4" t="n">
        <v>3.85</v>
      </c>
      <c r="C45" s="4" t="inlineStr">
        <is>
          <t>300-399</t>
        </is>
      </c>
      <c r="D45" s="4" t="inlineStr">
        <is>
          <t>Property Size</t>
        </is>
      </c>
    </row>
    <row r="46">
      <c r="A46" s="9" t="n">
        <v>26</v>
      </c>
      <c r="B46" s="9" t="n">
        <v>100</v>
      </c>
      <c r="D46" s="9" t="inlineStr">
        <is>
          <t>Total Property Size</t>
        </is>
      </c>
    </row>
    <row r="47">
      <c r="A47" s="4" t="n">
        <v>14</v>
      </c>
      <c r="B47" s="4" t="n">
        <v>53.85</v>
      </c>
      <c r="C47" s="4" t="inlineStr">
        <is>
          <t>AFFORDABLE</t>
        </is>
      </c>
      <c r="D47" s="4" t="inlineStr">
        <is>
          <t>Rent Type</t>
        </is>
      </c>
    </row>
    <row r="48">
      <c r="A48" s="4" t="n">
        <v>12</v>
      </c>
      <c r="B48" s="4" t="n">
        <v>46.15</v>
      </c>
      <c r="C48" s="4" t="inlineStr">
        <is>
          <t>MARKETRATE</t>
        </is>
      </c>
      <c r="D48" s="4" t="inlineStr">
        <is>
          <t>Rent Type</t>
        </is>
      </c>
    </row>
    <row r="49">
      <c r="A49" s="9" t="n">
        <v>26</v>
      </c>
      <c r="B49" s="9" t="n">
        <v>100</v>
      </c>
      <c r="D49" s="9" t="inlineStr">
        <is>
          <t>Total Rent Type</t>
        </is>
      </c>
    </row>
    <row r="50"/>
  </sheetData>
  <mergeCells count="2">
    <mergeCell ref="A19:D19"/>
    <mergeCell ref="A1:B1"/>
  </mergeCells>
  <pageMargins left="0.75" right="0.75" top="1" bottom="1" header="0.5" footer="0.5"/>
</worksheet>
</file>

<file path=xl/worksheets/sheet190.xml><?xml version="1.0" encoding="utf-8"?>
<worksheet xmlns="http://schemas.openxmlformats.org/spreadsheetml/2006/main">
  <sheetPr>
    <outlinePr summaryBelow="1" summaryRight="1"/>
    <pageSetUpPr/>
  </sheetPr>
  <dimension ref="A1:D55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2665</v>
      </c>
    </row>
    <row r="3">
      <c r="A3" s="6" t="inlineStr">
        <is>
          <t>Sample (Total number of properties)</t>
        </is>
      </c>
      <c r="B3" s="4" t="n">
        <v>41</v>
      </c>
    </row>
    <row r="4">
      <c r="A4" s="6" t="inlineStr">
        <is>
          <t>Average property taxes per unit</t>
        </is>
      </c>
      <c r="B4" s="7" t="n">
        <v>4602</v>
      </c>
    </row>
    <row r="5">
      <c r="A5" s="6" t="inlineStr">
        <is>
          <t>Average payroll expenses per unit</t>
        </is>
      </c>
      <c r="B5" s="7" t="n">
        <v>543</v>
      </c>
    </row>
    <row r="6">
      <c r="A6" s="6" t="inlineStr">
        <is>
          <t>Average capital expenditures per unit</t>
        </is>
      </c>
      <c r="B6" s="7" t="n">
        <v>234</v>
      </c>
    </row>
    <row r="7">
      <c r="A7" s="6" t="inlineStr">
        <is>
          <t>Average mortgage per unit</t>
        </is>
      </c>
      <c r="B7" s="7" t="n">
        <v>12558</v>
      </c>
    </row>
    <row r="8">
      <c r="A8" s="6" t="inlineStr">
        <is>
          <t>Average total operating expenses per unit</t>
        </is>
      </c>
      <c r="B8" s="7" t="n">
        <v>5121</v>
      </c>
    </row>
    <row r="9">
      <c r="A9" s="6" t="inlineStr">
        <is>
          <t>Average total expenses per unit</t>
        </is>
      </c>
      <c r="B9" s="7" t="n">
        <v>23057</v>
      </c>
    </row>
    <row r="10">
      <c r="A10" s="6" t="inlineStr">
        <is>
          <t>Average total profit per unit</t>
        </is>
      </c>
      <c r="B10" s="7" t="n">
        <v>3110</v>
      </c>
    </row>
    <row r="11">
      <c r="A11" s="6" t="inlineStr">
        <is>
          <t>Property taxes per dollar of rent</t>
        </is>
      </c>
      <c r="B11" s="4" t="inlineStr">
        <is>
          <t>18 cents</t>
        </is>
      </c>
    </row>
    <row r="12">
      <c r="A12" s="6" t="inlineStr">
        <is>
          <t>Payroll expenses per dollar of rent</t>
        </is>
      </c>
      <c r="B12" s="4" t="inlineStr">
        <is>
          <t>2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48 cents</t>
        </is>
      </c>
    </row>
    <row r="15">
      <c r="A15" s="6" t="inlineStr">
        <is>
          <t>Total operating expenses per dollar of rent</t>
        </is>
      </c>
      <c r="B15" s="4" t="inlineStr">
        <is>
          <t>20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12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10</v>
      </c>
      <c r="B21" s="4" t="n">
        <v>24.39</v>
      </c>
      <c r="C21" s="4" t="inlineStr">
        <is>
          <t>10977</t>
        </is>
      </c>
      <c r="D21" s="4" t="inlineStr">
        <is>
          <t>PROPERTYZIPCODE</t>
        </is>
      </c>
    </row>
    <row r="22">
      <c r="A22" s="4" t="n">
        <v>5</v>
      </c>
      <c r="B22" s="4" t="n">
        <v>12.2</v>
      </c>
      <c r="C22" s="4" t="inlineStr">
        <is>
          <t>10952</t>
        </is>
      </c>
      <c r="D22" s="4" t="inlineStr">
        <is>
          <t>PROPERTYZIPCODE</t>
        </is>
      </c>
    </row>
    <row r="23">
      <c r="A23" s="4" t="n">
        <v>4</v>
      </c>
      <c r="B23" s="4" t="n">
        <v>9.76</v>
      </c>
      <c r="C23" s="4" t="inlineStr">
        <is>
          <t>10591</t>
        </is>
      </c>
      <c r="D23" s="4" t="inlineStr">
        <is>
          <t>PROPERTYZIPCODE</t>
        </is>
      </c>
    </row>
    <row r="24">
      <c r="A24" s="4" t="n">
        <v>4</v>
      </c>
      <c r="B24" s="4" t="n">
        <v>9.76</v>
      </c>
      <c r="C24" s="4" t="inlineStr">
        <is>
          <t>10970</t>
        </is>
      </c>
      <c r="D24" s="4" t="inlineStr">
        <is>
          <t>PROPERTYZIPCODE</t>
        </is>
      </c>
    </row>
    <row r="25">
      <c r="A25" s="4" t="n">
        <v>3</v>
      </c>
      <c r="B25" s="4" t="n">
        <v>7.32</v>
      </c>
      <c r="C25" s="4" t="inlineStr">
        <is>
          <t>10927</t>
        </is>
      </c>
      <c r="D25" s="4" t="inlineStr">
        <is>
          <t>PROPERTYZIPCODE</t>
        </is>
      </c>
    </row>
    <row r="26">
      <c r="A26" s="4" t="n">
        <v>2</v>
      </c>
      <c r="B26" s="4" t="n">
        <v>4.88</v>
      </c>
      <c r="C26" s="4" t="inlineStr">
        <is>
          <t>10566</t>
        </is>
      </c>
      <c r="D26" s="4" t="inlineStr">
        <is>
          <t>PROPERTYZIPCODE</t>
        </is>
      </c>
    </row>
    <row r="27">
      <c r="A27" s="4" t="n">
        <v>2</v>
      </c>
      <c r="B27" s="4" t="n">
        <v>4.88</v>
      </c>
      <c r="C27" s="4" t="inlineStr">
        <is>
          <t>10570</t>
        </is>
      </c>
      <c r="D27" s="4" t="inlineStr">
        <is>
          <t>PROPERTYZIPCODE</t>
        </is>
      </c>
    </row>
    <row r="28">
      <c r="A28" s="4" t="n">
        <v>2</v>
      </c>
      <c r="B28" s="4" t="n">
        <v>4.88</v>
      </c>
      <c r="C28" s="4" t="inlineStr">
        <is>
          <t>10960</t>
        </is>
      </c>
      <c r="D28" s="4" t="inlineStr">
        <is>
          <t>PROPERTYZIPCODE</t>
        </is>
      </c>
    </row>
    <row r="29">
      <c r="A29" s="4" t="n">
        <v>2</v>
      </c>
      <c r="B29" s="4" t="n">
        <v>4.88</v>
      </c>
      <c r="C29" s="4" t="inlineStr">
        <is>
          <t>10993</t>
        </is>
      </c>
      <c r="D29" s="4" t="inlineStr">
        <is>
          <t>PROPERTYZIPCODE</t>
        </is>
      </c>
    </row>
    <row r="30">
      <c r="A30" s="4" t="n">
        <v>1</v>
      </c>
      <c r="B30" s="4" t="n">
        <v>2.44</v>
      </c>
      <c r="C30" s="4" t="inlineStr">
        <is>
          <t>10547</t>
        </is>
      </c>
      <c r="D30" s="4" t="inlineStr">
        <is>
          <t>PROPERTYZIPCODE</t>
        </is>
      </c>
    </row>
    <row r="31">
      <c r="A31" s="4" t="n">
        <v>1</v>
      </c>
      <c r="B31" s="4" t="n">
        <v>2.44</v>
      </c>
      <c r="C31" s="4" t="inlineStr">
        <is>
          <t>10901</t>
        </is>
      </c>
      <c r="D31" s="4" t="inlineStr">
        <is>
          <t>PROPERTYZIPCODE</t>
        </is>
      </c>
    </row>
    <row r="32">
      <c r="A32" s="4" t="n">
        <v>1</v>
      </c>
      <c r="B32" s="4" t="n">
        <v>2.44</v>
      </c>
      <c r="C32" s="4" t="inlineStr">
        <is>
          <t>10514</t>
        </is>
      </c>
      <c r="D32" s="4" t="inlineStr">
        <is>
          <t>PROPERTYZIPCODE</t>
        </is>
      </c>
    </row>
    <row r="33">
      <c r="A33" s="4" t="n">
        <v>1</v>
      </c>
      <c r="B33" s="4" t="n">
        <v>2.44</v>
      </c>
      <c r="C33" s="4" t="inlineStr">
        <is>
          <t>10507</t>
        </is>
      </c>
      <c r="D33" s="4" t="inlineStr">
        <is>
          <t>PROPERTYZIPCODE</t>
        </is>
      </c>
    </row>
    <row r="34">
      <c r="A34" s="4" t="n">
        <v>1</v>
      </c>
      <c r="B34" s="4" t="n">
        <v>2.44</v>
      </c>
      <c r="C34" s="4" t="inlineStr">
        <is>
          <t>10956</t>
        </is>
      </c>
      <c r="D34" s="4" t="inlineStr">
        <is>
          <t>PROPERTYZIPCODE</t>
        </is>
      </c>
    </row>
    <row r="35">
      <c r="A35" s="4" t="n">
        <v>1</v>
      </c>
      <c r="B35" s="4" t="n">
        <v>2.44</v>
      </c>
      <c r="C35" s="4" t="inlineStr">
        <is>
          <t>10920</t>
        </is>
      </c>
      <c r="D35" s="4" t="inlineStr">
        <is>
          <t>PROPERTYZIPCODE</t>
        </is>
      </c>
    </row>
    <row r="36">
      <c r="A36" s="4" t="n">
        <v>1</v>
      </c>
      <c r="B36" s="4" t="n">
        <v>2.44</v>
      </c>
      <c r="C36" s="4" t="inlineStr">
        <is>
          <t>10562</t>
        </is>
      </c>
      <c r="D36" s="4" t="inlineStr">
        <is>
          <t>PROPERTYZIPCODE</t>
        </is>
      </c>
    </row>
    <row r="37">
      <c r="A37" s="9" t="n">
        <v>41</v>
      </c>
      <c r="B37" s="9" t="n">
        <v>100</v>
      </c>
      <c r="D37" s="9" t="inlineStr">
        <is>
          <t>Total PROPERTYZIPCODE</t>
        </is>
      </c>
    </row>
    <row r="38">
      <c r="A38" s="4" t="n">
        <v>39</v>
      </c>
      <c r="B38" s="4" t="n">
        <v>95.12</v>
      </c>
      <c r="C38" s="4" t="inlineStr">
        <is>
          <t>GARDEN</t>
        </is>
      </c>
      <c r="D38" s="4" t="inlineStr">
        <is>
          <t>Property Type</t>
        </is>
      </c>
    </row>
    <row r="39">
      <c r="A39" s="4" t="n">
        <v>1</v>
      </c>
      <c r="B39" s="4" t="n">
        <v>2.44</v>
      </c>
      <c r="C39" s="4" t="inlineStr">
        <is>
          <t>MIDRISE</t>
        </is>
      </c>
      <c r="D39" s="4" t="inlineStr">
        <is>
          <t>Property Type</t>
        </is>
      </c>
    </row>
    <row r="40">
      <c r="A40" s="4" t="n">
        <v>1</v>
      </c>
      <c r="B40" s="4" t="n">
        <v>2.44</v>
      </c>
      <c r="C40" s="4" t="inlineStr">
        <is>
          <t>SENIOR</t>
        </is>
      </c>
      <c r="D40" s="4" t="inlineStr">
        <is>
          <t>Property Type</t>
        </is>
      </c>
    </row>
    <row r="41">
      <c r="A41" s="9" t="n">
        <v>41</v>
      </c>
      <c r="B41" s="9" t="n">
        <v>100</v>
      </c>
      <c r="D41" s="9" t="inlineStr">
        <is>
          <t>Total Property Type</t>
        </is>
      </c>
    </row>
    <row r="42">
      <c r="A42" s="4" t="n">
        <v>2</v>
      </c>
      <c r="B42" s="4" t="n">
        <v>4.88</v>
      </c>
      <c r="C42" s="4" t="inlineStr">
        <is>
          <t>Less than 5 years</t>
        </is>
      </c>
      <c r="D42" s="4" t="inlineStr">
        <is>
          <t>Age of Property</t>
        </is>
      </c>
    </row>
    <row r="43">
      <c r="A43" s="4" t="n">
        <v>13</v>
      </c>
      <c r="B43" s="4" t="n">
        <v>31.71</v>
      </c>
      <c r="C43" s="4" t="inlineStr">
        <is>
          <t>5-9 years</t>
        </is>
      </c>
      <c r="D43" s="4" t="inlineStr">
        <is>
          <t>Age of Property</t>
        </is>
      </c>
    </row>
    <row r="44">
      <c r="A44" s="4" t="n">
        <v>8</v>
      </c>
      <c r="B44" s="4" t="n">
        <v>19.51</v>
      </c>
      <c r="C44" s="4" t="inlineStr">
        <is>
          <t>10-19 years</t>
        </is>
      </c>
      <c r="D44" s="4" t="inlineStr">
        <is>
          <t>Age of Property</t>
        </is>
      </c>
    </row>
    <row r="45">
      <c r="A45" s="4" t="n">
        <v>18</v>
      </c>
      <c r="B45" s="4" t="n">
        <v>43.9</v>
      </c>
      <c r="C45" s="4" t="inlineStr">
        <is>
          <t>20+ years</t>
        </is>
      </c>
      <c r="D45" s="4" t="inlineStr">
        <is>
          <t>Age of Property</t>
        </is>
      </c>
    </row>
    <row r="46">
      <c r="A46" s="9" t="n">
        <v>41</v>
      </c>
      <c r="B46" s="9" t="n">
        <v>100</v>
      </c>
      <c r="D46" s="9" t="inlineStr">
        <is>
          <t>Total Age of Property</t>
        </is>
      </c>
    </row>
    <row r="47">
      <c r="A47" s="4" t="n">
        <v>30</v>
      </c>
      <c r="B47" s="4" t="n">
        <v>73.17</v>
      </c>
      <c r="C47" s="4" t="inlineStr">
        <is>
          <t>Less than 100</t>
        </is>
      </c>
      <c r="D47" s="4" t="inlineStr">
        <is>
          <t>Property Size</t>
        </is>
      </c>
    </row>
    <row r="48">
      <c r="A48" s="4" t="n">
        <v>8</v>
      </c>
      <c r="B48" s="4" t="n">
        <v>19.51</v>
      </c>
      <c r="C48" s="4" t="inlineStr">
        <is>
          <t>100-199</t>
        </is>
      </c>
      <c r="D48" s="4" t="inlineStr">
        <is>
          <t>Property Size</t>
        </is>
      </c>
    </row>
    <row r="49">
      <c r="A49" s="4" t="n">
        <v>1</v>
      </c>
      <c r="B49" s="4" t="n">
        <v>2.44</v>
      </c>
      <c r="C49" s="4" t="inlineStr">
        <is>
          <t>200-299</t>
        </is>
      </c>
      <c r="D49" s="4" t="inlineStr">
        <is>
          <t>Property Size</t>
        </is>
      </c>
    </row>
    <row r="50">
      <c r="A50" s="4" t="n">
        <v>2</v>
      </c>
      <c r="B50" s="4" t="n">
        <v>4.88</v>
      </c>
      <c r="C50" s="4" t="inlineStr">
        <is>
          <t>400-499</t>
        </is>
      </c>
      <c r="D50" s="4" t="inlineStr">
        <is>
          <t>Property Size</t>
        </is>
      </c>
    </row>
    <row r="51">
      <c r="A51" s="9" t="n">
        <v>41</v>
      </c>
      <c r="B51" s="9" t="n">
        <v>100</v>
      </c>
      <c r="D51" s="9" t="inlineStr">
        <is>
          <t>Total Property Size</t>
        </is>
      </c>
    </row>
    <row r="52">
      <c r="A52" s="4" t="n">
        <v>26</v>
      </c>
      <c r="B52" s="4" t="n">
        <v>63.41</v>
      </c>
      <c r="C52" s="4" t="inlineStr">
        <is>
          <t>MARKETRATE</t>
        </is>
      </c>
      <c r="D52" s="4" t="inlineStr">
        <is>
          <t>Rent Type</t>
        </is>
      </c>
    </row>
    <row r="53">
      <c r="A53" s="4" t="n">
        <v>15</v>
      </c>
      <c r="B53" s="4" t="n">
        <v>36.59</v>
      </c>
      <c r="C53" s="4" t="inlineStr">
        <is>
          <t>AFFORDABLE</t>
        </is>
      </c>
      <c r="D53" s="4" t="inlineStr">
        <is>
          <t>Rent Type</t>
        </is>
      </c>
    </row>
    <row r="54">
      <c r="A54" s="9" t="n">
        <v>41</v>
      </c>
      <c r="B54" s="9" t="n">
        <v>100</v>
      </c>
      <c r="D54" s="9" t="inlineStr">
        <is>
          <t>Total Rent Type</t>
        </is>
      </c>
    </row>
    <row r="55"/>
  </sheetData>
  <mergeCells count="2">
    <mergeCell ref="A19:D19"/>
    <mergeCell ref="A1:B1"/>
  </mergeCells>
  <pageMargins left="0.75" right="0.75" top="1" bottom="1" header="0.5" footer="0.5"/>
</worksheet>
</file>

<file path=xl/worksheets/sheet191.xml><?xml version="1.0" encoding="utf-8"?>
<worksheet xmlns="http://schemas.openxmlformats.org/spreadsheetml/2006/main">
  <sheetPr>
    <outlinePr summaryBelow="1" summaryRight="1"/>
    <pageSetUpPr/>
  </sheetPr>
  <dimension ref="A1:D55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3848</v>
      </c>
    </row>
    <row r="3">
      <c r="A3" s="6" t="inlineStr">
        <is>
          <t>Sample (Total number of properties)</t>
        </is>
      </c>
      <c r="B3" s="4" t="n">
        <v>28</v>
      </c>
    </row>
    <row r="4">
      <c r="A4" s="6" t="inlineStr">
        <is>
          <t>Average property taxes per unit</t>
        </is>
      </c>
      <c r="B4" s="7" t="n">
        <v>2510</v>
      </c>
    </row>
    <row r="5">
      <c r="A5" s="6" t="inlineStr">
        <is>
          <t>Average payroll expenses per unit</t>
        </is>
      </c>
      <c r="B5" s="7" t="n">
        <v>1007</v>
      </c>
    </row>
    <row r="6">
      <c r="A6" s="6" t="inlineStr">
        <is>
          <t>Average capital expenditures per unit</t>
        </is>
      </c>
      <c r="B6" s="7" t="n">
        <v>279</v>
      </c>
    </row>
    <row r="7">
      <c r="A7" s="6" t="inlineStr">
        <is>
          <t>Average mortgage per unit</t>
        </is>
      </c>
      <c r="B7" s="7" t="n">
        <v>9913</v>
      </c>
    </row>
    <row r="8">
      <c r="A8" s="6" t="inlineStr">
        <is>
          <t>Average total operating expenses per unit</t>
        </is>
      </c>
      <c r="B8" s="7" t="n">
        <v>4590</v>
      </c>
    </row>
    <row r="9">
      <c r="A9" s="6" t="inlineStr">
        <is>
          <t>Average total expenses per unit</t>
        </is>
      </c>
      <c r="B9" s="7" t="n">
        <v>18299</v>
      </c>
    </row>
    <row r="10">
      <c r="A10" s="6" t="inlineStr">
        <is>
          <t>Average total profit per unit</t>
        </is>
      </c>
      <c r="B10" s="7" t="n">
        <v>2478</v>
      </c>
    </row>
    <row r="11">
      <c r="A11" s="6" t="inlineStr">
        <is>
          <t>Property taxes per dollar of rent</t>
        </is>
      </c>
      <c r="B11" s="4" t="inlineStr">
        <is>
          <t>12 cents</t>
        </is>
      </c>
    </row>
    <row r="12">
      <c r="A12" s="6" t="inlineStr">
        <is>
          <t>Payroll expenses per dollar of rent</t>
        </is>
      </c>
      <c r="B12" s="4" t="inlineStr">
        <is>
          <t>5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48 cents</t>
        </is>
      </c>
    </row>
    <row r="15">
      <c r="A15" s="6" t="inlineStr">
        <is>
          <t>Total operating expenses per dollar of rent</t>
        </is>
      </c>
      <c r="B15" s="4" t="inlineStr">
        <is>
          <t>22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12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5</v>
      </c>
      <c r="B21" s="4" t="n">
        <v>17.86</v>
      </c>
      <c r="C21" s="4" t="inlineStr">
        <is>
          <t>12508</t>
        </is>
      </c>
      <c r="D21" s="4" t="inlineStr">
        <is>
          <t>PROPERTYZIPCODE</t>
        </is>
      </c>
    </row>
    <row r="22">
      <c r="A22" s="4" t="n">
        <v>4</v>
      </c>
      <c r="B22" s="4" t="n">
        <v>14.29</v>
      </c>
      <c r="C22" s="4" t="inlineStr">
        <is>
          <t>12601</t>
        </is>
      </c>
      <c r="D22" s="4" t="inlineStr">
        <is>
          <t>PROPERTYZIPCODE</t>
        </is>
      </c>
    </row>
    <row r="23">
      <c r="A23" s="4" t="n">
        <v>3</v>
      </c>
      <c r="B23" s="4" t="n">
        <v>10.71</v>
      </c>
      <c r="C23" s="4" t="inlineStr">
        <is>
          <t>12550</t>
        </is>
      </c>
      <c r="D23" s="4" t="inlineStr">
        <is>
          <t>PROPERTYZIPCODE</t>
        </is>
      </c>
    </row>
    <row r="24">
      <c r="A24" s="4" t="n">
        <v>2</v>
      </c>
      <c r="B24" s="4" t="n">
        <v>7.14</v>
      </c>
      <c r="C24" s="4" t="inlineStr">
        <is>
          <t>12553</t>
        </is>
      </c>
      <c r="D24" s="4" t="inlineStr">
        <is>
          <t>PROPERTYZIPCODE</t>
        </is>
      </c>
    </row>
    <row r="25">
      <c r="A25" s="4" t="n">
        <v>2</v>
      </c>
      <c r="B25" s="4" t="n">
        <v>7.14</v>
      </c>
      <c r="C25" s="4" t="inlineStr">
        <is>
          <t>12528</t>
        </is>
      </c>
      <c r="D25" s="4" t="inlineStr">
        <is>
          <t>PROPERTYZIPCODE</t>
        </is>
      </c>
    </row>
    <row r="26">
      <c r="A26" s="4" t="n">
        <v>2</v>
      </c>
      <c r="B26" s="4" t="n">
        <v>7.14</v>
      </c>
      <c r="C26" s="4" t="inlineStr">
        <is>
          <t>12590</t>
        </is>
      </c>
      <c r="D26" s="4" t="inlineStr">
        <is>
          <t>PROPERTYZIPCODE</t>
        </is>
      </c>
    </row>
    <row r="27">
      <c r="A27" s="4" t="n">
        <v>2</v>
      </c>
      <c r="B27" s="4" t="n">
        <v>7.14</v>
      </c>
      <c r="C27" s="4" t="inlineStr">
        <is>
          <t>10940</t>
        </is>
      </c>
      <c r="D27" s="4" t="inlineStr">
        <is>
          <t>PROPERTYZIPCODE</t>
        </is>
      </c>
    </row>
    <row r="28">
      <c r="A28" s="4" t="n">
        <v>1</v>
      </c>
      <c r="B28" s="4" t="n">
        <v>3.57</v>
      </c>
      <c r="C28" s="4" t="inlineStr">
        <is>
          <t>12569</t>
        </is>
      </c>
      <c r="D28" s="4" t="inlineStr">
        <is>
          <t>PROPERTYZIPCODE</t>
        </is>
      </c>
    </row>
    <row r="29">
      <c r="A29" s="4" t="n">
        <v>1</v>
      </c>
      <c r="B29" s="4" t="n">
        <v>3.57</v>
      </c>
      <c r="C29" s="4" t="inlineStr">
        <is>
          <t>12603</t>
        </is>
      </c>
      <c r="D29" s="4" t="inlineStr">
        <is>
          <t>PROPERTYZIPCODE</t>
        </is>
      </c>
    </row>
    <row r="30">
      <c r="A30" s="4" t="n">
        <v>1</v>
      </c>
      <c r="B30" s="4" t="n">
        <v>3.57</v>
      </c>
      <c r="C30" s="4" t="inlineStr">
        <is>
          <t>10950</t>
        </is>
      </c>
      <c r="D30" s="4" t="inlineStr">
        <is>
          <t>PROPERTYZIPCODE</t>
        </is>
      </c>
    </row>
    <row r="31">
      <c r="A31" s="4" t="n">
        <v>1</v>
      </c>
      <c r="B31" s="4" t="n">
        <v>3.57</v>
      </c>
      <c r="C31" s="4" t="inlineStr">
        <is>
          <t>10941</t>
        </is>
      </c>
      <c r="D31" s="4" t="inlineStr">
        <is>
          <t>PROPERTYZIPCODE</t>
        </is>
      </c>
    </row>
    <row r="32">
      <c r="A32" s="4" t="n">
        <v>1</v>
      </c>
      <c r="B32" s="4" t="n">
        <v>3.57</v>
      </c>
      <c r="C32" s="4" t="inlineStr">
        <is>
          <t>12549</t>
        </is>
      </c>
      <c r="D32" s="4" t="inlineStr">
        <is>
          <t>PROPERTYZIPCODE</t>
        </is>
      </c>
    </row>
    <row r="33">
      <c r="A33" s="4" t="n">
        <v>1</v>
      </c>
      <c r="B33" s="4" t="n">
        <v>3.57</v>
      </c>
      <c r="C33" s="4" t="inlineStr">
        <is>
          <t>12518</t>
        </is>
      </c>
      <c r="D33" s="4" t="inlineStr">
        <is>
          <t>PROPERTYZIPCODE</t>
        </is>
      </c>
    </row>
    <row r="34">
      <c r="A34" s="4" t="n">
        <v>1</v>
      </c>
      <c r="B34" s="4" t="n">
        <v>3.57</v>
      </c>
      <c r="C34" s="4" t="inlineStr">
        <is>
          <t>12401</t>
        </is>
      </c>
      <c r="D34" s="4" t="inlineStr">
        <is>
          <t>PROPERTYZIPCODE</t>
        </is>
      </c>
    </row>
    <row r="35">
      <c r="A35" s="4" t="n">
        <v>1</v>
      </c>
      <c r="B35" s="4" t="n">
        <v>3.57</v>
      </c>
      <c r="C35" s="4" t="inlineStr">
        <is>
          <t>12568</t>
        </is>
      </c>
      <c r="D35" s="4" t="inlineStr">
        <is>
          <t>PROPERTYZIPCODE</t>
        </is>
      </c>
    </row>
    <row r="36">
      <c r="A36" s="9" t="n">
        <v>28</v>
      </c>
      <c r="B36" s="9" t="n">
        <v>100</v>
      </c>
      <c r="D36" s="9" t="inlineStr">
        <is>
          <t>Total PROPERTYZIPCODE</t>
        </is>
      </c>
    </row>
    <row r="37">
      <c r="A37" s="4" t="n">
        <v>18</v>
      </c>
      <c r="B37" s="4" t="n">
        <v>64.29000000000001</v>
      </c>
      <c r="C37" s="4" t="inlineStr">
        <is>
          <t>GARDEN</t>
        </is>
      </c>
      <c r="D37" s="4" t="inlineStr">
        <is>
          <t>Property Type</t>
        </is>
      </c>
    </row>
    <row r="38">
      <c r="A38" s="4" t="n">
        <v>4</v>
      </c>
      <c r="B38" s="4" t="n">
        <v>14.29</v>
      </c>
      <c r="C38" s="4" t="inlineStr">
        <is>
          <t>MIDRISE</t>
        </is>
      </c>
      <c r="D38" s="4" t="inlineStr">
        <is>
          <t>Property Type</t>
        </is>
      </c>
    </row>
    <row r="39">
      <c r="A39" s="4" t="n">
        <v>4</v>
      </c>
      <c r="B39" s="4" t="n">
        <v>14.29</v>
      </c>
      <c r="C39" s="4" t="inlineStr">
        <is>
          <t>MANUF</t>
        </is>
      </c>
      <c r="D39" s="4" t="inlineStr">
        <is>
          <t>Property Type</t>
        </is>
      </c>
    </row>
    <row r="40">
      <c r="A40" s="4" t="n">
        <v>2</v>
      </c>
      <c r="B40" s="4" t="n">
        <v>7.14</v>
      </c>
      <c r="C40" s="4" t="inlineStr">
        <is>
          <t>SENIOR</t>
        </is>
      </c>
      <c r="D40" s="4" t="inlineStr">
        <is>
          <t>Property Type</t>
        </is>
      </c>
    </row>
    <row r="41">
      <c r="A41" s="9" t="n">
        <v>28</v>
      </c>
      <c r="B41" s="9" t="n">
        <v>100</v>
      </c>
      <c r="D41" s="9" t="inlineStr">
        <is>
          <t>Total Property Type</t>
        </is>
      </c>
    </row>
    <row r="42">
      <c r="A42" s="4" t="n">
        <v>1</v>
      </c>
      <c r="B42" s="4" t="n">
        <v>3.57</v>
      </c>
      <c r="C42" s="4" t="inlineStr">
        <is>
          <t>Less than 5 years</t>
        </is>
      </c>
      <c r="D42" s="4" t="inlineStr">
        <is>
          <t>Age of Property</t>
        </is>
      </c>
    </row>
    <row r="43">
      <c r="A43" s="4" t="n">
        <v>8</v>
      </c>
      <c r="B43" s="4" t="n">
        <v>28.57</v>
      </c>
      <c r="C43" s="4" t="inlineStr">
        <is>
          <t>5-9 years</t>
        </is>
      </c>
      <c r="D43" s="4" t="inlineStr">
        <is>
          <t>Age of Property</t>
        </is>
      </c>
    </row>
    <row r="44">
      <c r="A44" s="4" t="n">
        <v>5</v>
      </c>
      <c r="B44" s="4" t="n">
        <v>17.86</v>
      </c>
      <c r="C44" s="4" t="inlineStr">
        <is>
          <t>10-19 years</t>
        </is>
      </c>
      <c r="D44" s="4" t="inlineStr">
        <is>
          <t>Age of Property</t>
        </is>
      </c>
    </row>
    <row r="45">
      <c r="A45" s="4" t="n">
        <v>14</v>
      </c>
      <c r="B45" s="4" t="n">
        <v>50</v>
      </c>
      <c r="C45" s="4" t="inlineStr">
        <is>
          <t>20+ years</t>
        </is>
      </c>
      <c r="D45" s="4" t="inlineStr">
        <is>
          <t>Age of Property</t>
        </is>
      </c>
    </row>
    <row r="46">
      <c r="A46" s="9" t="n">
        <v>28</v>
      </c>
      <c r="B46" s="9" t="n">
        <v>100</v>
      </c>
      <c r="D46" s="9" t="inlineStr">
        <is>
          <t>Total Age of Property</t>
        </is>
      </c>
    </row>
    <row r="47">
      <c r="A47" s="4" t="n">
        <v>19</v>
      </c>
      <c r="B47" s="4" t="n">
        <v>67.86</v>
      </c>
      <c r="C47" s="4" t="inlineStr">
        <is>
          <t>Less than 100</t>
        </is>
      </c>
      <c r="D47" s="4" t="inlineStr">
        <is>
          <t>Property Size</t>
        </is>
      </c>
    </row>
    <row r="48">
      <c r="A48" s="4" t="n">
        <v>4</v>
      </c>
      <c r="B48" s="4" t="n">
        <v>14.29</v>
      </c>
      <c r="C48" s="4" t="inlineStr">
        <is>
          <t>100-199</t>
        </is>
      </c>
      <c r="D48" s="4" t="inlineStr">
        <is>
          <t>Property Size</t>
        </is>
      </c>
    </row>
    <row r="49">
      <c r="A49" s="4" t="n">
        <v>3</v>
      </c>
      <c r="B49" s="4" t="n">
        <v>10.71</v>
      </c>
      <c r="C49" s="4" t="inlineStr">
        <is>
          <t>200-299</t>
        </is>
      </c>
      <c r="D49" s="4" t="inlineStr">
        <is>
          <t>Property Size</t>
        </is>
      </c>
    </row>
    <row r="50">
      <c r="A50" s="4" t="n">
        <v>2</v>
      </c>
      <c r="B50" s="4" t="n">
        <v>7.14</v>
      </c>
      <c r="C50" s="4" t="inlineStr">
        <is>
          <t>500+</t>
        </is>
      </c>
      <c r="D50" s="4" t="inlineStr">
        <is>
          <t>Property Size</t>
        </is>
      </c>
    </row>
    <row r="51">
      <c r="A51" s="9" t="n">
        <v>28</v>
      </c>
      <c r="B51" s="9" t="n">
        <v>100</v>
      </c>
      <c r="D51" s="9" t="inlineStr">
        <is>
          <t>Total Property Size</t>
        </is>
      </c>
    </row>
    <row r="52">
      <c r="A52" s="4" t="n">
        <v>15</v>
      </c>
      <c r="B52" s="4" t="n">
        <v>53.57</v>
      </c>
      <c r="C52" s="4" t="inlineStr">
        <is>
          <t>MARKETRATE</t>
        </is>
      </c>
      <c r="D52" s="4" t="inlineStr">
        <is>
          <t>Rent Type</t>
        </is>
      </c>
    </row>
    <row r="53">
      <c r="A53" s="4" t="n">
        <v>13</v>
      </c>
      <c r="B53" s="4" t="n">
        <v>46.43</v>
      </c>
      <c r="C53" s="4" t="inlineStr">
        <is>
          <t>AFFORDABLE</t>
        </is>
      </c>
      <c r="D53" s="4" t="inlineStr">
        <is>
          <t>Rent Type</t>
        </is>
      </c>
    </row>
    <row r="54">
      <c r="A54" s="9" t="n">
        <v>28</v>
      </c>
      <c r="B54" s="9" t="n">
        <v>100</v>
      </c>
      <c r="D54" s="9" t="inlineStr">
        <is>
          <t>Total Rent Type</t>
        </is>
      </c>
    </row>
    <row r="55"/>
  </sheetData>
  <mergeCells count="2">
    <mergeCell ref="A19:D19"/>
    <mergeCell ref="A1:B1"/>
  </mergeCells>
  <pageMargins left="0.75" right="0.75" top="1" bottom="1" header="0.5" footer="0.5"/>
</worksheet>
</file>

<file path=xl/worksheets/sheet192.xml><?xml version="1.0" encoding="utf-8"?>
<worksheet xmlns="http://schemas.openxmlformats.org/spreadsheetml/2006/main">
  <sheetPr>
    <outlinePr summaryBelow="1" summaryRight="1"/>
    <pageSetUpPr/>
  </sheetPr>
  <dimension ref="A1:D48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5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2577</v>
      </c>
    </row>
    <row r="3">
      <c r="A3" s="6" t="inlineStr">
        <is>
          <t>Sample (Total number of properties)</t>
        </is>
      </c>
      <c r="B3" s="4" t="n">
        <v>22</v>
      </c>
    </row>
    <row r="4">
      <c r="A4" s="6" t="inlineStr">
        <is>
          <t>Average property taxes per unit</t>
        </is>
      </c>
      <c r="B4" s="7" t="n">
        <v>2080</v>
      </c>
    </row>
    <row r="5">
      <c r="A5" s="6" t="inlineStr">
        <is>
          <t>Average payroll expenses per unit</t>
        </is>
      </c>
      <c r="B5" s="7" t="n">
        <v>1505</v>
      </c>
    </row>
    <row r="6">
      <c r="A6" s="6" t="inlineStr">
        <is>
          <t>Average capital expenditures per unit</t>
        </is>
      </c>
      <c r="B6" s="7" t="n">
        <v>218</v>
      </c>
    </row>
    <row r="7">
      <c r="A7" s="6" t="inlineStr">
        <is>
          <t>Average mortgage per unit</t>
        </is>
      </c>
      <c r="B7" s="7" t="n">
        <v>6668</v>
      </c>
    </row>
    <row r="8">
      <c r="A8" s="6" t="inlineStr">
        <is>
          <t>Average total operating expenses per unit</t>
        </is>
      </c>
      <c r="B8" s="7" t="n">
        <v>3692</v>
      </c>
    </row>
    <row r="9">
      <c r="A9" s="6" t="inlineStr">
        <is>
          <t>Average total expenses per unit</t>
        </is>
      </c>
      <c r="B9" s="7" t="n">
        <v>14163</v>
      </c>
    </row>
    <row r="10">
      <c r="A10" s="6" t="inlineStr">
        <is>
          <t>Average total profit per unit</t>
        </is>
      </c>
      <c r="B10" s="7" t="n">
        <v>1731</v>
      </c>
    </row>
    <row r="11">
      <c r="A11" s="6" t="inlineStr">
        <is>
          <t>Property taxes per dollar of rent</t>
        </is>
      </c>
      <c r="B11" s="4" t="inlineStr">
        <is>
          <t>13 cents</t>
        </is>
      </c>
    </row>
    <row r="12">
      <c r="A12" s="6" t="inlineStr">
        <is>
          <t>Payroll expenses per dollar of rent</t>
        </is>
      </c>
      <c r="B12" s="4" t="inlineStr">
        <is>
          <t>9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42 cents</t>
        </is>
      </c>
    </row>
    <row r="15">
      <c r="A15" s="6" t="inlineStr">
        <is>
          <t>Total operating expenses per dollar of rent</t>
        </is>
      </c>
      <c r="B15" s="4" t="inlineStr">
        <is>
          <t>23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10</v>
      </c>
      <c r="B21" s="4" t="n">
        <v>45.45</v>
      </c>
      <c r="C21" s="4" t="inlineStr">
        <is>
          <t>14850</t>
        </is>
      </c>
      <c r="D21" s="4" t="inlineStr">
        <is>
          <t>PROPERTYZIPCODE</t>
        </is>
      </c>
    </row>
    <row r="22">
      <c r="A22" s="4" t="n">
        <v>3</v>
      </c>
      <c r="B22" s="4" t="n">
        <v>13.64</v>
      </c>
      <c r="C22" s="4" t="inlineStr">
        <is>
          <t>13760</t>
        </is>
      </c>
      <c r="D22" s="4" t="inlineStr">
        <is>
          <t>PROPERTYZIPCODE</t>
        </is>
      </c>
    </row>
    <row r="23">
      <c r="A23" s="4" t="n">
        <v>2</v>
      </c>
      <c r="B23" s="4" t="n">
        <v>9.09</v>
      </c>
      <c r="C23" s="4" t="inlineStr">
        <is>
          <t>13905</t>
        </is>
      </c>
      <c r="D23" s="4" t="inlineStr">
        <is>
          <t>PROPERTYZIPCODE</t>
        </is>
      </c>
    </row>
    <row r="24">
      <c r="A24" s="4" t="n">
        <v>1</v>
      </c>
      <c r="B24" s="4" t="n">
        <v>4.55</v>
      </c>
      <c r="C24" s="4" t="inlineStr">
        <is>
          <t>12180</t>
        </is>
      </c>
      <c r="D24" s="4" t="inlineStr">
        <is>
          <t>PROPERTYZIPCODE</t>
        </is>
      </c>
    </row>
    <row r="25">
      <c r="A25" s="4" t="n">
        <v>1</v>
      </c>
      <c r="B25" s="4" t="n">
        <v>4.55</v>
      </c>
      <c r="C25" s="4" t="inlineStr">
        <is>
          <t>12721</t>
        </is>
      </c>
      <c r="D25" s="4" t="inlineStr">
        <is>
          <t>PROPERTYZIPCODE</t>
        </is>
      </c>
    </row>
    <row r="26">
      <c r="A26" s="4" t="n">
        <v>1</v>
      </c>
      <c r="B26" s="4" t="n">
        <v>4.55</v>
      </c>
      <c r="C26" s="4" t="inlineStr">
        <is>
          <t>13820</t>
        </is>
      </c>
      <c r="D26" s="4" t="inlineStr">
        <is>
          <t>PROPERTYZIPCODE</t>
        </is>
      </c>
    </row>
    <row r="27">
      <c r="A27" s="4" t="n">
        <v>1</v>
      </c>
      <c r="B27" s="4" t="n">
        <v>4.55</v>
      </c>
      <c r="C27" s="4" t="inlineStr">
        <is>
          <t>12144</t>
        </is>
      </c>
      <c r="D27" s="4" t="inlineStr">
        <is>
          <t>PROPERTYZIPCODE</t>
        </is>
      </c>
    </row>
    <row r="28">
      <c r="A28" s="4" t="n">
        <v>1</v>
      </c>
      <c r="B28" s="4" t="n">
        <v>4.55</v>
      </c>
      <c r="C28" s="4" t="inlineStr">
        <is>
          <t>13901</t>
        </is>
      </c>
      <c r="D28" s="4" t="inlineStr">
        <is>
          <t>PROPERTYZIPCODE</t>
        </is>
      </c>
    </row>
    <row r="29">
      <c r="A29" s="4" t="n">
        <v>1</v>
      </c>
      <c r="B29" s="4" t="n">
        <v>4.55</v>
      </c>
      <c r="C29" s="4" t="inlineStr">
        <is>
          <t>12779</t>
        </is>
      </c>
      <c r="D29" s="4" t="inlineStr">
        <is>
          <t>PROPERTYZIPCODE</t>
        </is>
      </c>
    </row>
    <row r="30">
      <c r="A30" s="4" t="n">
        <v>1</v>
      </c>
      <c r="B30" s="4" t="n">
        <v>4.55</v>
      </c>
      <c r="C30" s="4" t="inlineStr">
        <is>
          <t>13790</t>
        </is>
      </c>
      <c r="D30" s="4" t="inlineStr">
        <is>
          <t>PROPERTYZIPCODE</t>
        </is>
      </c>
    </row>
    <row r="31">
      <c r="A31" s="9" t="n">
        <v>22</v>
      </c>
      <c r="B31" s="9" t="n">
        <v>100</v>
      </c>
      <c r="D31" s="9" t="inlineStr">
        <is>
          <t>Total PROPERTYZIPCODE</t>
        </is>
      </c>
    </row>
    <row r="32">
      <c r="A32" s="4" t="n">
        <v>16</v>
      </c>
      <c r="B32" s="4" t="n">
        <v>72.73</v>
      </c>
      <c r="C32" s="4" t="inlineStr">
        <is>
          <t>GARDEN</t>
        </is>
      </c>
      <c r="D32" s="4" t="inlineStr">
        <is>
          <t>Property Type</t>
        </is>
      </c>
    </row>
    <row r="33">
      <c r="A33" s="4" t="n">
        <v>4</v>
      </c>
      <c r="B33" s="4" t="n">
        <v>18.18</v>
      </c>
      <c r="C33" s="4" t="inlineStr">
        <is>
          <t>STUDENT</t>
        </is>
      </c>
      <c r="D33" s="4" t="inlineStr">
        <is>
          <t>Property Type</t>
        </is>
      </c>
    </row>
    <row r="34">
      <c r="A34" s="4" t="n">
        <v>1</v>
      </c>
      <c r="B34" s="4" t="n">
        <v>4.55</v>
      </c>
      <c r="C34" s="4" t="inlineStr">
        <is>
          <t>MIDRISE</t>
        </is>
      </c>
      <c r="D34" s="4" t="inlineStr">
        <is>
          <t>Property Type</t>
        </is>
      </c>
    </row>
    <row r="35">
      <c r="A35" s="4" t="n">
        <v>1</v>
      </c>
      <c r="B35" s="4" t="n">
        <v>4.55</v>
      </c>
      <c r="C35" s="4" t="inlineStr">
        <is>
          <t>MANUF</t>
        </is>
      </c>
      <c r="D35" s="4" t="inlineStr">
        <is>
          <t>Property Type</t>
        </is>
      </c>
    </row>
    <row r="36">
      <c r="A36" s="9" t="n">
        <v>22</v>
      </c>
      <c r="B36" s="9" t="n">
        <v>100</v>
      </c>
      <c r="D36" s="9" t="inlineStr">
        <is>
          <t>Total Property Type</t>
        </is>
      </c>
    </row>
    <row r="37">
      <c r="A37" s="4" t="n">
        <v>4</v>
      </c>
      <c r="B37" s="4" t="n">
        <v>18.18</v>
      </c>
      <c r="C37" s="4" t="inlineStr">
        <is>
          <t>5-9 years</t>
        </is>
      </c>
      <c r="D37" s="4" t="inlineStr">
        <is>
          <t>Age of Property</t>
        </is>
      </c>
    </row>
    <row r="38">
      <c r="A38" s="4" t="n">
        <v>6</v>
      </c>
      <c r="B38" s="4" t="n">
        <v>27.27</v>
      </c>
      <c r="C38" s="4" t="inlineStr">
        <is>
          <t>10-19 years</t>
        </is>
      </c>
      <c r="D38" s="4" t="inlineStr">
        <is>
          <t>Age of Property</t>
        </is>
      </c>
    </row>
    <row r="39">
      <c r="A39" s="4" t="n">
        <v>12</v>
      </c>
      <c r="B39" s="4" t="n">
        <v>54.55</v>
      </c>
      <c r="C39" s="4" t="inlineStr">
        <is>
          <t>20+ years</t>
        </is>
      </c>
      <c r="D39" s="4" t="inlineStr">
        <is>
          <t>Age of Property</t>
        </is>
      </c>
    </row>
    <row r="40">
      <c r="A40" s="9" t="n">
        <v>22</v>
      </c>
      <c r="B40" s="9" t="n">
        <v>100</v>
      </c>
      <c r="D40" s="9" t="inlineStr">
        <is>
          <t>Total Age of Property</t>
        </is>
      </c>
    </row>
    <row r="41">
      <c r="A41" s="4" t="n">
        <v>11</v>
      </c>
      <c r="B41" s="4" t="n">
        <v>50</v>
      </c>
      <c r="C41" s="4" t="inlineStr">
        <is>
          <t>Less than 100</t>
        </is>
      </c>
      <c r="D41" s="4" t="inlineStr">
        <is>
          <t>Property Size</t>
        </is>
      </c>
    </row>
    <row r="42">
      <c r="A42" s="4" t="n">
        <v>7</v>
      </c>
      <c r="B42" s="4" t="n">
        <v>31.82</v>
      </c>
      <c r="C42" s="4" t="inlineStr">
        <is>
          <t>100-199</t>
        </is>
      </c>
      <c r="D42" s="4" t="inlineStr">
        <is>
          <t>Property Size</t>
        </is>
      </c>
    </row>
    <row r="43">
      <c r="A43" s="4" t="n">
        <v>4</v>
      </c>
      <c r="B43" s="4" t="n">
        <v>18.18</v>
      </c>
      <c r="C43" s="4" t="inlineStr">
        <is>
          <t>200-299</t>
        </is>
      </c>
      <c r="D43" s="4" t="inlineStr">
        <is>
          <t>Property Size</t>
        </is>
      </c>
    </row>
    <row r="44">
      <c r="A44" s="9" t="n">
        <v>22</v>
      </c>
      <c r="B44" s="9" t="n">
        <v>100</v>
      </c>
      <c r="D44" s="9" t="inlineStr">
        <is>
          <t>Total Property Size</t>
        </is>
      </c>
    </row>
    <row r="45">
      <c r="A45" s="4" t="n">
        <v>12</v>
      </c>
      <c r="B45" s="4" t="n">
        <v>54.55</v>
      </c>
      <c r="C45" s="4" t="inlineStr">
        <is>
          <t>MARKETRATE</t>
        </is>
      </c>
      <c r="D45" s="4" t="inlineStr">
        <is>
          <t>Rent Type</t>
        </is>
      </c>
    </row>
    <row r="46">
      <c r="A46" s="4" t="n">
        <v>10</v>
      </c>
      <c r="B46" s="4" t="n">
        <v>45.45</v>
      </c>
      <c r="C46" s="4" t="inlineStr">
        <is>
          <t>AFFORDABLE</t>
        </is>
      </c>
      <c r="D46" s="4" t="inlineStr">
        <is>
          <t>Rent Type</t>
        </is>
      </c>
    </row>
    <row r="47">
      <c r="A47" s="9" t="n">
        <v>22</v>
      </c>
      <c r="B47" s="9" t="n">
        <v>100</v>
      </c>
      <c r="D47" s="9" t="inlineStr">
        <is>
          <t>Total Rent Type</t>
        </is>
      </c>
    </row>
    <row r="48"/>
  </sheetData>
  <mergeCells count="2">
    <mergeCell ref="A19:D19"/>
    <mergeCell ref="A1:B1"/>
  </mergeCells>
  <pageMargins left="0.75" right="0.75" top="1" bottom="1" header="0.5" footer="0.5"/>
</worksheet>
</file>

<file path=xl/worksheets/sheet193.xml><?xml version="1.0" encoding="utf-8"?>
<worksheet xmlns="http://schemas.openxmlformats.org/spreadsheetml/2006/main">
  <sheetPr>
    <outlinePr summaryBelow="1" summaryRight="1"/>
    <pageSetUpPr/>
  </sheetPr>
  <dimension ref="A1:D61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4306</v>
      </c>
    </row>
    <row r="3">
      <c r="A3" s="6" t="inlineStr">
        <is>
          <t>Sample (Total number of properties)</t>
        </is>
      </c>
      <c r="B3" s="4" t="n">
        <v>36</v>
      </c>
    </row>
    <row r="4">
      <c r="A4" s="6" t="inlineStr">
        <is>
          <t>Average property taxes per unit</t>
        </is>
      </c>
      <c r="B4" s="7" t="n">
        <v>2008</v>
      </c>
    </row>
    <row r="5">
      <c r="A5" s="6" t="inlineStr">
        <is>
          <t>Average payroll expenses per unit</t>
        </is>
      </c>
      <c r="B5" s="7" t="n">
        <v>1329</v>
      </c>
    </row>
    <row r="6">
      <c r="A6" s="6" t="inlineStr">
        <is>
          <t>Average capital expenditures per unit</t>
        </is>
      </c>
      <c r="B6" s="7" t="n">
        <v>238</v>
      </c>
    </row>
    <row r="7">
      <c r="A7" s="6" t="inlineStr">
        <is>
          <t>Average mortgage per unit</t>
        </is>
      </c>
      <c r="B7" s="7" t="n">
        <v>8536</v>
      </c>
    </row>
    <row r="8">
      <c r="A8" s="6" t="inlineStr">
        <is>
          <t>Average total operating expenses per unit</t>
        </is>
      </c>
      <c r="B8" s="7" t="n">
        <v>4693</v>
      </c>
    </row>
    <row r="9">
      <c r="A9" s="6" t="inlineStr">
        <is>
          <t>Average total expenses per unit</t>
        </is>
      </c>
      <c r="B9" s="7" t="n">
        <v>16805</v>
      </c>
    </row>
    <row r="10">
      <c r="A10" s="6" t="inlineStr">
        <is>
          <t>Average total profit per unit</t>
        </is>
      </c>
      <c r="B10" s="7" t="n">
        <v>2134</v>
      </c>
    </row>
    <row r="11">
      <c r="A11" s="6" t="inlineStr">
        <is>
          <t>Property taxes per dollar of rent</t>
        </is>
      </c>
      <c r="B11" s="4" t="inlineStr">
        <is>
          <t>11 cents</t>
        </is>
      </c>
    </row>
    <row r="12">
      <c r="A12" s="6" t="inlineStr">
        <is>
          <t>Payroll expenses per dollar of rent</t>
        </is>
      </c>
      <c r="B12" s="4" t="inlineStr">
        <is>
          <t>7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45 cents</t>
        </is>
      </c>
    </row>
    <row r="15">
      <c r="A15" s="6" t="inlineStr">
        <is>
          <t>Total operating expenses per dollar of rent</t>
        </is>
      </c>
      <c r="B15" s="4" t="inlineStr">
        <is>
          <t>25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4</v>
      </c>
      <c r="B21" s="4" t="n">
        <v>11.11</v>
      </c>
      <c r="C21" s="4" t="inlineStr">
        <is>
          <t>12210</t>
        </is>
      </c>
      <c r="D21" s="4" t="inlineStr">
        <is>
          <t>PROPERTYZIPCODE</t>
        </is>
      </c>
    </row>
    <row r="22">
      <c r="A22" s="4" t="n">
        <v>3</v>
      </c>
      <c r="B22" s="4" t="n">
        <v>8.33</v>
      </c>
      <c r="C22" s="4" t="inlineStr">
        <is>
          <t>12207</t>
        </is>
      </c>
      <c r="D22" s="4" t="inlineStr">
        <is>
          <t>PROPERTYZIPCODE</t>
        </is>
      </c>
    </row>
    <row r="23">
      <c r="A23" s="4" t="n">
        <v>3</v>
      </c>
      <c r="B23" s="4" t="n">
        <v>8.33</v>
      </c>
      <c r="C23" s="4" t="inlineStr">
        <is>
          <t>12180</t>
        </is>
      </c>
      <c r="D23" s="4" t="inlineStr">
        <is>
          <t>PROPERTYZIPCODE</t>
        </is>
      </c>
    </row>
    <row r="24">
      <c r="A24" s="4" t="n">
        <v>3</v>
      </c>
      <c r="B24" s="4" t="n">
        <v>8.33</v>
      </c>
      <c r="C24" s="4" t="inlineStr">
        <is>
          <t>12110</t>
        </is>
      </c>
      <c r="D24" s="4" t="inlineStr">
        <is>
          <t>PROPERTYZIPCODE</t>
        </is>
      </c>
    </row>
    <row r="25">
      <c r="A25" s="4" t="n">
        <v>3</v>
      </c>
      <c r="B25" s="4" t="n">
        <v>8.33</v>
      </c>
      <c r="C25" s="4" t="inlineStr">
        <is>
          <t>12866</t>
        </is>
      </c>
      <c r="D25" s="4" t="inlineStr">
        <is>
          <t>PROPERTYZIPCODE</t>
        </is>
      </c>
    </row>
    <row r="26">
      <c r="A26" s="4" t="n">
        <v>2</v>
      </c>
      <c r="B26" s="4" t="n">
        <v>5.56</v>
      </c>
      <c r="C26" s="4" t="inlineStr">
        <is>
          <t>12047</t>
        </is>
      </c>
      <c r="D26" s="4" t="inlineStr">
        <is>
          <t>PROPERTYZIPCODE</t>
        </is>
      </c>
    </row>
    <row r="27">
      <c r="A27" s="4" t="n">
        <v>2</v>
      </c>
      <c r="B27" s="4" t="n">
        <v>5.56</v>
      </c>
      <c r="C27" s="4" t="inlineStr">
        <is>
          <t>12208</t>
        </is>
      </c>
      <c r="D27" s="4" t="inlineStr">
        <is>
          <t>PROPERTYZIPCODE</t>
        </is>
      </c>
    </row>
    <row r="28">
      <c r="A28" s="4" t="n">
        <v>2</v>
      </c>
      <c r="B28" s="4" t="n">
        <v>5.56</v>
      </c>
      <c r="C28" s="4" t="inlineStr">
        <is>
          <t>12065</t>
        </is>
      </c>
      <c r="D28" s="4" t="inlineStr">
        <is>
          <t>PROPERTYZIPCODE</t>
        </is>
      </c>
    </row>
    <row r="29">
      <c r="A29" s="4" t="n">
        <v>2</v>
      </c>
      <c r="B29" s="4" t="n">
        <v>5.56</v>
      </c>
      <c r="C29" s="4" t="inlineStr">
        <is>
          <t>12206</t>
        </is>
      </c>
      <c r="D29" s="4" t="inlineStr">
        <is>
          <t>PROPERTYZIPCODE</t>
        </is>
      </c>
    </row>
    <row r="30">
      <c r="A30" s="4" t="n">
        <v>1</v>
      </c>
      <c r="B30" s="4" t="n">
        <v>2.78</v>
      </c>
      <c r="C30" s="4" t="inlineStr">
        <is>
          <t>12205</t>
        </is>
      </c>
      <c r="D30" s="4" t="inlineStr">
        <is>
          <t>PROPERTYZIPCODE</t>
        </is>
      </c>
    </row>
    <row r="31">
      <c r="A31" s="4" t="n">
        <v>1</v>
      </c>
      <c r="B31" s="4" t="n">
        <v>2.78</v>
      </c>
      <c r="C31" s="4" t="inlineStr">
        <is>
          <t>12302</t>
        </is>
      </c>
      <c r="D31" s="4" t="inlineStr">
        <is>
          <t>PROPERTYZIPCODE</t>
        </is>
      </c>
    </row>
    <row r="32">
      <c r="A32" s="4" t="n">
        <v>1</v>
      </c>
      <c r="B32" s="4" t="n">
        <v>2.78</v>
      </c>
      <c r="C32" s="4" t="inlineStr">
        <is>
          <t>12306</t>
        </is>
      </c>
      <c r="D32" s="4" t="inlineStr">
        <is>
          <t>PROPERTYZIPCODE</t>
        </is>
      </c>
    </row>
    <row r="33">
      <c r="A33" s="4" t="n">
        <v>1</v>
      </c>
      <c r="B33" s="4" t="n">
        <v>2.78</v>
      </c>
      <c r="C33" s="4" t="inlineStr">
        <is>
          <t>12054</t>
        </is>
      </c>
      <c r="D33" s="4" t="inlineStr">
        <is>
          <t>PROPERTYZIPCODE</t>
        </is>
      </c>
    </row>
    <row r="34">
      <c r="A34" s="4" t="n">
        <v>1</v>
      </c>
      <c r="B34" s="4" t="n">
        <v>2.78</v>
      </c>
      <c r="C34" s="4" t="inlineStr">
        <is>
          <t>12309</t>
        </is>
      </c>
      <c r="D34" s="4" t="inlineStr">
        <is>
          <t>PROPERTYZIPCODE</t>
        </is>
      </c>
    </row>
    <row r="35">
      <c r="A35" s="4" t="n">
        <v>1</v>
      </c>
      <c r="B35" s="4" t="n">
        <v>2.78</v>
      </c>
      <c r="C35" s="4" t="inlineStr">
        <is>
          <t>12304</t>
        </is>
      </c>
      <c r="D35" s="4" t="inlineStr">
        <is>
          <t>PROPERTYZIPCODE</t>
        </is>
      </c>
    </row>
    <row r="36">
      <c r="A36" s="4" t="n">
        <v>1</v>
      </c>
      <c r="B36" s="4" t="n">
        <v>2.78</v>
      </c>
      <c r="C36" s="4" t="inlineStr">
        <is>
          <t>12159</t>
        </is>
      </c>
      <c r="D36" s="4" t="inlineStr">
        <is>
          <t>PROPERTYZIPCODE</t>
        </is>
      </c>
    </row>
    <row r="37">
      <c r="A37" s="4" t="n">
        <v>1</v>
      </c>
      <c r="B37" s="4" t="n">
        <v>2.78</v>
      </c>
      <c r="C37" s="4" t="inlineStr">
        <is>
          <t>122204</t>
        </is>
      </c>
      <c r="D37" s="4" t="inlineStr">
        <is>
          <t>PROPERTYZIPCODE</t>
        </is>
      </c>
    </row>
    <row r="38">
      <c r="A38" s="4" t="n">
        <v>1</v>
      </c>
      <c r="B38" s="4" t="n">
        <v>2.78</v>
      </c>
      <c r="C38" s="4" t="inlineStr">
        <is>
          <t>12203</t>
        </is>
      </c>
      <c r="D38" s="4" t="inlineStr">
        <is>
          <t>PROPERTYZIPCODE</t>
        </is>
      </c>
    </row>
    <row r="39">
      <c r="A39" s="4" t="n">
        <v>1</v>
      </c>
      <c r="B39" s="4" t="n">
        <v>2.78</v>
      </c>
      <c r="C39" s="4" t="inlineStr">
        <is>
          <t>12009</t>
        </is>
      </c>
      <c r="D39" s="4" t="inlineStr">
        <is>
          <t>PROPERTYZIPCODE</t>
        </is>
      </c>
    </row>
    <row r="40">
      <c r="A40" s="4" t="n">
        <v>1</v>
      </c>
      <c r="B40" s="4" t="n">
        <v>2.78</v>
      </c>
      <c r="C40" s="4" t="inlineStr">
        <is>
          <t>12305</t>
        </is>
      </c>
      <c r="D40" s="4" t="inlineStr">
        <is>
          <t>PROPERTYZIPCODE</t>
        </is>
      </c>
    </row>
    <row r="41">
      <c r="A41" s="4" t="n">
        <v>1</v>
      </c>
      <c r="B41" s="4" t="n">
        <v>2.78</v>
      </c>
      <c r="C41" s="4" t="inlineStr">
        <is>
          <t>12204</t>
        </is>
      </c>
      <c r="D41" s="4" t="inlineStr">
        <is>
          <t>PROPERTYZIPCODE</t>
        </is>
      </c>
    </row>
    <row r="42">
      <c r="A42" s="9" t="n">
        <v>36</v>
      </c>
      <c r="B42" s="9" t="n">
        <v>100</v>
      </c>
      <c r="D42" s="9" t="inlineStr">
        <is>
          <t>Total PROPERTYZIPCODE</t>
        </is>
      </c>
    </row>
    <row r="43">
      <c r="A43" s="4" t="n">
        <v>25</v>
      </c>
      <c r="B43" s="4" t="n">
        <v>69.44</v>
      </c>
      <c r="C43" s="4" t="inlineStr">
        <is>
          <t>GARDEN</t>
        </is>
      </c>
      <c r="D43" s="4" t="inlineStr">
        <is>
          <t>Property Type</t>
        </is>
      </c>
    </row>
    <row r="44">
      <c r="A44" s="4" t="n">
        <v>9</v>
      </c>
      <c r="B44" s="4" t="n">
        <v>25</v>
      </c>
      <c r="C44" s="4" t="inlineStr">
        <is>
          <t>MIDRISE</t>
        </is>
      </c>
      <c r="D44" s="4" t="inlineStr">
        <is>
          <t>Property Type</t>
        </is>
      </c>
    </row>
    <row r="45">
      <c r="A45" s="4" t="n">
        <v>1</v>
      </c>
      <c r="B45" s="4" t="n">
        <v>2.78</v>
      </c>
      <c r="C45" s="4" t="inlineStr">
        <is>
          <t>STUDENT</t>
        </is>
      </c>
      <c r="D45" s="4" t="inlineStr">
        <is>
          <t>Property Type</t>
        </is>
      </c>
    </row>
    <row r="46">
      <c r="A46" s="4" t="n">
        <v>1</v>
      </c>
      <c r="B46" s="4" t="n">
        <v>2.78</v>
      </c>
      <c r="C46" s="4" t="inlineStr">
        <is>
          <t>MANUF</t>
        </is>
      </c>
      <c r="D46" s="4" t="inlineStr">
        <is>
          <t>Property Type</t>
        </is>
      </c>
    </row>
    <row r="47">
      <c r="A47" s="9" t="n">
        <v>36</v>
      </c>
      <c r="B47" s="9" t="n">
        <v>100</v>
      </c>
      <c r="D47" s="9" t="inlineStr">
        <is>
          <t>Total Property Type</t>
        </is>
      </c>
    </row>
    <row r="48">
      <c r="A48" s="4" t="n">
        <v>5</v>
      </c>
      <c r="B48" s="4" t="n">
        <v>13.89</v>
      </c>
      <c r="C48" s="4" t="inlineStr">
        <is>
          <t>Less than 5 years</t>
        </is>
      </c>
      <c r="D48" s="4" t="inlineStr">
        <is>
          <t>Age of Property</t>
        </is>
      </c>
    </row>
    <row r="49">
      <c r="A49" s="4" t="n">
        <v>11</v>
      </c>
      <c r="B49" s="4" t="n">
        <v>30.56</v>
      </c>
      <c r="C49" s="4" t="inlineStr">
        <is>
          <t>5-9 years</t>
        </is>
      </c>
      <c r="D49" s="4" t="inlineStr">
        <is>
          <t>Age of Property</t>
        </is>
      </c>
    </row>
    <row r="50">
      <c r="A50" s="4" t="n">
        <v>10</v>
      </c>
      <c r="B50" s="4" t="n">
        <v>27.78</v>
      </c>
      <c r="C50" s="4" t="inlineStr">
        <is>
          <t>10-19 years</t>
        </is>
      </c>
      <c r="D50" s="4" t="inlineStr">
        <is>
          <t>Age of Property</t>
        </is>
      </c>
    </row>
    <row r="51">
      <c r="A51" s="4" t="n">
        <v>10</v>
      </c>
      <c r="B51" s="4" t="n">
        <v>27.78</v>
      </c>
      <c r="C51" s="4" t="inlineStr">
        <is>
          <t>20+ years</t>
        </is>
      </c>
      <c r="D51" s="4" t="inlineStr">
        <is>
          <t>Age of Property</t>
        </is>
      </c>
    </row>
    <row r="52">
      <c r="A52" s="9" t="n">
        <v>36</v>
      </c>
      <c r="B52" s="9" t="n">
        <v>100</v>
      </c>
      <c r="D52" s="9" t="inlineStr">
        <is>
          <t>Total Age of Property</t>
        </is>
      </c>
    </row>
    <row r="53">
      <c r="A53" s="4" t="n">
        <v>19</v>
      </c>
      <c r="B53" s="4" t="n">
        <v>52.78</v>
      </c>
      <c r="C53" s="4" t="inlineStr">
        <is>
          <t>Less than 100</t>
        </is>
      </c>
      <c r="D53" s="4" t="inlineStr">
        <is>
          <t>Property Size</t>
        </is>
      </c>
    </row>
    <row r="54">
      <c r="A54" s="4" t="n">
        <v>8</v>
      </c>
      <c r="B54" s="4" t="n">
        <v>22.22</v>
      </c>
      <c r="C54" s="4" t="inlineStr">
        <is>
          <t>100-199</t>
        </is>
      </c>
      <c r="D54" s="4" t="inlineStr">
        <is>
          <t>Property Size</t>
        </is>
      </c>
    </row>
    <row r="55">
      <c r="A55" s="4" t="n">
        <v>5</v>
      </c>
      <c r="B55" s="4" t="n">
        <v>13.89</v>
      </c>
      <c r="C55" s="4" t="inlineStr">
        <is>
          <t>200-299</t>
        </is>
      </c>
      <c r="D55" s="4" t="inlineStr">
        <is>
          <t>Property Size</t>
        </is>
      </c>
    </row>
    <row r="56">
      <c r="A56" s="4" t="n">
        <v>4</v>
      </c>
      <c r="B56" s="4" t="n">
        <v>11.11</v>
      </c>
      <c r="C56" s="4" t="inlineStr">
        <is>
          <t>300-399</t>
        </is>
      </c>
      <c r="D56" s="4" t="inlineStr">
        <is>
          <t>Property Size</t>
        </is>
      </c>
    </row>
    <row r="57">
      <c r="A57" s="9" t="n">
        <v>36</v>
      </c>
      <c r="B57" s="9" t="n">
        <v>100</v>
      </c>
      <c r="D57" s="9" t="inlineStr">
        <is>
          <t>Total Property Size</t>
        </is>
      </c>
    </row>
    <row r="58">
      <c r="A58" s="4" t="n">
        <v>20</v>
      </c>
      <c r="B58" s="4" t="n">
        <v>55.56</v>
      </c>
      <c r="C58" s="4" t="inlineStr">
        <is>
          <t>MARKETRATE</t>
        </is>
      </c>
      <c r="D58" s="4" t="inlineStr">
        <is>
          <t>Rent Type</t>
        </is>
      </c>
    </row>
    <row r="59">
      <c r="A59" s="4" t="n">
        <v>16</v>
      </c>
      <c r="B59" s="4" t="n">
        <v>44.44</v>
      </c>
      <c r="C59" s="4" t="inlineStr">
        <is>
          <t>AFFORDABLE</t>
        </is>
      </c>
      <c r="D59" s="4" t="inlineStr">
        <is>
          <t>Rent Type</t>
        </is>
      </c>
    </row>
    <row r="60">
      <c r="A60" s="9" t="n">
        <v>36</v>
      </c>
      <c r="B60" s="9" t="n">
        <v>100</v>
      </c>
      <c r="D60" s="9" t="inlineStr">
        <is>
          <t>Total Rent Type</t>
        </is>
      </c>
    </row>
    <row r="61"/>
  </sheetData>
  <mergeCells count="2">
    <mergeCell ref="A19:D19"/>
    <mergeCell ref="A1:B1"/>
  </mergeCells>
  <pageMargins left="0.75" right="0.75" top="1" bottom="1" header="0.5" footer="0.5"/>
</worksheet>
</file>

<file path=xl/worksheets/sheet194.xml><?xml version="1.0" encoding="utf-8"?>
<worksheet xmlns="http://schemas.openxmlformats.org/spreadsheetml/2006/main">
  <sheetPr>
    <outlinePr summaryBelow="1" summaryRight="1"/>
    <pageSetUpPr/>
  </sheetPr>
  <dimension ref="A1:D56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2950</v>
      </c>
    </row>
    <row r="3">
      <c r="A3" s="6" t="inlineStr">
        <is>
          <t>Sample (Total number of properties)</t>
        </is>
      </c>
      <c r="B3" s="4" t="n">
        <v>25</v>
      </c>
    </row>
    <row r="4">
      <c r="A4" s="6" t="inlineStr">
        <is>
          <t>Average property taxes per unit</t>
        </is>
      </c>
      <c r="B4" s="7" t="n">
        <v>1611</v>
      </c>
    </row>
    <row r="5">
      <c r="A5" s="6" t="inlineStr">
        <is>
          <t>Average payroll expenses per unit</t>
        </is>
      </c>
      <c r="B5" s="7" t="n">
        <v>990</v>
      </c>
    </row>
    <row r="6">
      <c r="A6" s="6" t="inlineStr">
        <is>
          <t>Average capital expenditures per unit</t>
        </is>
      </c>
      <c r="B6" s="7" t="n">
        <v>256</v>
      </c>
    </row>
    <row r="7">
      <c r="A7" s="6" t="inlineStr">
        <is>
          <t>Average mortgage per unit</t>
        </is>
      </c>
      <c r="B7" s="7" t="n">
        <v>5773</v>
      </c>
    </row>
    <row r="8">
      <c r="A8" s="6" t="inlineStr">
        <is>
          <t>Average total operating expenses per unit</t>
        </is>
      </c>
      <c r="B8" s="7" t="n">
        <v>4114</v>
      </c>
    </row>
    <row r="9">
      <c r="A9" s="6" t="inlineStr">
        <is>
          <t>Average total expenses per unit</t>
        </is>
      </c>
      <c r="B9" s="7" t="n">
        <v>12744</v>
      </c>
    </row>
    <row r="10">
      <c r="A10" s="6" t="inlineStr">
        <is>
          <t>Average total profit per unit</t>
        </is>
      </c>
      <c r="B10" s="7" t="n">
        <v>1444</v>
      </c>
    </row>
    <row r="11">
      <c r="A11" s="6" t="inlineStr">
        <is>
          <t>Property taxes per dollar of rent</t>
        </is>
      </c>
      <c r="B11" s="4" t="inlineStr">
        <is>
          <t>11 cents</t>
        </is>
      </c>
    </row>
    <row r="12">
      <c r="A12" s="6" t="inlineStr">
        <is>
          <t>Payroll expenses per dollar of rent</t>
        </is>
      </c>
      <c r="B12" s="4" t="inlineStr">
        <is>
          <t>7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41 cents</t>
        </is>
      </c>
    </row>
    <row r="15">
      <c r="A15" s="6" t="inlineStr">
        <is>
          <t>Total operating expenses per dollar of rent</t>
        </is>
      </c>
      <c r="B15" s="4" t="inlineStr">
        <is>
          <t>29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3</v>
      </c>
      <c r="B21" s="4" t="n">
        <v>12</v>
      </c>
      <c r="C21" s="4" t="inlineStr">
        <is>
          <t>13202</t>
        </is>
      </c>
      <c r="D21" s="4" t="inlineStr">
        <is>
          <t>PROPERTYZIPCODE</t>
        </is>
      </c>
    </row>
    <row r="22">
      <c r="A22" s="4" t="n">
        <v>3</v>
      </c>
      <c r="B22" s="4" t="n">
        <v>12</v>
      </c>
      <c r="C22" s="4" t="inlineStr">
        <is>
          <t>13502</t>
        </is>
      </c>
      <c r="D22" s="4" t="inlineStr">
        <is>
          <t>PROPERTYZIPCODE</t>
        </is>
      </c>
    </row>
    <row r="23">
      <c r="A23" s="4" t="n">
        <v>3</v>
      </c>
      <c r="B23" s="4" t="n">
        <v>12</v>
      </c>
      <c r="C23" s="4" t="inlineStr">
        <is>
          <t>13090</t>
        </is>
      </c>
      <c r="D23" s="4" t="inlineStr">
        <is>
          <t>PROPERTYZIPCODE</t>
        </is>
      </c>
    </row>
    <row r="24">
      <c r="A24" s="4" t="n">
        <v>2</v>
      </c>
      <c r="B24" s="4" t="n">
        <v>8</v>
      </c>
      <c r="C24" s="4" t="inlineStr">
        <is>
          <t>13027</t>
        </is>
      </c>
      <c r="D24" s="4" t="inlineStr">
        <is>
          <t>PROPERTYZIPCODE</t>
        </is>
      </c>
    </row>
    <row r="25">
      <c r="A25" s="4" t="n">
        <v>2</v>
      </c>
      <c r="B25" s="4" t="n">
        <v>8</v>
      </c>
      <c r="C25" s="4" t="inlineStr">
        <is>
          <t>13203</t>
        </is>
      </c>
      <c r="D25" s="4" t="inlineStr">
        <is>
          <t>PROPERTYZIPCODE</t>
        </is>
      </c>
    </row>
    <row r="26">
      <c r="A26" s="4" t="n">
        <v>2</v>
      </c>
      <c r="B26" s="4" t="n">
        <v>8</v>
      </c>
      <c r="C26" s="4" t="inlineStr">
        <is>
          <t>13206</t>
        </is>
      </c>
      <c r="D26" s="4" t="inlineStr">
        <is>
          <t>PROPERTYZIPCODE</t>
        </is>
      </c>
    </row>
    <row r="27">
      <c r="A27" s="4" t="n">
        <v>1</v>
      </c>
      <c r="B27" s="4" t="n">
        <v>4</v>
      </c>
      <c r="C27" s="4" t="inlineStr">
        <is>
          <t>13204</t>
        </is>
      </c>
      <c r="D27" s="4" t="inlineStr">
        <is>
          <t>PROPERTYZIPCODE</t>
        </is>
      </c>
    </row>
    <row r="28">
      <c r="A28" s="4" t="n">
        <v>1</v>
      </c>
      <c r="B28" s="4" t="n">
        <v>4</v>
      </c>
      <c r="C28" s="4" t="inlineStr">
        <is>
          <t>13215</t>
        </is>
      </c>
      <c r="D28" s="4" t="inlineStr">
        <is>
          <t>PROPERTYZIPCODE</t>
        </is>
      </c>
    </row>
    <row r="29">
      <c r="A29" s="4" t="n">
        <v>1</v>
      </c>
      <c r="B29" s="4" t="n">
        <v>4</v>
      </c>
      <c r="C29" s="4" t="inlineStr">
        <is>
          <t>13031</t>
        </is>
      </c>
      <c r="D29" s="4" t="inlineStr">
        <is>
          <t>PROPERTYZIPCODE</t>
        </is>
      </c>
    </row>
    <row r="30">
      <c r="A30" s="4" t="n">
        <v>1</v>
      </c>
      <c r="B30" s="4" t="n">
        <v>4</v>
      </c>
      <c r="C30" s="4" t="inlineStr">
        <is>
          <t>13212</t>
        </is>
      </c>
      <c r="D30" s="4" t="inlineStr">
        <is>
          <t>PROPERTYZIPCODE</t>
        </is>
      </c>
    </row>
    <row r="31">
      <c r="A31" s="4" t="n">
        <v>1</v>
      </c>
      <c r="B31" s="4" t="n">
        <v>4</v>
      </c>
      <c r="C31" s="4" t="inlineStr">
        <is>
          <t>13214</t>
        </is>
      </c>
      <c r="D31" s="4" t="inlineStr">
        <is>
          <t>PROPERTYZIPCODE</t>
        </is>
      </c>
    </row>
    <row r="32">
      <c r="A32" s="4" t="n">
        <v>1</v>
      </c>
      <c r="B32" s="4" t="n">
        <v>4</v>
      </c>
      <c r="C32" s="4" t="inlineStr">
        <is>
          <t>13224</t>
        </is>
      </c>
      <c r="D32" s="4" t="inlineStr">
        <is>
          <t>PROPERTYZIPCODE</t>
        </is>
      </c>
    </row>
    <row r="33">
      <c r="A33" s="4" t="n">
        <v>1</v>
      </c>
      <c r="B33" s="4" t="n">
        <v>4</v>
      </c>
      <c r="C33" s="4" t="inlineStr">
        <is>
          <t>13035</t>
        </is>
      </c>
      <c r="D33" s="4" t="inlineStr">
        <is>
          <t>PROPERTYZIPCODE</t>
        </is>
      </c>
    </row>
    <row r="34">
      <c r="A34" s="4" t="n">
        <v>1</v>
      </c>
      <c r="B34" s="4" t="n">
        <v>4</v>
      </c>
      <c r="C34" s="4" t="inlineStr">
        <is>
          <t>13208</t>
        </is>
      </c>
      <c r="D34" s="4" t="inlineStr">
        <is>
          <t>PROPERTYZIPCODE</t>
        </is>
      </c>
    </row>
    <row r="35">
      <c r="A35" s="4" t="n">
        <v>1</v>
      </c>
      <c r="B35" s="4" t="n">
        <v>4</v>
      </c>
      <c r="C35" s="4" t="inlineStr">
        <is>
          <t>13082</t>
        </is>
      </c>
      <c r="D35" s="4" t="inlineStr">
        <is>
          <t>PROPERTYZIPCODE</t>
        </is>
      </c>
    </row>
    <row r="36">
      <c r="A36" s="4" t="n">
        <v>1</v>
      </c>
      <c r="B36" s="4" t="n">
        <v>4</v>
      </c>
      <c r="C36" s="4" t="inlineStr">
        <is>
          <t>13060</t>
        </is>
      </c>
      <c r="D36" s="4" t="inlineStr">
        <is>
          <t>PROPERTYZIPCODE</t>
        </is>
      </c>
    </row>
    <row r="37">
      <c r="A37" s="9" t="n">
        <v>25</v>
      </c>
      <c r="B37" s="9" t="n">
        <v>100</v>
      </c>
      <c r="D37" s="9" t="inlineStr">
        <is>
          <t>Total PROPERTYZIPCODE</t>
        </is>
      </c>
    </row>
    <row r="38">
      <c r="A38" s="4" t="n">
        <v>15</v>
      </c>
      <c r="B38" s="4" t="n">
        <v>60</v>
      </c>
      <c r="C38" s="4" t="inlineStr">
        <is>
          <t>GARDEN</t>
        </is>
      </c>
      <c r="D38" s="4" t="inlineStr">
        <is>
          <t>Property Type</t>
        </is>
      </c>
    </row>
    <row r="39">
      <c r="A39" s="4" t="n">
        <v>6</v>
      </c>
      <c r="B39" s="4" t="n">
        <v>24</v>
      </c>
      <c r="C39" s="4" t="inlineStr">
        <is>
          <t>MIDRISE</t>
        </is>
      </c>
      <c r="D39" s="4" t="inlineStr">
        <is>
          <t>Property Type</t>
        </is>
      </c>
    </row>
    <row r="40">
      <c r="A40" s="4" t="n">
        <v>3</v>
      </c>
      <c r="B40" s="4" t="n">
        <v>12</v>
      </c>
      <c r="C40" s="4" t="inlineStr">
        <is>
          <t>MANUF</t>
        </is>
      </c>
      <c r="D40" s="4" t="inlineStr">
        <is>
          <t>Property Type</t>
        </is>
      </c>
    </row>
    <row r="41">
      <c r="A41" s="4" t="n">
        <v>1</v>
      </c>
      <c r="B41" s="4" t="n">
        <v>4</v>
      </c>
      <c r="C41" s="4" t="inlineStr">
        <is>
          <t>HIRISE</t>
        </is>
      </c>
      <c r="D41" s="4" t="inlineStr">
        <is>
          <t>Property Type</t>
        </is>
      </c>
    </row>
    <row r="42">
      <c r="A42" s="9" t="n">
        <v>25</v>
      </c>
      <c r="B42" s="9" t="n">
        <v>100</v>
      </c>
      <c r="D42" s="9" t="inlineStr">
        <is>
          <t>Total Property Type</t>
        </is>
      </c>
    </row>
    <row r="43">
      <c r="A43" s="4" t="n">
        <v>1</v>
      </c>
      <c r="B43" s="4" t="n">
        <v>4</v>
      </c>
      <c r="C43" s="4" t="inlineStr">
        <is>
          <t>Less than 5 years</t>
        </is>
      </c>
      <c r="D43" s="4" t="inlineStr">
        <is>
          <t>Age of Property</t>
        </is>
      </c>
    </row>
    <row r="44">
      <c r="A44" s="4" t="n">
        <v>6</v>
      </c>
      <c r="B44" s="4" t="n">
        <v>24</v>
      </c>
      <c r="C44" s="4" t="inlineStr">
        <is>
          <t>5-9 years</t>
        </is>
      </c>
      <c r="D44" s="4" t="inlineStr">
        <is>
          <t>Age of Property</t>
        </is>
      </c>
    </row>
    <row r="45">
      <c r="A45" s="4" t="n">
        <v>8</v>
      </c>
      <c r="B45" s="4" t="n">
        <v>32</v>
      </c>
      <c r="C45" s="4" t="inlineStr">
        <is>
          <t>10-19 years</t>
        </is>
      </c>
      <c r="D45" s="4" t="inlineStr">
        <is>
          <t>Age of Property</t>
        </is>
      </c>
    </row>
    <row r="46">
      <c r="A46" s="4" t="n">
        <v>10</v>
      </c>
      <c r="B46" s="4" t="n">
        <v>40</v>
      </c>
      <c r="C46" s="4" t="inlineStr">
        <is>
          <t>20+ years</t>
        </is>
      </c>
      <c r="D46" s="4" t="inlineStr">
        <is>
          <t>Age of Property</t>
        </is>
      </c>
    </row>
    <row r="47">
      <c r="A47" s="9" t="n">
        <v>25</v>
      </c>
      <c r="B47" s="9" t="n">
        <v>100</v>
      </c>
      <c r="D47" s="9" t="inlineStr">
        <is>
          <t>Total Age of Property</t>
        </is>
      </c>
    </row>
    <row r="48">
      <c r="A48" s="4" t="n">
        <v>15</v>
      </c>
      <c r="B48" s="4" t="n">
        <v>60</v>
      </c>
      <c r="C48" s="4" t="inlineStr">
        <is>
          <t>Less than 100</t>
        </is>
      </c>
      <c r="D48" s="4" t="inlineStr">
        <is>
          <t>Property Size</t>
        </is>
      </c>
    </row>
    <row r="49">
      <c r="A49" s="4" t="n">
        <v>6</v>
      </c>
      <c r="B49" s="4" t="n">
        <v>24</v>
      </c>
      <c r="C49" s="4" t="inlineStr">
        <is>
          <t>100-199</t>
        </is>
      </c>
      <c r="D49" s="4" t="inlineStr">
        <is>
          <t>Property Size</t>
        </is>
      </c>
    </row>
    <row r="50">
      <c r="A50" s="4" t="n">
        <v>2</v>
      </c>
      <c r="B50" s="4" t="n">
        <v>8</v>
      </c>
      <c r="C50" s="4" t="inlineStr">
        <is>
          <t>200-299</t>
        </is>
      </c>
      <c r="D50" s="4" t="inlineStr">
        <is>
          <t>Property Size</t>
        </is>
      </c>
    </row>
    <row r="51">
      <c r="A51" s="4" t="n">
        <v>2</v>
      </c>
      <c r="B51" s="4" t="n">
        <v>8</v>
      </c>
      <c r="C51" s="4" t="inlineStr">
        <is>
          <t>400-499</t>
        </is>
      </c>
      <c r="D51" s="4" t="inlineStr">
        <is>
          <t>Property Size</t>
        </is>
      </c>
    </row>
    <row r="52">
      <c r="A52" s="9" t="n">
        <v>25</v>
      </c>
      <c r="B52" s="9" t="n">
        <v>100</v>
      </c>
      <c r="D52" s="9" t="inlineStr">
        <is>
          <t>Total Property Size</t>
        </is>
      </c>
    </row>
    <row r="53">
      <c r="A53" s="4" t="n">
        <v>16</v>
      </c>
      <c r="B53" s="4" t="n">
        <v>64</v>
      </c>
      <c r="C53" s="4" t="inlineStr">
        <is>
          <t>MARKETRATE</t>
        </is>
      </c>
      <c r="D53" s="4" t="inlineStr">
        <is>
          <t>Rent Type</t>
        </is>
      </c>
    </row>
    <row r="54">
      <c r="A54" s="4" t="n">
        <v>9</v>
      </c>
      <c r="B54" s="4" t="n">
        <v>36</v>
      </c>
      <c r="C54" s="4" t="inlineStr">
        <is>
          <t>AFFORDABLE</t>
        </is>
      </c>
      <c r="D54" s="4" t="inlineStr">
        <is>
          <t>Rent Type</t>
        </is>
      </c>
    </row>
    <row r="55">
      <c r="A55" s="9" t="n">
        <v>25</v>
      </c>
      <c r="B55" s="9" t="n">
        <v>100</v>
      </c>
      <c r="D55" s="9" t="inlineStr">
        <is>
          <t>Total Rent Type</t>
        </is>
      </c>
    </row>
    <row r="56"/>
  </sheetData>
  <mergeCells count="2">
    <mergeCell ref="A19:D19"/>
    <mergeCell ref="A1:B1"/>
  </mergeCells>
  <pageMargins left="0.75" right="0.75" top="1" bottom="1" header="0.5" footer="0.5"/>
</worksheet>
</file>

<file path=xl/worksheets/sheet195.xml><?xml version="1.0" encoding="utf-8"?>
<worksheet xmlns="http://schemas.openxmlformats.org/spreadsheetml/2006/main">
  <sheetPr>
    <outlinePr summaryBelow="1" summaryRight="1"/>
    <pageSetUpPr/>
  </sheetPr>
  <dimension ref="A1:D47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2809</v>
      </c>
    </row>
    <row r="3">
      <c r="A3" s="6" t="inlineStr">
        <is>
          <t>Sample (Total number of properties)</t>
        </is>
      </c>
      <c r="B3" s="4" t="n">
        <v>21</v>
      </c>
    </row>
    <row r="4">
      <c r="A4" s="6" t="inlineStr">
        <is>
          <t>Average property taxes per unit</t>
        </is>
      </c>
      <c r="B4" s="7" t="n">
        <v>1790</v>
      </c>
    </row>
    <row r="5">
      <c r="A5" s="6" t="inlineStr">
        <is>
          <t>Average payroll expenses per unit</t>
        </is>
      </c>
      <c r="B5" s="7" t="n">
        <v>1227</v>
      </c>
    </row>
    <row r="6">
      <c r="A6" s="6" t="inlineStr">
        <is>
          <t>Average capital expenditures per unit</t>
        </is>
      </c>
      <c r="B6" s="7" t="n">
        <v>219</v>
      </c>
    </row>
    <row r="7">
      <c r="A7" s="6" t="inlineStr">
        <is>
          <t>Average mortgage per unit</t>
        </is>
      </c>
      <c r="B7" s="7" t="n">
        <v>6455</v>
      </c>
    </row>
    <row r="8">
      <c r="A8" s="6" t="inlineStr">
        <is>
          <t>Average total operating expenses per unit</t>
        </is>
      </c>
      <c r="B8" s="7" t="n">
        <v>3763</v>
      </c>
    </row>
    <row r="9">
      <c r="A9" s="6" t="inlineStr">
        <is>
          <t>Average total expenses per unit</t>
        </is>
      </c>
      <c r="B9" s="7" t="n">
        <v>13453</v>
      </c>
    </row>
    <row r="10">
      <c r="A10" s="6" t="inlineStr">
        <is>
          <t>Average total profit per unit</t>
        </is>
      </c>
      <c r="B10" s="7" t="n">
        <v>1614</v>
      </c>
    </row>
    <row r="11">
      <c r="A11" s="6" t="inlineStr">
        <is>
          <t>Property taxes per dollar of rent</t>
        </is>
      </c>
      <c r="B11" s="4" t="inlineStr">
        <is>
          <t>12 cents</t>
        </is>
      </c>
    </row>
    <row r="12">
      <c r="A12" s="6" t="inlineStr">
        <is>
          <t>Payroll expenses per dollar of rent</t>
        </is>
      </c>
      <c r="B12" s="4" t="inlineStr">
        <is>
          <t>8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43 cents</t>
        </is>
      </c>
    </row>
    <row r="15">
      <c r="A15" s="6" t="inlineStr">
        <is>
          <t>Total operating expenses per dollar of rent</t>
        </is>
      </c>
      <c r="B15" s="4" t="inlineStr">
        <is>
          <t>25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7</v>
      </c>
      <c r="B21" s="4" t="n">
        <v>33.33</v>
      </c>
      <c r="C21" s="4" t="inlineStr">
        <is>
          <t>14075</t>
        </is>
      </c>
      <c r="D21" s="4" t="inlineStr">
        <is>
          <t>PROPERTYZIPCODE</t>
        </is>
      </c>
    </row>
    <row r="22">
      <c r="A22" s="4" t="n">
        <v>6</v>
      </c>
      <c r="B22" s="4" t="n">
        <v>28.57</v>
      </c>
      <c r="C22" s="4" t="inlineStr">
        <is>
          <t>14127</t>
        </is>
      </c>
      <c r="D22" s="4" t="inlineStr">
        <is>
          <t>PROPERTYZIPCODE</t>
        </is>
      </c>
    </row>
    <row r="23">
      <c r="A23" s="4" t="n">
        <v>2</v>
      </c>
      <c r="B23" s="4" t="n">
        <v>9.52</v>
      </c>
      <c r="C23" s="4" t="inlineStr">
        <is>
          <t>14001</t>
        </is>
      </c>
      <c r="D23" s="4" t="inlineStr">
        <is>
          <t>PROPERTYZIPCODE</t>
        </is>
      </c>
    </row>
    <row r="24">
      <c r="A24" s="4" t="n">
        <v>1</v>
      </c>
      <c r="B24" s="4" t="n">
        <v>4.76</v>
      </c>
      <c r="C24" s="4" t="inlineStr">
        <is>
          <t>14221</t>
        </is>
      </c>
      <c r="D24" s="4" t="inlineStr">
        <is>
          <t>PROPERTYZIPCODE</t>
        </is>
      </c>
    </row>
    <row r="25">
      <c r="A25" s="4" t="n">
        <v>1</v>
      </c>
      <c r="B25" s="4" t="n">
        <v>4.76</v>
      </c>
      <c r="C25" s="4" t="inlineStr">
        <is>
          <t>14901</t>
        </is>
      </c>
      <c r="D25" s="4" t="inlineStr">
        <is>
          <t>PROPERTYZIPCODE</t>
        </is>
      </c>
    </row>
    <row r="26">
      <c r="A26" s="4" t="n">
        <v>1</v>
      </c>
      <c r="B26" s="4" t="n">
        <v>4.76</v>
      </c>
      <c r="C26" s="4" t="inlineStr">
        <is>
          <t>14047</t>
        </is>
      </c>
      <c r="D26" s="4" t="inlineStr">
        <is>
          <t>PROPERTYZIPCODE</t>
        </is>
      </c>
    </row>
    <row r="27">
      <c r="A27" s="4" t="n">
        <v>1</v>
      </c>
      <c r="B27" s="4" t="n">
        <v>4.76</v>
      </c>
      <c r="C27" s="4" t="inlineStr">
        <is>
          <t>14031</t>
        </is>
      </c>
      <c r="D27" s="4" t="inlineStr">
        <is>
          <t>PROPERTYZIPCODE</t>
        </is>
      </c>
    </row>
    <row r="28">
      <c r="A28" s="4" t="n">
        <v>1</v>
      </c>
      <c r="B28" s="4" t="n">
        <v>4.76</v>
      </c>
      <c r="C28" s="4" t="inlineStr">
        <is>
          <t>14701</t>
        </is>
      </c>
      <c r="D28" s="4" t="inlineStr">
        <is>
          <t>PROPERTYZIPCODE</t>
        </is>
      </c>
    </row>
    <row r="29">
      <c r="A29" s="4" t="n">
        <v>1</v>
      </c>
      <c r="B29" s="4" t="n">
        <v>4.76</v>
      </c>
      <c r="C29" s="4" t="inlineStr">
        <is>
          <t>14025</t>
        </is>
      </c>
      <c r="D29" s="4" t="inlineStr">
        <is>
          <t>PROPERTYZIPCODE</t>
        </is>
      </c>
    </row>
    <row r="30">
      <c r="A30" s="9" t="n">
        <v>21</v>
      </c>
      <c r="B30" s="9" t="n">
        <v>100</v>
      </c>
      <c r="D30" s="9" t="inlineStr">
        <is>
          <t>Total PROPERTYZIPCODE</t>
        </is>
      </c>
    </row>
    <row r="31">
      <c r="A31" s="4" t="n">
        <v>15</v>
      </c>
      <c r="B31" s="4" t="n">
        <v>71.43000000000001</v>
      </c>
      <c r="C31" s="4" t="inlineStr">
        <is>
          <t>GARDEN</t>
        </is>
      </c>
      <c r="D31" s="4" t="inlineStr">
        <is>
          <t>Property Type</t>
        </is>
      </c>
    </row>
    <row r="32">
      <c r="A32" s="4" t="n">
        <v>3</v>
      </c>
      <c r="B32" s="4" t="n">
        <v>14.29</v>
      </c>
      <c r="C32" s="4" t="inlineStr">
        <is>
          <t>SENIOR</t>
        </is>
      </c>
      <c r="D32" s="4" t="inlineStr">
        <is>
          <t>Property Type</t>
        </is>
      </c>
    </row>
    <row r="33">
      <c r="A33" s="4" t="n">
        <v>3</v>
      </c>
      <c r="B33" s="4" t="n">
        <v>14.29</v>
      </c>
      <c r="C33" s="4" t="inlineStr">
        <is>
          <t>MANUF</t>
        </is>
      </c>
      <c r="D33" s="4" t="inlineStr">
        <is>
          <t>Property Type</t>
        </is>
      </c>
    </row>
    <row r="34">
      <c r="A34" s="9" t="n">
        <v>21</v>
      </c>
      <c r="B34" s="9" t="n">
        <v>100</v>
      </c>
      <c r="D34" s="9" t="inlineStr">
        <is>
          <t>Total Property Type</t>
        </is>
      </c>
    </row>
    <row r="35">
      <c r="A35" s="4" t="n">
        <v>1</v>
      </c>
      <c r="B35" s="4" t="n">
        <v>4.76</v>
      </c>
      <c r="C35" s="4" t="inlineStr">
        <is>
          <t>Less than 5 years</t>
        </is>
      </c>
      <c r="D35" s="4" t="inlineStr">
        <is>
          <t>Age of Property</t>
        </is>
      </c>
    </row>
    <row r="36">
      <c r="A36" s="4" t="n">
        <v>6</v>
      </c>
      <c r="B36" s="4" t="n">
        <v>28.57</v>
      </c>
      <c r="C36" s="4" t="inlineStr">
        <is>
          <t>5-9 years</t>
        </is>
      </c>
      <c r="D36" s="4" t="inlineStr">
        <is>
          <t>Age of Property</t>
        </is>
      </c>
    </row>
    <row r="37">
      <c r="A37" s="4" t="n">
        <v>4</v>
      </c>
      <c r="B37" s="4" t="n">
        <v>19.05</v>
      </c>
      <c r="C37" s="4" t="inlineStr">
        <is>
          <t>10-19 years</t>
        </is>
      </c>
      <c r="D37" s="4" t="inlineStr">
        <is>
          <t>Age of Property</t>
        </is>
      </c>
    </row>
    <row r="38">
      <c r="A38" s="4" t="n">
        <v>10</v>
      </c>
      <c r="B38" s="4" t="n">
        <v>47.62</v>
      </c>
      <c r="C38" s="4" t="inlineStr">
        <is>
          <t>20+ years</t>
        </is>
      </c>
      <c r="D38" s="4" t="inlineStr">
        <is>
          <t>Age of Property</t>
        </is>
      </c>
    </row>
    <row r="39">
      <c r="A39" s="9" t="n">
        <v>21</v>
      </c>
      <c r="B39" s="9" t="n">
        <v>100</v>
      </c>
      <c r="D39" s="9" t="inlineStr">
        <is>
          <t>Total Age of Property</t>
        </is>
      </c>
    </row>
    <row r="40">
      <c r="A40" s="4" t="n">
        <v>11</v>
      </c>
      <c r="B40" s="4" t="n">
        <v>52.38</v>
      </c>
      <c r="C40" s="4" t="inlineStr">
        <is>
          <t>Less than 100</t>
        </is>
      </c>
      <c r="D40" s="4" t="inlineStr">
        <is>
          <t>Property Size</t>
        </is>
      </c>
    </row>
    <row r="41">
      <c r="A41" s="4" t="n">
        <v>3</v>
      </c>
      <c r="B41" s="4" t="n">
        <v>14.29</v>
      </c>
      <c r="C41" s="4" t="inlineStr">
        <is>
          <t>100-199</t>
        </is>
      </c>
      <c r="D41" s="4" t="inlineStr">
        <is>
          <t>Property Size</t>
        </is>
      </c>
    </row>
    <row r="42">
      <c r="A42" s="4" t="n">
        <v>7</v>
      </c>
      <c r="B42" s="4" t="n">
        <v>33.33</v>
      </c>
      <c r="C42" s="4" t="inlineStr">
        <is>
          <t>200-299</t>
        </is>
      </c>
      <c r="D42" s="4" t="inlineStr">
        <is>
          <t>Property Size</t>
        </is>
      </c>
    </row>
    <row r="43">
      <c r="A43" s="9" t="n">
        <v>21</v>
      </c>
      <c r="B43" s="9" t="n">
        <v>100</v>
      </c>
      <c r="D43" s="9" t="inlineStr">
        <is>
          <t>Total Property Size</t>
        </is>
      </c>
    </row>
    <row r="44">
      <c r="A44" s="4" t="n">
        <v>12</v>
      </c>
      <c r="B44" s="4" t="n">
        <v>57.14</v>
      </c>
      <c r="C44" s="4" t="inlineStr">
        <is>
          <t>AFFORDABLE</t>
        </is>
      </c>
      <c r="D44" s="4" t="inlineStr">
        <is>
          <t>Rent Type</t>
        </is>
      </c>
    </row>
    <row r="45">
      <c r="A45" s="4" t="n">
        <v>9</v>
      </c>
      <c r="B45" s="4" t="n">
        <v>42.86</v>
      </c>
      <c r="C45" s="4" t="inlineStr">
        <is>
          <t>MARKETRATE</t>
        </is>
      </c>
      <c r="D45" s="4" t="inlineStr">
        <is>
          <t>Rent Type</t>
        </is>
      </c>
    </row>
    <row r="46">
      <c r="A46" s="9" t="n">
        <v>21</v>
      </c>
      <c r="B46" s="9" t="n">
        <v>100</v>
      </c>
      <c r="D46" s="9" t="inlineStr">
        <is>
          <t>Total Rent Type</t>
        </is>
      </c>
    </row>
    <row r="47"/>
  </sheetData>
  <mergeCells count="2">
    <mergeCell ref="A19:D19"/>
    <mergeCell ref="A1:B1"/>
  </mergeCells>
  <pageMargins left="0.75" right="0.75" top="1" bottom="1" header="0.5" footer="0.5"/>
</worksheet>
</file>

<file path=xl/worksheets/sheet196.xml><?xml version="1.0" encoding="utf-8"?>
<worksheet xmlns="http://schemas.openxmlformats.org/spreadsheetml/2006/main">
  <sheetPr>
    <outlinePr summaryBelow="1" summaryRight="1"/>
    <pageSetUpPr/>
  </sheetPr>
  <dimension ref="A1:D68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8181</v>
      </c>
    </row>
    <row r="3">
      <c r="A3" s="6" t="inlineStr">
        <is>
          <t>Sample (Total number of properties)</t>
        </is>
      </c>
      <c r="B3" s="4" t="n">
        <v>48</v>
      </c>
    </row>
    <row r="4">
      <c r="A4" s="6" t="inlineStr">
        <is>
          <t>Average property taxes per unit</t>
        </is>
      </c>
      <c r="B4" s="7" t="n">
        <v>1889</v>
      </c>
    </row>
    <row r="5">
      <c r="A5" s="6" t="inlineStr">
        <is>
          <t>Average payroll expenses per unit</t>
        </is>
      </c>
      <c r="B5" s="7" t="n">
        <v>1706</v>
      </c>
    </row>
    <row r="6">
      <c r="A6" s="6" t="inlineStr">
        <is>
          <t>Average capital expenditures per unit</t>
        </is>
      </c>
      <c r="B6" s="7" t="n">
        <v>290</v>
      </c>
    </row>
    <row r="7">
      <c r="A7" s="6" t="inlineStr">
        <is>
          <t>Average mortgage per unit</t>
        </is>
      </c>
      <c r="B7" s="7" t="n">
        <v>6317</v>
      </c>
    </row>
    <row r="8">
      <c r="A8" s="6" t="inlineStr">
        <is>
          <t>Average total operating expenses per unit</t>
        </is>
      </c>
      <c r="B8" s="7" t="n">
        <v>4372</v>
      </c>
    </row>
    <row r="9">
      <c r="A9" s="6" t="inlineStr">
        <is>
          <t>Average total expenses per unit</t>
        </is>
      </c>
      <c r="B9" s="7" t="n">
        <v>14575</v>
      </c>
    </row>
    <row r="10">
      <c r="A10" s="6" t="inlineStr">
        <is>
          <t>Average total profit per unit</t>
        </is>
      </c>
      <c r="B10" s="7" t="n">
        <v>1579</v>
      </c>
    </row>
    <row r="11">
      <c r="A11" s="6" t="inlineStr">
        <is>
          <t>Property taxes per dollar of rent</t>
        </is>
      </c>
      <c r="B11" s="4" t="inlineStr">
        <is>
          <t>12 cents</t>
        </is>
      </c>
    </row>
    <row r="12">
      <c r="A12" s="6" t="inlineStr">
        <is>
          <t>Payroll expenses per dollar of rent</t>
        </is>
      </c>
      <c r="B12" s="4" t="inlineStr">
        <is>
          <t>11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39 cents</t>
        </is>
      </c>
    </row>
    <row r="15">
      <c r="A15" s="6" t="inlineStr">
        <is>
          <t>Total operating expenses per dollar of rent</t>
        </is>
      </c>
      <c r="B15" s="4" t="inlineStr">
        <is>
          <t>27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5</v>
      </c>
      <c r="B21" s="4" t="n">
        <v>10.42</v>
      </c>
      <c r="C21" s="4" t="inlineStr">
        <is>
          <t>14580</t>
        </is>
      </c>
      <c r="D21" s="4" t="inlineStr">
        <is>
          <t>PROPERTYZIPCODE</t>
        </is>
      </c>
    </row>
    <row r="22">
      <c r="A22" s="4" t="n">
        <v>3</v>
      </c>
      <c r="B22" s="4" t="n">
        <v>6.25</v>
      </c>
      <c r="C22" s="4" t="inlineStr">
        <is>
          <t>14623</t>
        </is>
      </c>
      <c r="D22" s="4" t="inlineStr">
        <is>
          <t>PROPERTYZIPCODE</t>
        </is>
      </c>
    </row>
    <row r="23">
      <c r="A23" s="4" t="n">
        <v>3</v>
      </c>
      <c r="B23" s="4" t="n">
        <v>6.25</v>
      </c>
      <c r="C23" s="4" t="inlineStr">
        <is>
          <t>14559</t>
        </is>
      </c>
      <c r="D23" s="4" t="inlineStr">
        <is>
          <t>PROPERTYZIPCODE</t>
        </is>
      </c>
    </row>
    <row r="24">
      <c r="A24" s="4" t="n">
        <v>3</v>
      </c>
      <c r="B24" s="4" t="n">
        <v>6.25</v>
      </c>
      <c r="C24" s="4" t="inlineStr">
        <is>
          <t>14612</t>
        </is>
      </c>
      <c r="D24" s="4" t="inlineStr">
        <is>
          <t>PROPERTYZIPCODE</t>
        </is>
      </c>
    </row>
    <row r="25">
      <c r="A25" s="4" t="n">
        <v>2</v>
      </c>
      <c r="B25" s="4" t="n">
        <v>4.17</v>
      </c>
      <c r="C25" s="4" t="inlineStr">
        <is>
          <t>14607</t>
        </is>
      </c>
      <c r="D25" s="4" t="inlineStr">
        <is>
          <t>PROPERTYZIPCODE</t>
        </is>
      </c>
    </row>
    <row r="26">
      <c r="A26" s="4" t="n">
        <v>2</v>
      </c>
      <c r="B26" s="4" t="n">
        <v>4.17</v>
      </c>
      <c r="C26" s="4" t="inlineStr">
        <is>
          <t>14526</t>
        </is>
      </c>
      <c r="D26" s="4" t="inlineStr">
        <is>
          <t>PROPERTYZIPCODE</t>
        </is>
      </c>
    </row>
    <row r="27">
      <c r="A27" s="4" t="n">
        <v>2</v>
      </c>
      <c r="B27" s="4" t="n">
        <v>4.17</v>
      </c>
      <c r="C27" s="4" t="inlineStr">
        <is>
          <t>14624</t>
        </is>
      </c>
      <c r="D27" s="4" t="inlineStr">
        <is>
          <t>PROPERTYZIPCODE</t>
        </is>
      </c>
    </row>
    <row r="28">
      <c r="A28" s="4" t="n">
        <v>2</v>
      </c>
      <c r="B28" s="4" t="n">
        <v>4.17</v>
      </c>
      <c r="C28" s="4" t="inlineStr">
        <is>
          <t>14620</t>
        </is>
      </c>
      <c r="D28" s="4" t="inlineStr">
        <is>
          <t>PROPERTYZIPCODE</t>
        </is>
      </c>
    </row>
    <row r="29">
      <c r="A29" s="4" t="n">
        <v>2</v>
      </c>
      <c r="B29" s="4" t="n">
        <v>4.17</v>
      </c>
      <c r="C29" s="4" t="inlineStr">
        <is>
          <t>14626</t>
        </is>
      </c>
      <c r="D29" s="4" t="inlineStr">
        <is>
          <t>PROPERTYZIPCODE</t>
        </is>
      </c>
    </row>
    <row r="30">
      <c r="A30" s="4" t="n">
        <v>2</v>
      </c>
      <c r="B30" s="4" t="n">
        <v>4.17</v>
      </c>
      <c r="C30" s="4" t="inlineStr">
        <is>
          <t>14604</t>
        </is>
      </c>
      <c r="D30" s="4" t="inlineStr">
        <is>
          <t>PROPERTYZIPCODE</t>
        </is>
      </c>
    </row>
    <row r="31">
      <c r="A31" s="4" t="n">
        <v>2</v>
      </c>
      <c r="B31" s="4" t="n">
        <v>4.17</v>
      </c>
      <c r="C31" s="4" t="inlineStr">
        <is>
          <t>14467</t>
        </is>
      </c>
      <c r="D31" s="4" t="inlineStr">
        <is>
          <t>PROPERTYZIPCODE</t>
        </is>
      </c>
    </row>
    <row r="32">
      <c r="A32" s="4" t="n">
        <v>2</v>
      </c>
      <c r="B32" s="4" t="n">
        <v>4.17</v>
      </c>
      <c r="C32" s="4" t="inlineStr">
        <is>
          <t>14621</t>
        </is>
      </c>
      <c r="D32" s="4" t="inlineStr">
        <is>
          <t>PROPERTYZIPCODE</t>
        </is>
      </c>
    </row>
    <row r="33">
      <c r="A33" s="4" t="n">
        <v>2</v>
      </c>
      <c r="B33" s="4" t="n">
        <v>4.17</v>
      </c>
      <c r="C33" s="4" t="inlineStr">
        <is>
          <t>14616</t>
        </is>
      </c>
      <c r="D33" s="4" t="inlineStr">
        <is>
          <t>PROPERTYZIPCODE</t>
        </is>
      </c>
    </row>
    <row r="34">
      <c r="A34" s="4" t="n">
        <v>2</v>
      </c>
      <c r="B34" s="4" t="n">
        <v>4.17</v>
      </c>
      <c r="C34" s="4" t="inlineStr">
        <is>
          <t>14420</t>
        </is>
      </c>
      <c r="D34" s="4" t="inlineStr">
        <is>
          <t>PROPERTYZIPCODE</t>
        </is>
      </c>
    </row>
    <row r="35">
      <c r="A35" s="4" t="n">
        <v>2</v>
      </c>
      <c r="B35" s="4" t="n">
        <v>4.17</v>
      </c>
      <c r="C35" s="4" t="inlineStr">
        <is>
          <t>14609</t>
        </is>
      </c>
      <c r="D35" s="4" t="inlineStr">
        <is>
          <t>PROPERTYZIPCODE</t>
        </is>
      </c>
    </row>
    <row r="36">
      <c r="A36" s="4" t="n">
        <v>1</v>
      </c>
      <c r="B36" s="4" t="n">
        <v>2.08</v>
      </c>
      <c r="C36" s="4" t="inlineStr">
        <is>
          <t>14450</t>
        </is>
      </c>
      <c r="D36" s="4" t="inlineStr">
        <is>
          <t>PROPERTYZIPCODE</t>
        </is>
      </c>
    </row>
    <row r="37">
      <c r="A37" s="4" t="n">
        <v>1</v>
      </c>
      <c r="B37" s="4" t="n">
        <v>2.08</v>
      </c>
      <c r="C37" s="4" t="inlineStr">
        <is>
          <t>14564</t>
        </is>
      </c>
      <c r="D37" s="4" t="inlineStr">
        <is>
          <t>PROPERTYZIPCODE</t>
        </is>
      </c>
    </row>
    <row r="38">
      <c r="A38" s="4" t="n">
        <v>1</v>
      </c>
      <c r="B38" s="4" t="n">
        <v>2.08</v>
      </c>
      <c r="C38" s="4" t="inlineStr">
        <is>
          <t>14618</t>
        </is>
      </c>
      <c r="D38" s="4" t="inlineStr">
        <is>
          <t>PROPERTYZIPCODE</t>
        </is>
      </c>
    </row>
    <row r="39">
      <c r="A39" s="4" t="n">
        <v>1</v>
      </c>
      <c r="B39" s="4" t="n">
        <v>2.08</v>
      </c>
      <c r="C39" s="4" t="inlineStr">
        <is>
          <t>14504</t>
        </is>
      </c>
      <c r="D39" s="4" t="inlineStr">
        <is>
          <t>PROPERTYZIPCODE</t>
        </is>
      </c>
    </row>
    <row r="40">
      <c r="A40" s="4" t="n">
        <v>1</v>
      </c>
      <c r="B40" s="4" t="n">
        <v>2.08</v>
      </c>
      <c r="C40" s="4" t="inlineStr">
        <is>
          <t>14610</t>
        </is>
      </c>
      <c r="D40" s="4" t="inlineStr">
        <is>
          <t>PROPERTYZIPCODE</t>
        </is>
      </c>
    </row>
    <row r="41">
      <c r="A41" s="4" t="n">
        <v>1</v>
      </c>
      <c r="B41" s="4" t="n">
        <v>2.08</v>
      </c>
      <c r="C41" s="4" t="inlineStr">
        <is>
          <t>14534</t>
        </is>
      </c>
      <c r="D41" s="4" t="inlineStr">
        <is>
          <t>PROPERTYZIPCODE</t>
        </is>
      </c>
    </row>
    <row r="42">
      <c r="A42" s="4" t="n">
        <v>1</v>
      </c>
      <c r="B42" s="4" t="n">
        <v>2.08</v>
      </c>
      <c r="C42" s="4" t="inlineStr">
        <is>
          <t>14428</t>
        </is>
      </c>
      <c r="D42" s="4" t="inlineStr">
        <is>
          <t>PROPERTYZIPCODE</t>
        </is>
      </c>
    </row>
    <row r="43">
      <c r="A43" s="4" t="n">
        <v>1</v>
      </c>
      <c r="B43" s="4" t="n">
        <v>2.08</v>
      </c>
      <c r="C43" s="4" t="inlineStr">
        <is>
          <t>14622</t>
        </is>
      </c>
      <c r="D43" s="4" t="inlineStr">
        <is>
          <t>PROPERTYZIPCODE</t>
        </is>
      </c>
    </row>
    <row r="44">
      <c r="A44" s="4" t="n">
        <v>1</v>
      </c>
      <c r="B44" s="4" t="n">
        <v>2.08</v>
      </c>
      <c r="C44" s="4" t="inlineStr">
        <is>
          <t>14614</t>
        </is>
      </c>
      <c r="D44" s="4" t="inlineStr">
        <is>
          <t>PROPERTYZIPCODE</t>
        </is>
      </c>
    </row>
    <row r="45">
      <c r="A45" s="4" t="n">
        <v>1</v>
      </c>
      <c r="B45" s="4" t="n">
        <v>2.08</v>
      </c>
      <c r="C45" s="4" t="inlineStr">
        <is>
          <t>14615</t>
        </is>
      </c>
      <c r="D45" s="4" t="inlineStr">
        <is>
          <t>PROPERTYZIPCODE</t>
        </is>
      </c>
    </row>
    <row r="46">
      <c r="A46" s="4" t="n">
        <v>1</v>
      </c>
      <c r="B46" s="4" t="n">
        <v>2.08</v>
      </c>
      <c r="C46" s="4" t="inlineStr">
        <is>
          <t>14608</t>
        </is>
      </c>
      <c r="D46" s="4" t="inlineStr">
        <is>
          <t>PROPERTYZIPCODE</t>
        </is>
      </c>
    </row>
    <row r="47">
      <c r="A47" s="4" t="n">
        <v>1</v>
      </c>
      <c r="B47" s="4" t="n">
        <v>2.08</v>
      </c>
      <c r="C47" s="4" t="inlineStr">
        <is>
          <t>14468</t>
        </is>
      </c>
      <c r="D47" s="4" t="inlineStr">
        <is>
          <t>PROPERTYZIPCODE</t>
        </is>
      </c>
    </row>
    <row r="48">
      <c r="A48" s="9" t="n">
        <v>48</v>
      </c>
      <c r="B48" s="9" t="n">
        <v>100</v>
      </c>
      <c r="D48" s="9" t="inlineStr">
        <is>
          <t>Total PROPERTYZIPCODE</t>
        </is>
      </c>
    </row>
    <row r="49">
      <c r="A49" s="4" t="n">
        <v>41</v>
      </c>
      <c r="B49" s="4" t="n">
        <v>85.42</v>
      </c>
      <c r="C49" s="4" t="inlineStr">
        <is>
          <t>GARDEN</t>
        </is>
      </c>
      <c r="D49" s="4" t="inlineStr">
        <is>
          <t>Property Type</t>
        </is>
      </c>
    </row>
    <row r="50">
      <c r="A50" s="4" t="n">
        <v>3</v>
      </c>
      <c r="B50" s="4" t="n">
        <v>6.25</v>
      </c>
      <c r="C50" s="4" t="inlineStr">
        <is>
          <t>STUDENT</t>
        </is>
      </c>
      <c r="D50" s="4" t="inlineStr">
        <is>
          <t>Property Type</t>
        </is>
      </c>
    </row>
    <row r="51">
      <c r="A51" s="4" t="n">
        <v>2</v>
      </c>
      <c r="B51" s="4" t="n">
        <v>4.17</v>
      </c>
      <c r="C51" s="4" t="inlineStr">
        <is>
          <t>MIDRISE</t>
        </is>
      </c>
      <c r="D51" s="4" t="inlineStr">
        <is>
          <t>Property Type</t>
        </is>
      </c>
    </row>
    <row r="52">
      <c r="A52" s="4" t="n">
        <v>2</v>
      </c>
      <c r="B52" s="4" t="n">
        <v>4.17</v>
      </c>
      <c r="C52" s="4" t="inlineStr">
        <is>
          <t>SENIOR</t>
        </is>
      </c>
      <c r="D52" s="4" t="inlineStr">
        <is>
          <t>Property Type</t>
        </is>
      </c>
    </row>
    <row r="53">
      <c r="A53" s="9" t="n">
        <v>48</v>
      </c>
      <c r="B53" s="9" t="n">
        <v>100</v>
      </c>
      <c r="D53" s="9" t="inlineStr">
        <is>
          <t>Total Property Type</t>
        </is>
      </c>
    </row>
    <row r="54">
      <c r="A54" s="4" t="n">
        <v>2</v>
      </c>
      <c r="B54" s="4" t="n">
        <v>4.17</v>
      </c>
      <c r="C54" s="4" t="inlineStr">
        <is>
          <t>Less than 5 years</t>
        </is>
      </c>
      <c r="D54" s="4" t="inlineStr">
        <is>
          <t>Age of Property</t>
        </is>
      </c>
    </row>
    <row r="55">
      <c r="A55" s="4" t="n">
        <v>10</v>
      </c>
      <c r="B55" s="4" t="n">
        <v>20.83</v>
      </c>
      <c r="C55" s="4" t="inlineStr">
        <is>
          <t>5-9 years</t>
        </is>
      </c>
      <c r="D55" s="4" t="inlineStr">
        <is>
          <t>Age of Property</t>
        </is>
      </c>
    </row>
    <row r="56">
      <c r="A56" s="4" t="n">
        <v>11</v>
      </c>
      <c r="B56" s="4" t="n">
        <v>22.92</v>
      </c>
      <c r="C56" s="4" t="inlineStr">
        <is>
          <t>10-19 years</t>
        </is>
      </c>
      <c r="D56" s="4" t="inlineStr">
        <is>
          <t>Age of Property</t>
        </is>
      </c>
    </row>
    <row r="57">
      <c r="A57" s="4" t="n">
        <v>25</v>
      </c>
      <c r="B57" s="4" t="n">
        <v>52.08</v>
      </c>
      <c r="C57" s="4" t="inlineStr">
        <is>
          <t>20+ years</t>
        </is>
      </c>
      <c r="D57" s="4" t="inlineStr">
        <is>
          <t>Age of Property</t>
        </is>
      </c>
    </row>
    <row r="58">
      <c r="A58" s="9" t="n">
        <v>48</v>
      </c>
      <c r="B58" s="9" t="n">
        <v>100</v>
      </c>
      <c r="D58" s="9" t="inlineStr">
        <is>
          <t>Total Age of Property</t>
        </is>
      </c>
    </row>
    <row r="59">
      <c r="A59" s="4" t="n">
        <v>21</v>
      </c>
      <c r="B59" s="4" t="n">
        <v>43.75</v>
      </c>
      <c r="C59" s="4" t="inlineStr">
        <is>
          <t>Less than 100</t>
        </is>
      </c>
      <c r="D59" s="4" t="inlineStr">
        <is>
          <t>Property Size</t>
        </is>
      </c>
    </row>
    <row r="60">
      <c r="A60" s="4" t="n">
        <v>13</v>
      </c>
      <c r="B60" s="4" t="n">
        <v>27.08</v>
      </c>
      <c r="C60" s="4" t="inlineStr">
        <is>
          <t>100-199</t>
        </is>
      </c>
      <c r="D60" s="4" t="inlineStr">
        <is>
          <t>Property Size</t>
        </is>
      </c>
    </row>
    <row r="61">
      <c r="A61" s="4" t="n">
        <v>7</v>
      </c>
      <c r="B61" s="4" t="n">
        <v>14.58</v>
      </c>
      <c r="C61" s="4" t="inlineStr">
        <is>
          <t>200-299</t>
        </is>
      </c>
      <c r="D61" s="4" t="inlineStr">
        <is>
          <t>Property Size</t>
        </is>
      </c>
    </row>
    <row r="62">
      <c r="A62" s="4" t="n">
        <v>4</v>
      </c>
      <c r="B62" s="4" t="n">
        <v>8.33</v>
      </c>
      <c r="C62" s="4" t="inlineStr">
        <is>
          <t>300-399</t>
        </is>
      </c>
      <c r="D62" s="4" t="inlineStr">
        <is>
          <t>Property Size</t>
        </is>
      </c>
    </row>
    <row r="63">
      <c r="A63" s="4" t="n">
        <v>3</v>
      </c>
      <c r="B63" s="4" t="n">
        <v>6.25</v>
      </c>
      <c r="C63" s="4" t="inlineStr">
        <is>
          <t>500+</t>
        </is>
      </c>
      <c r="D63" s="4" t="inlineStr">
        <is>
          <t>Property Size</t>
        </is>
      </c>
    </row>
    <row r="64">
      <c r="A64" s="9" t="n">
        <v>48</v>
      </c>
      <c r="B64" s="9" t="n">
        <v>100</v>
      </c>
      <c r="D64" s="9" t="inlineStr">
        <is>
          <t>Total Property Size</t>
        </is>
      </c>
    </row>
    <row r="65">
      <c r="A65" s="4" t="n">
        <v>29</v>
      </c>
      <c r="B65" s="4" t="n">
        <v>60.42</v>
      </c>
      <c r="C65" s="4" t="inlineStr">
        <is>
          <t>MARKETRATE</t>
        </is>
      </c>
      <c r="D65" s="4" t="inlineStr">
        <is>
          <t>Rent Type</t>
        </is>
      </c>
    </row>
    <row r="66">
      <c r="A66" s="4" t="n">
        <v>19</v>
      </c>
      <c r="B66" s="4" t="n">
        <v>39.58</v>
      </c>
      <c r="C66" s="4" t="inlineStr">
        <is>
          <t>AFFORDABLE</t>
        </is>
      </c>
      <c r="D66" s="4" t="inlineStr">
        <is>
          <t>Rent Type</t>
        </is>
      </c>
    </row>
    <row r="67">
      <c r="A67" s="9" t="n">
        <v>48</v>
      </c>
      <c r="B67" s="9" t="n">
        <v>100</v>
      </c>
      <c r="D67" s="9" t="inlineStr">
        <is>
          <t>Total Rent Type</t>
        </is>
      </c>
    </row>
    <row r="68"/>
  </sheetData>
  <mergeCells count="2">
    <mergeCell ref="A19:D19"/>
    <mergeCell ref="A1:B1"/>
  </mergeCells>
  <pageMargins left="0.75" right="0.75" top="1" bottom="1" header="0.5" footer="0.5"/>
</worksheet>
</file>

<file path=xl/worksheets/sheet197.xml><?xml version="1.0" encoding="utf-8"?>
<worksheet xmlns="http://schemas.openxmlformats.org/spreadsheetml/2006/main">
  <sheetPr>
    <outlinePr summaryBelow="1" summaryRight="1"/>
    <pageSetUpPr/>
  </sheetPr>
  <dimension ref="A1:D61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3864</v>
      </c>
    </row>
    <row r="3">
      <c r="A3" s="6" t="inlineStr">
        <is>
          <t>Sample (Total number of properties)</t>
        </is>
      </c>
      <c r="B3" s="4" t="n">
        <v>37</v>
      </c>
    </row>
    <row r="4">
      <c r="A4" s="6" t="inlineStr">
        <is>
          <t>Average property taxes per unit</t>
        </is>
      </c>
      <c r="B4" s="7" t="n">
        <v>1817</v>
      </c>
    </row>
    <row r="5">
      <c r="A5" s="6" t="inlineStr">
        <is>
          <t>Average payroll expenses per unit</t>
        </is>
      </c>
      <c r="B5" s="7" t="n">
        <v>1124</v>
      </c>
    </row>
    <row r="6">
      <c r="A6" s="6" t="inlineStr">
        <is>
          <t>Average capital expenditures per unit</t>
        </is>
      </c>
      <c r="B6" s="7" t="n">
        <v>241</v>
      </c>
    </row>
    <row r="7">
      <c r="A7" s="6" t="inlineStr">
        <is>
          <t>Average mortgage per unit</t>
        </is>
      </c>
      <c r="B7" s="7" t="n">
        <v>5916</v>
      </c>
    </row>
    <row r="8">
      <c r="A8" s="6" t="inlineStr">
        <is>
          <t>Average total operating expenses per unit</t>
        </is>
      </c>
      <c r="B8" s="7" t="n">
        <v>3920</v>
      </c>
    </row>
    <row r="9">
      <c r="A9" s="6" t="inlineStr">
        <is>
          <t>Average total expenses per unit</t>
        </is>
      </c>
      <c r="B9" s="7" t="n">
        <v>13018</v>
      </c>
    </row>
    <row r="10">
      <c r="A10" s="6" t="inlineStr">
        <is>
          <t>Average total profit per unit</t>
        </is>
      </c>
      <c r="B10" s="7" t="n">
        <v>1479</v>
      </c>
    </row>
    <row r="11">
      <c r="A11" s="6" t="inlineStr">
        <is>
          <t>Property taxes per dollar of rent</t>
        </is>
      </c>
      <c r="B11" s="4" t="inlineStr">
        <is>
          <t>13 cents</t>
        </is>
      </c>
    </row>
    <row r="12">
      <c r="A12" s="6" t="inlineStr">
        <is>
          <t>Payroll expenses per dollar of rent</t>
        </is>
      </c>
      <c r="B12" s="4" t="inlineStr">
        <is>
          <t>8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41 cents</t>
        </is>
      </c>
    </row>
    <row r="15">
      <c r="A15" s="6" t="inlineStr">
        <is>
          <t>Total operating expenses per dollar of rent</t>
        </is>
      </c>
      <c r="B15" s="4" t="inlineStr">
        <is>
          <t>27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4</v>
      </c>
      <c r="B21" s="4" t="n">
        <v>10.81</v>
      </c>
      <c r="C21" s="4" t="inlineStr">
        <is>
          <t>14228</t>
        </is>
      </c>
      <c r="D21" s="4" t="inlineStr">
        <is>
          <t>PROPERTYZIPCODE</t>
        </is>
      </c>
    </row>
    <row r="22">
      <c r="A22" s="4" t="n">
        <v>4</v>
      </c>
      <c r="B22" s="4" t="n">
        <v>10.81</v>
      </c>
      <c r="C22" s="4" t="inlineStr">
        <is>
          <t>14216</t>
        </is>
      </c>
      <c r="D22" s="4" t="inlineStr">
        <is>
          <t>PROPERTYZIPCODE</t>
        </is>
      </c>
    </row>
    <row r="23">
      <c r="A23" s="4" t="n">
        <v>3</v>
      </c>
      <c r="B23" s="4" t="n">
        <v>8.109999999999999</v>
      </c>
      <c r="C23" s="4" t="inlineStr">
        <is>
          <t>14201</t>
        </is>
      </c>
      <c r="D23" s="4" t="inlineStr">
        <is>
          <t>PROPERTYZIPCODE</t>
        </is>
      </c>
    </row>
    <row r="24">
      <c r="A24" s="4" t="n">
        <v>3</v>
      </c>
      <c r="B24" s="4" t="n">
        <v>8.109999999999999</v>
      </c>
      <c r="C24" s="4" t="inlineStr">
        <is>
          <t>14203</t>
        </is>
      </c>
      <c r="D24" s="4" t="inlineStr">
        <is>
          <t>PROPERTYZIPCODE</t>
        </is>
      </c>
    </row>
    <row r="25">
      <c r="A25" s="4" t="n">
        <v>3</v>
      </c>
      <c r="B25" s="4" t="n">
        <v>8.109999999999999</v>
      </c>
      <c r="C25" s="4" t="inlineStr">
        <is>
          <t>14214</t>
        </is>
      </c>
      <c r="D25" s="4" t="inlineStr">
        <is>
          <t>PROPERTYZIPCODE</t>
        </is>
      </c>
    </row>
    <row r="26">
      <c r="A26" s="4" t="n">
        <v>2</v>
      </c>
      <c r="B26" s="4" t="n">
        <v>5.41</v>
      </c>
      <c r="C26" s="4" t="inlineStr">
        <is>
          <t>14222</t>
        </is>
      </c>
      <c r="D26" s="4" t="inlineStr">
        <is>
          <t>PROPERTYZIPCODE</t>
        </is>
      </c>
    </row>
    <row r="27">
      <c r="A27" s="4" t="n">
        <v>2</v>
      </c>
      <c r="B27" s="4" t="n">
        <v>5.41</v>
      </c>
      <c r="C27" s="4" t="inlineStr">
        <is>
          <t>14304</t>
        </is>
      </c>
      <c r="D27" s="4" t="inlineStr">
        <is>
          <t>PROPERTYZIPCODE</t>
        </is>
      </c>
    </row>
    <row r="28">
      <c r="A28" s="4" t="n">
        <v>2</v>
      </c>
      <c r="B28" s="4" t="n">
        <v>5.41</v>
      </c>
      <c r="C28" s="4" t="inlineStr">
        <is>
          <t>14207</t>
        </is>
      </c>
      <c r="D28" s="4" t="inlineStr">
        <is>
          <t>PROPERTYZIPCODE</t>
        </is>
      </c>
    </row>
    <row r="29">
      <c r="A29" s="4" t="n">
        <v>2</v>
      </c>
      <c r="B29" s="4" t="n">
        <v>5.41</v>
      </c>
      <c r="C29" s="4" t="inlineStr">
        <is>
          <t>14150</t>
        </is>
      </c>
      <c r="D29" s="4" t="inlineStr">
        <is>
          <t>PROPERTYZIPCODE</t>
        </is>
      </c>
    </row>
    <row r="30">
      <c r="A30" s="4" t="n">
        <v>2</v>
      </c>
      <c r="B30" s="4" t="n">
        <v>5.41</v>
      </c>
      <c r="C30" s="4" t="inlineStr">
        <is>
          <t>14213</t>
        </is>
      </c>
      <c r="D30" s="4" t="inlineStr">
        <is>
          <t>PROPERTYZIPCODE</t>
        </is>
      </c>
    </row>
    <row r="31">
      <c r="A31" s="4" t="n">
        <v>1</v>
      </c>
      <c r="B31" s="4" t="n">
        <v>2.7</v>
      </c>
      <c r="C31" s="4" t="inlineStr">
        <is>
          <t>14068</t>
        </is>
      </c>
      <c r="D31" s="4" t="inlineStr">
        <is>
          <t>PROPERTYZIPCODE</t>
        </is>
      </c>
    </row>
    <row r="32">
      <c r="A32" s="4" t="n">
        <v>1</v>
      </c>
      <c r="B32" s="4" t="n">
        <v>2.7</v>
      </c>
      <c r="C32" s="4" t="inlineStr">
        <is>
          <t>14043</t>
        </is>
      </c>
      <c r="D32" s="4" t="inlineStr">
        <is>
          <t>PROPERTYZIPCODE</t>
        </is>
      </c>
    </row>
    <row r="33">
      <c r="A33" s="4" t="n">
        <v>1</v>
      </c>
      <c r="B33" s="4" t="n">
        <v>2.7</v>
      </c>
      <c r="C33" s="4" t="inlineStr">
        <is>
          <t>14221</t>
        </is>
      </c>
      <c r="D33" s="4" t="inlineStr">
        <is>
          <t>PROPERTYZIPCODE</t>
        </is>
      </c>
    </row>
    <row r="34">
      <c r="A34" s="4" t="n">
        <v>1</v>
      </c>
      <c r="B34" s="4" t="n">
        <v>2.7</v>
      </c>
      <c r="C34" s="4" t="inlineStr">
        <is>
          <t>14051</t>
        </is>
      </c>
      <c r="D34" s="4" t="inlineStr">
        <is>
          <t>PROPERTYZIPCODE</t>
        </is>
      </c>
    </row>
    <row r="35">
      <c r="A35" s="4" t="n">
        <v>1</v>
      </c>
      <c r="B35" s="4" t="n">
        <v>2.7</v>
      </c>
      <c r="C35" s="4" t="inlineStr">
        <is>
          <t>14220</t>
        </is>
      </c>
      <c r="D35" s="4" t="inlineStr">
        <is>
          <t>PROPERTYZIPCODE</t>
        </is>
      </c>
    </row>
    <row r="36">
      <c r="A36" s="4" t="n">
        <v>1</v>
      </c>
      <c r="B36" s="4" t="n">
        <v>2.7</v>
      </c>
      <c r="C36" s="4" t="inlineStr">
        <is>
          <t>14120</t>
        </is>
      </c>
      <c r="D36" s="4" t="inlineStr">
        <is>
          <t>PROPERTYZIPCODE</t>
        </is>
      </c>
    </row>
    <row r="37">
      <c r="A37" s="4" t="n">
        <v>1</v>
      </c>
      <c r="B37" s="4" t="n">
        <v>2.7</v>
      </c>
      <c r="C37" s="4" t="inlineStr">
        <is>
          <t>14218</t>
        </is>
      </c>
      <c r="D37" s="4" t="inlineStr">
        <is>
          <t>PROPERTYZIPCODE</t>
        </is>
      </c>
    </row>
    <row r="38">
      <c r="A38" s="4" t="n">
        <v>1</v>
      </c>
      <c r="B38" s="4" t="n">
        <v>2.7</v>
      </c>
      <c r="C38" s="4" t="inlineStr">
        <is>
          <t>14305</t>
        </is>
      </c>
      <c r="D38" s="4" t="inlineStr">
        <is>
          <t>PROPERTYZIPCODE</t>
        </is>
      </c>
    </row>
    <row r="39">
      <c r="A39" s="4" t="n">
        <v>1</v>
      </c>
      <c r="B39" s="4" t="n">
        <v>2.7</v>
      </c>
      <c r="C39" s="4" t="inlineStr">
        <is>
          <t>14224</t>
        </is>
      </c>
      <c r="D39" s="4" t="inlineStr">
        <is>
          <t>PROPERTYZIPCODE</t>
        </is>
      </c>
    </row>
    <row r="40">
      <c r="A40" s="4" t="n">
        <v>1</v>
      </c>
      <c r="B40" s="4" t="n">
        <v>2.7</v>
      </c>
      <c r="C40" s="4" t="inlineStr">
        <is>
          <t>14215</t>
        </is>
      </c>
      <c r="D40" s="4" t="inlineStr">
        <is>
          <t>PROPERTYZIPCODE</t>
        </is>
      </c>
    </row>
    <row r="41">
      <c r="A41" s="9" t="n">
        <v>37</v>
      </c>
      <c r="B41" s="9" t="n">
        <v>100</v>
      </c>
      <c r="D41" s="9" t="inlineStr">
        <is>
          <t>Total PROPERTYZIPCODE</t>
        </is>
      </c>
    </row>
    <row r="42">
      <c r="A42" s="4" t="n">
        <v>24</v>
      </c>
      <c r="B42" s="4" t="n">
        <v>64.86</v>
      </c>
      <c r="C42" s="4" t="inlineStr">
        <is>
          <t>GARDEN</t>
        </is>
      </c>
      <c r="D42" s="4" t="inlineStr">
        <is>
          <t>Property Type</t>
        </is>
      </c>
    </row>
    <row r="43">
      <c r="A43" s="4" t="n">
        <v>5</v>
      </c>
      <c r="B43" s="4" t="n">
        <v>13.51</v>
      </c>
      <c r="C43" s="4" t="inlineStr">
        <is>
          <t>MIDRISE</t>
        </is>
      </c>
      <c r="D43" s="4" t="inlineStr">
        <is>
          <t>Property Type</t>
        </is>
      </c>
    </row>
    <row r="44">
      <c r="A44" s="4" t="n">
        <v>4</v>
      </c>
      <c r="B44" s="4" t="n">
        <v>10.81</v>
      </c>
      <c r="C44" s="4" t="inlineStr">
        <is>
          <t>STUDENT</t>
        </is>
      </c>
      <c r="D44" s="4" t="inlineStr">
        <is>
          <t>Property Type</t>
        </is>
      </c>
    </row>
    <row r="45">
      <c r="A45" s="4" t="n">
        <v>3</v>
      </c>
      <c r="B45" s="4" t="n">
        <v>8.109999999999999</v>
      </c>
      <c r="C45" s="4" t="inlineStr">
        <is>
          <t>SENIOR</t>
        </is>
      </c>
      <c r="D45" s="4" t="inlineStr">
        <is>
          <t>Property Type</t>
        </is>
      </c>
    </row>
    <row r="46">
      <c r="A46" s="4" t="n">
        <v>1</v>
      </c>
      <c r="B46" s="4" t="n">
        <v>2.7</v>
      </c>
      <c r="C46" s="4" t="inlineStr">
        <is>
          <t>HIRISE</t>
        </is>
      </c>
      <c r="D46" s="4" t="inlineStr">
        <is>
          <t>Property Type</t>
        </is>
      </c>
    </row>
    <row r="47">
      <c r="A47" s="9" t="n">
        <v>37</v>
      </c>
      <c r="B47" s="9" t="n">
        <v>100</v>
      </c>
      <c r="D47" s="9" t="inlineStr">
        <is>
          <t>Total Property Type</t>
        </is>
      </c>
    </row>
    <row r="48">
      <c r="A48" s="4" t="n">
        <v>2</v>
      </c>
      <c r="B48" s="4" t="n">
        <v>5.41</v>
      </c>
      <c r="C48" s="4" t="inlineStr">
        <is>
          <t>Less than 5 years</t>
        </is>
      </c>
      <c r="D48" s="4" t="inlineStr">
        <is>
          <t>Age of Property</t>
        </is>
      </c>
    </row>
    <row r="49">
      <c r="A49" s="4" t="n">
        <v>12</v>
      </c>
      <c r="B49" s="4" t="n">
        <v>32.43</v>
      </c>
      <c r="C49" s="4" t="inlineStr">
        <is>
          <t>5-9 years</t>
        </is>
      </c>
      <c r="D49" s="4" t="inlineStr">
        <is>
          <t>Age of Property</t>
        </is>
      </c>
    </row>
    <row r="50">
      <c r="A50" s="4" t="n">
        <v>10</v>
      </c>
      <c r="B50" s="4" t="n">
        <v>27.03</v>
      </c>
      <c r="C50" s="4" t="inlineStr">
        <is>
          <t>10-19 years</t>
        </is>
      </c>
      <c r="D50" s="4" t="inlineStr">
        <is>
          <t>Age of Property</t>
        </is>
      </c>
    </row>
    <row r="51">
      <c r="A51" s="4" t="n">
        <v>13</v>
      </c>
      <c r="B51" s="4" t="n">
        <v>35.14</v>
      </c>
      <c r="C51" s="4" t="inlineStr">
        <is>
          <t>20+ years</t>
        </is>
      </c>
      <c r="D51" s="4" t="inlineStr">
        <is>
          <t>Age of Property</t>
        </is>
      </c>
    </row>
    <row r="52">
      <c r="A52" s="9" t="n">
        <v>37</v>
      </c>
      <c r="B52" s="9" t="n">
        <v>100</v>
      </c>
      <c r="D52" s="9" t="inlineStr">
        <is>
          <t>Total Age of Property</t>
        </is>
      </c>
    </row>
    <row r="53">
      <c r="A53" s="4" t="n">
        <v>29</v>
      </c>
      <c r="B53" s="4" t="n">
        <v>78.38</v>
      </c>
      <c r="C53" s="4" t="inlineStr">
        <is>
          <t>Less than 100</t>
        </is>
      </c>
      <c r="D53" s="4" t="inlineStr">
        <is>
          <t>Property Size</t>
        </is>
      </c>
    </row>
    <row r="54">
      <c r="A54" s="4" t="n">
        <v>4</v>
      </c>
      <c r="B54" s="4" t="n">
        <v>10.81</v>
      </c>
      <c r="C54" s="4" t="inlineStr">
        <is>
          <t>100-199</t>
        </is>
      </c>
      <c r="D54" s="4" t="inlineStr">
        <is>
          <t>Property Size</t>
        </is>
      </c>
    </row>
    <row r="55">
      <c r="A55" s="4" t="n">
        <v>1</v>
      </c>
      <c r="B55" s="4" t="n">
        <v>2.7</v>
      </c>
      <c r="C55" s="4" t="inlineStr">
        <is>
          <t>200-299</t>
        </is>
      </c>
      <c r="D55" s="4" t="inlineStr">
        <is>
          <t>Property Size</t>
        </is>
      </c>
    </row>
    <row r="56">
      <c r="A56" s="4" t="n">
        <v>3</v>
      </c>
      <c r="B56" s="4" t="n">
        <v>8.109999999999999</v>
      </c>
      <c r="C56" s="4" t="inlineStr">
        <is>
          <t>500+</t>
        </is>
      </c>
      <c r="D56" s="4" t="inlineStr">
        <is>
          <t>Property Size</t>
        </is>
      </c>
    </row>
    <row r="57">
      <c r="A57" s="9" t="n">
        <v>37</v>
      </c>
      <c r="B57" s="9" t="n">
        <v>100</v>
      </c>
      <c r="D57" s="9" t="inlineStr">
        <is>
          <t>Total Property Size</t>
        </is>
      </c>
    </row>
    <row r="58">
      <c r="A58" s="4" t="n">
        <v>22</v>
      </c>
      <c r="B58" s="4" t="n">
        <v>59.46</v>
      </c>
      <c r="C58" s="4" t="inlineStr">
        <is>
          <t>AFFORDABLE</t>
        </is>
      </c>
      <c r="D58" s="4" t="inlineStr">
        <is>
          <t>Rent Type</t>
        </is>
      </c>
    </row>
    <row r="59">
      <c r="A59" s="4" t="n">
        <v>15</v>
      </c>
      <c r="B59" s="4" t="n">
        <v>40.54</v>
      </c>
      <c r="C59" s="4" t="inlineStr">
        <is>
          <t>MARKETRATE</t>
        </is>
      </c>
      <c r="D59" s="4" t="inlineStr">
        <is>
          <t>Rent Type</t>
        </is>
      </c>
    </row>
    <row r="60">
      <c r="A60" s="9" t="n">
        <v>37</v>
      </c>
      <c r="B60" s="9" t="n">
        <v>100</v>
      </c>
      <c r="D60" s="9" t="inlineStr">
        <is>
          <t>Total Rent Type</t>
        </is>
      </c>
    </row>
    <row r="61"/>
  </sheetData>
  <mergeCells count="2">
    <mergeCell ref="A19:D19"/>
    <mergeCell ref="A1:B1"/>
  </mergeCells>
  <pageMargins left="0.75" right="0.75" top="1" bottom="1" header="0.5" footer="0.5"/>
</worksheet>
</file>

<file path=xl/worksheets/sheet198.xml><?xml version="1.0" encoding="utf-8"?>
<worksheet xmlns="http://schemas.openxmlformats.org/spreadsheetml/2006/main">
  <sheetPr>
    <outlinePr summaryBelow="1" summaryRight="1"/>
    <pageSetUpPr/>
  </sheetPr>
  <dimension ref="A1:D71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8031</v>
      </c>
    </row>
    <row r="3">
      <c r="A3" s="6" t="inlineStr">
        <is>
          <t>Sample (Total number of properties)</t>
        </is>
      </c>
      <c r="B3" s="4" t="n">
        <v>90</v>
      </c>
    </row>
    <row r="4">
      <c r="A4" s="6" t="inlineStr">
        <is>
          <t>Average property taxes per unit</t>
        </is>
      </c>
      <c r="B4" s="7" t="n">
        <v>1189</v>
      </c>
    </row>
    <row r="5">
      <c r="A5" s="6" t="inlineStr">
        <is>
          <t>Average payroll expenses per unit</t>
        </is>
      </c>
      <c r="B5" s="7" t="n">
        <v>1125</v>
      </c>
    </row>
    <row r="6">
      <c r="A6" s="6" t="inlineStr">
        <is>
          <t>Average capital expenditures per unit</t>
        </is>
      </c>
      <c r="B6" s="7" t="n">
        <v>254</v>
      </c>
    </row>
    <row r="7">
      <c r="A7" s="6" t="inlineStr">
        <is>
          <t>Average mortgage per unit</t>
        </is>
      </c>
      <c r="B7" s="7" t="n">
        <v>5321</v>
      </c>
    </row>
    <row r="8">
      <c r="A8" s="6" t="inlineStr">
        <is>
          <t>Average total operating expenses per unit</t>
        </is>
      </c>
      <c r="B8" s="7" t="n">
        <v>3891</v>
      </c>
    </row>
    <row r="9">
      <c r="A9" s="6" t="inlineStr">
        <is>
          <t>Average total expenses per unit</t>
        </is>
      </c>
      <c r="B9" s="7" t="n">
        <v>11781</v>
      </c>
    </row>
    <row r="10">
      <c r="A10" s="6" t="inlineStr">
        <is>
          <t>Average total profit per unit</t>
        </is>
      </c>
      <c r="B10" s="7" t="n">
        <v>1330</v>
      </c>
    </row>
    <row r="11">
      <c r="A11" s="6" t="inlineStr">
        <is>
          <t>Property taxes per dollar of rent</t>
        </is>
      </c>
      <c r="B11" s="4" t="inlineStr">
        <is>
          <t>9 cents</t>
        </is>
      </c>
    </row>
    <row r="12">
      <c r="A12" s="6" t="inlineStr">
        <is>
          <t>Payroll expenses per dollar of rent</t>
        </is>
      </c>
      <c r="B12" s="4" t="inlineStr">
        <is>
          <t>9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41 cents</t>
        </is>
      </c>
    </row>
    <row r="15">
      <c r="A15" s="6" t="inlineStr">
        <is>
          <t>Total operating expenses per dollar of rent</t>
        </is>
      </c>
      <c r="B15" s="4" t="inlineStr">
        <is>
          <t>30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8</v>
      </c>
      <c r="B21" s="4" t="n">
        <v>8.890000000000001</v>
      </c>
      <c r="C21" s="4" t="inlineStr">
        <is>
          <t>45220</t>
        </is>
      </c>
      <c r="D21" s="4" t="inlineStr">
        <is>
          <t>PROPERTYZIPCODE</t>
        </is>
      </c>
    </row>
    <row r="22">
      <c r="A22" s="4" t="n">
        <v>7</v>
      </c>
      <c r="B22" s="4" t="n">
        <v>7.78</v>
      </c>
      <c r="C22" s="4" t="inlineStr">
        <is>
          <t>45230</t>
        </is>
      </c>
      <c r="D22" s="4" t="inlineStr">
        <is>
          <t>PROPERTYZIPCODE</t>
        </is>
      </c>
    </row>
    <row r="23">
      <c r="A23" s="4" t="n">
        <v>6</v>
      </c>
      <c r="B23" s="4" t="n">
        <v>6.67</v>
      </c>
      <c r="C23" s="4" t="inlineStr">
        <is>
          <t>45238</t>
        </is>
      </c>
      <c r="D23" s="4" t="inlineStr">
        <is>
          <t>PROPERTYZIPCODE</t>
        </is>
      </c>
    </row>
    <row r="24">
      <c r="A24" s="4" t="n">
        <v>6</v>
      </c>
      <c r="B24" s="4" t="n">
        <v>6.67</v>
      </c>
      <c r="C24" s="4" t="inlineStr">
        <is>
          <t>45209</t>
        </is>
      </c>
      <c r="D24" s="4" t="inlineStr">
        <is>
          <t>PROPERTYZIPCODE</t>
        </is>
      </c>
    </row>
    <row r="25">
      <c r="A25" s="4" t="n">
        <v>5</v>
      </c>
      <c r="B25" s="4" t="n">
        <v>5.56</v>
      </c>
      <c r="C25" s="4" t="inlineStr">
        <is>
          <t>45223</t>
        </is>
      </c>
      <c r="D25" s="4" t="inlineStr">
        <is>
          <t>PROPERTYZIPCODE</t>
        </is>
      </c>
    </row>
    <row r="26">
      <c r="A26" s="4" t="n">
        <v>5</v>
      </c>
      <c r="B26" s="4" t="n">
        <v>5.56</v>
      </c>
      <c r="C26" s="4" t="inlineStr">
        <is>
          <t>45212</t>
        </is>
      </c>
      <c r="D26" s="4" t="inlineStr">
        <is>
          <t>PROPERTYZIPCODE</t>
        </is>
      </c>
    </row>
    <row r="27">
      <c r="A27" s="4" t="n">
        <v>4</v>
      </c>
      <c r="B27" s="4" t="n">
        <v>4.44</v>
      </c>
      <c r="C27" s="4" t="inlineStr">
        <is>
          <t>45227</t>
        </is>
      </c>
      <c r="D27" s="4" t="inlineStr">
        <is>
          <t>PROPERTYZIPCODE</t>
        </is>
      </c>
    </row>
    <row r="28">
      <c r="A28" s="4" t="n">
        <v>4</v>
      </c>
      <c r="B28" s="4" t="n">
        <v>4.44</v>
      </c>
      <c r="C28" s="4" t="inlineStr">
        <is>
          <t>45206</t>
        </is>
      </c>
      <c r="D28" s="4" t="inlineStr">
        <is>
          <t>PROPERTYZIPCODE</t>
        </is>
      </c>
    </row>
    <row r="29">
      <c r="A29" s="4" t="n">
        <v>4</v>
      </c>
      <c r="B29" s="4" t="n">
        <v>4.44</v>
      </c>
      <c r="C29" s="4" t="inlineStr">
        <is>
          <t>45237</t>
        </is>
      </c>
      <c r="D29" s="4" t="inlineStr">
        <is>
          <t>PROPERTYZIPCODE</t>
        </is>
      </c>
    </row>
    <row r="30">
      <c r="A30" s="4" t="n">
        <v>4</v>
      </c>
      <c r="B30" s="4" t="n">
        <v>4.44</v>
      </c>
      <c r="C30" s="4" t="inlineStr">
        <is>
          <t>45229</t>
        </is>
      </c>
      <c r="D30" s="4" t="inlineStr">
        <is>
          <t>PROPERTYZIPCODE</t>
        </is>
      </c>
    </row>
    <row r="31">
      <c r="A31" s="4" t="n">
        <v>3</v>
      </c>
      <c r="B31" s="4" t="n">
        <v>3.33</v>
      </c>
      <c r="C31" s="4" t="inlineStr">
        <is>
          <t>45225</t>
        </is>
      </c>
      <c r="D31" s="4" t="inlineStr">
        <is>
          <t>PROPERTYZIPCODE</t>
        </is>
      </c>
    </row>
    <row r="32">
      <c r="A32" s="4" t="n">
        <v>3</v>
      </c>
      <c r="B32" s="4" t="n">
        <v>3.33</v>
      </c>
      <c r="C32" s="4" t="inlineStr">
        <is>
          <t>45211</t>
        </is>
      </c>
      <c r="D32" s="4" t="inlineStr">
        <is>
          <t>PROPERTYZIPCODE</t>
        </is>
      </c>
    </row>
    <row r="33">
      <c r="A33" s="4" t="n">
        <v>3</v>
      </c>
      <c r="B33" s="4" t="n">
        <v>3.33</v>
      </c>
      <c r="C33" s="4" t="inlineStr">
        <is>
          <t>45140</t>
        </is>
      </c>
      <c r="D33" s="4" t="inlineStr">
        <is>
          <t>PROPERTYZIPCODE</t>
        </is>
      </c>
    </row>
    <row r="34">
      <c r="A34" s="4" t="n">
        <v>3</v>
      </c>
      <c r="B34" s="4" t="n">
        <v>3.33</v>
      </c>
      <c r="C34" s="4" t="inlineStr">
        <is>
          <t>45202</t>
        </is>
      </c>
      <c r="D34" s="4" t="inlineStr">
        <is>
          <t>PROPERTYZIPCODE</t>
        </is>
      </c>
    </row>
    <row r="35">
      <c r="A35" s="4" t="n">
        <v>3</v>
      </c>
      <c r="B35" s="4" t="n">
        <v>3.33</v>
      </c>
      <c r="C35" s="4" t="inlineStr">
        <is>
          <t>45224</t>
        </is>
      </c>
      <c r="D35" s="4" t="inlineStr">
        <is>
          <t>PROPERTYZIPCODE</t>
        </is>
      </c>
    </row>
    <row r="36">
      <c r="A36" s="4" t="n">
        <v>3</v>
      </c>
      <c r="B36" s="4" t="n">
        <v>3.33</v>
      </c>
      <c r="C36" s="4" t="inlineStr">
        <is>
          <t>45219</t>
        </is>
      </c>
      <c r="D36" s="4" t="inlineStr">
        <is>
          <t>PROPERTYZIPCODE</t>
        </is>
      </c>
    </row>
    <row r="37">
      <c r="A37" s="4" t="n">
        <v>2</v>
      </c>
      <c r="B37" s="4" t="n">
        <v>2.22</v>
      </c>
      <c r="C37" s="4" t="inlineStr">
        <is>
          <t>45249</t>
        </is>
      </c>
      <c r="D37" s="4" t="inlineStr">
        <is>
          <t>PROPERTYZIPCODE</t>
        </is>
      </c>
    </row>
    <row r="38">
      <c r="A38" s="4" t="n">
        <v>2</v>
      </c>
      <c r="B38" s="4" t="n">
        <v>2.22</v>
      </c>
      <c r="C38" s="4" t="inlineStr">
        <is>
          <t>45036</t>
        </is>
      </c>
      <c r="D38" s="4" t="inlineStr">
        <is>
          <t>PROPERTYZIPCODE</t>
        </is>
      </c>
    </row>
    <row r="39">
      <c r="A39" s="4" t="n">
        <v>2</v>
      </c>
      <c r="B39" s="4" t="n">
        <v>2.22</v>
      </c>
      <c r="C39" s="4" t="inlineStr">
        <is>
          <t>45204</t>
        </is>
      </c>
      <c r="D39" s="4" t="inlineStr">
        <is>
          <t>PROPERTYZIPCODE</t>
        </is>
      </c>
    </row>
    <row r="40">
      <c r="A40" s="4" t="n">
        <v>2</v>
      </c>
      <c r="B40" s="4" t="n">
        <v>2.22</v>
      </c>
      <c r="C40" s="4" t="inlineStr">
        <is>
          <t>45215</t>
        </is>
      </c>
      <c r="D40" s="4" t="inlineStr">
        <is>
          <t>PROPERTYZIPCODE</t>
        </is>
      </c>
    </row>
    <row r="41">
      <c r="A41" s="4" t="n">
        <v>2</v>
      </c>
      <c r="B41" s="4" t="n">
        <v>2.22</v>
      </c>
      <c r="C41" s="4" t="inlineStr">
        <is>
          <t>45005</t>
        </is>
      </c>
      <c r="D41" s="4" t="inlineStr">
        <is>
          <t>PROPERTYZIPCODE</t>
        </is>
      </c>
    </row>
    <row r="42">
      <c r="A42" s="4" t="n">
        <v>1</v>
      </c>
      <c r="B42" s="4" t="n">
        <v>1.11</v>
      </c>
      <c r="C42" s="4" t="inlineStr">
        <is>
          <t>45066</t>
        </is>
      </c>
      <c r="D42" s="4" t="inlineStr">
        <is>
          <t>PROPERTYZIPCODE</t>
        </is>
      </c>
    </row>
    <row r="43">
      <c r="A43" s="4" t="n">
        <v>1</v>
      </c>
      <c r="B43" s="4" t="n">
        <v>1.11</v>
      </c>
      <c r="C43" s="4" t="inlineStr">
        <is>
          <t>45213</t>
        </is>
      </c>
      <c r="D43" s="4" t="inlineStr">
        <is>
          <t>PROPERTYZIPCODE</t>
        </is>
      </c>
    </row>
    <row r="44">
      <c r="A44" s="4" t="n">
        <v>1</v>
      </c>
      <c r="B44" s="4" t="n">
        <v>1.11</v>
      </c>
      <c r="C44" s="4" t="inlineStr">
        <is>
          <t>45255</t>
        </is>
      </c>
      <c r="D44" s="4" t="inlineStr">
        <is>
          <t>PROPERTYZIPCODE</t>
        </is>
      </c>
    </row>
    <row r="45">
      <c r="A45" s="4" t="n">
        <v>1</v>
      </c>
      <c r="B45" s="4" t="n">
        <v>1.11</v>
      </c>
      <c r="C45" s="4" t="inlineStr">
        <is>
          <t>45226</t>
        </is>
      </c>
      <c r="D45" s="4" t="inlineStr">
        <is>
          <t>PROPERTYZIPCODE</t>
        </is>
      </c>
    </row>
    <row r="46">
      <c r="A46" s="4" t="n">
        <v>1</v>
      </c>
      <c r="B46" s="4" t="n">
        <v>1.11</v>
      </c>
      <c r="C46" s="4" t="inlineStr">
        <is>
          <t>45205</t>
        </is>
      </c>
      <c r="D46" s="4" t="inlineStr">
        <is>
          <t>PROPERTYZIPCODE</t>
        </is>
      </c>
    </row>
    <row r="47">
      <c r="A47" s="4" t="n">
        <v>1</v>
      </c>
      <c r="B47" s="4" t="n">
        <v>1.11</v>
      </c>
      <c r="C47" s="4" t="inlineStr">
        <is>
          <t>45239</t>
        </is>
      </c>
      <c r="D47" s="4" t="inlineStr">
        <is>
          <t>PROPERTYZIPCODE</t>
        </is>
      </c>
    </row>
    <row r="48">
      <c r="A48" s="4" t="n">
        <v>1</v>
      </c>
      <c r="B48" s="4" t="n">
        <v>1.11</v>
      </c>
      <c r="C48" s="4" t="inlineStr">
        <is>
          <t>45216</t>
        </is>
      </c>
      <c r="D48" s="4" t="inlineStr">
        <is>
          <t>PROPERTYZIPCODE</t>
        </is>
      </c>
    </row>
    <row r="49">
      <c r="A49" s="4" t="n">
        <v>1</v>
      </c>
      <c r="B49" s="4" t="n">
        <v>1.11</v>
      </c>
      <c r="C49" s="4" t="inlineStr">
        <is>
          <t>45214</t>
        </is>
      </c>
      <c r="D49" s="4" t="inlineStr">
        <is>
          <t>PROPERTYZIPCODE</t>
        </is>
      </c>
    </row>
    <row r="50">
      <c r="A50" s="4" t="n">
        <v>1</v>
      </c>
      <c r="B50" s="4" t="n">
        <v>1.11</v>
      </c>
      <c r="C50" s="4" t="inlineStr">
        <is>
          <t>45232</t>
        </is>
      </c>
      <c r="D50" s="4" t="inlineStr">
        <is>
          <t>PROPERTYZIPCODE</t>
        </is>
      </c>
    </row>
    <row r="51">
      <c r="A51" s="9" t="n">
        <v>90</v>
      </c>
      <c r="B51" s="9" t="n">
        <v>100</v>
      </c>
      <c r="D51" s="9" t="inlineStr">
        <is>
          <t>Total PROPERTYZIPCODE</t>
        </is>
      </c>
    </row>
    <row r="52">
      <c r="A52" s="4" t="n">
        <v>84</v>
      </c>
      <c r="B52" s="4" t="n">
        <v>93.33</v>
      </c>
      <c r="C52" s="4" t="inlineStr">
        <is>
          <t>GARDEN</t>
        </is>
      </c>
      <c r="D52" s="4" t="inlineStr">
        <is>
          <t>Property Type</t>
        </is>
      </c>
    </row>
    <row r="53">
      <c r="A53" s="4" t="n">
        <v>4</v>
      </c>
      <c r="B53" s="4" t="n">
        <v>4.44</v>
      </c>
      <c r="C53" s="4" t="inlineStr">
        <is>
          <t>MIDRISE</t>
        </is>
      </c>
      <c r="D53" s="4" t="inlineStr">
        <is>
          <t>Property Type</t>
        </is>
      </c>
    </row>
    <row r="54">
      <c r="A54" s="4" t="n">
        <v>1</v>
      </c>
      <c r="B54" s="4" t="n">
        <v>1.11</v>
      </c>
      <c r="C54" s="4" t="inlineStr">
        <is>
          <t>HIRISE</t>
        </is>
      </c>
      <c r="D54" s="4" t="inlineStr">
        <is>
          <t>Property Type</t>
        </is>
      </c>
    </row>
    <row r="55">
      <c r="A55" s="4" t="n">
        <v>1</v>
      </c>
      <c r="B55" s="4" t="n">
        <v>1.11</v>
      </c>
      <c r="C55" s="4" t="inlineStr">
        <is>
          <t>SENIOR</t>
        </is>
      </c>
      <c r="D55" s="4" t="inlineStr">
        <is>
          <t>Property Type</t>
        </is>
      </c>
    </row>
    <row r="56">
      <c r="A56" s="9" t="n">
        <v>90</v>
      </c>
      <c r="B56" s="9" t="n">
        <v>100</v>
      </c>
      <c r="D56" s="9" t="inlineStr">
        <is>
          <t>Total Property Type</t>
        </is>
      </c>
    </row>
    <row r="57">
      <c r="A57" s="4" t="n">
        <v>13</v>
      </c>
      <c r="B57" s="4" t="n">
        <v>14.44</v>
      </c>
      <c r="C57" s="4" t="inlineStr">
        <is>
          <t>Less than 5 years</t>
        </is>
      </c>
      <c r="D57" s="4" t="inlineStr">
        <is>
          <t>Age of Property</t>
        </is>
      </c>
    </row>
    <row r="58">
      <c r="A58" s="4" t="n">
        <v>22</v>
      </c>
      <c r="B58" s="4" t="n">
        <v>24.44</v>
      </c>
      <c r="C58" s="4" t="inlineStr">
        <is>
          <t>5-9 years</t>
        </is>
      </c>
      <c r="D58" s="4" t="inlineStr">
        <is>
          <t>Age of Property</t>
        </is>
      </c>
    </row>
    <row r="59">
      <c r="A59" s="4" t="n">
        <v>11</v>
      </c>
      <c r="B59" s="4" t="n">
        <v>12.22</v>
      </c>
      <c r="C59" s="4" t="inlineStr">
        <is>
          <t>10-19 years</t>
        </is>
      </c>
      <c r="D59" s="4" t="inlineStr">
        <is>
          <t>Age of Property</t>
        </is>
      </c>
    </row>
    <row r="60">
      <c r="A60" s="4" t="n">
        <v>44</v>
      </c>
      <c r="B60" s="4" t="n">
        <v>48.89</v>
      </c>
      <c r="C60" s="4" t="inlineStr">
        <is>
          <t>20+ years</t>
        </is>
      </c>
      <c r="D60" s="4" t="inlineStr">
        <is>
          <t>Age of Property</t>
        </is>
      </c>
    </row>
    <row r="61">
      <c r="A61" s="9" t="n">
        <v>90</v>
      </c>
      <c r="B61" s="9" t="n">
        <v>100</v>
      </c>
      <c r="D61" s="9" t="inlineStr">
        <is>
          <t>Total Age of Property</t>
        </is>
      </c>
    </row>
    <row r="62">
      <c r="A62" s="4" t="n">
        <v>68</v>
      </c>
      <c r="B62" s="4" t="n">
        <v>75.56</v>
      </c>
      <c r="C62" s="4" t="inlineStr">
        <is>
          <t>Less than 100</t>
        </is>
      </c>
      <c r="D62" s="4" t="inlineStr">
        <is>
          <t>Property Size</t>
        </is>
      </c>
    </row>
    <row r="63">
      <c r="A63" s="4" t="n">
        <v>13</v>
      </c>
      <c r="B63" s="4" t="n">
        <v>14.44</v>
      </c>
      <c r="C63" s="4" t="inlineStr">
        <is>
          <t>100-199</t>
        </is>
      </c>
      <c r="D63" s="4" t="inlineStr">
        <is>
          <t>Property Size</t>
        </is>
      </c>
    </row>
    <row r="64">
      <c r="A64" s="4" t="n">
        <v>4</v>
      </c>
      <c r="B64" s="4" t="n">
        <v>4.44</v>
      </c>
      <c r="C64" s="4" t="inlineStr">
        <is>
          <t>200-299</t>
        </is>
      </c>
      <c r="D64" s="4" t="inlineStr">
        <is>
          <t>Property Size</t>
        </is>
      </c>
    </row>
    <row r="65">
      <c r="A65" s="4" t="n">
        <v>4</v>
      </c>
      <c r="B65" s="4" t="n">
        <v>4.44</v>
      </c>
      <c r="C65" s="4" t="inlineStr">
        <is>
          <t>300-399</t>
        </is>
      </c>
      <c r="D65" s="4" t="inlineStr">
        <is>
          <t>Property Size</t>
        </is>
      </c>
    </row>
    <row r="66">
      <c r="A66" s="4" t="n">
        <v>1</v>
      </c>
      <c r="B66" s="4" t="n">
        <v>1.11</v>
      </c>
      <c r="C66" s="4" t="inlineStr">
        <is>
          <t>500+</t>
        </is>
      </c>
      <c r="D66" s="4" t="inlineStr">
        <is>
          <t>Property Size</t>
        </is>
      </c>
    </row>
    <row r="67">
      <c r="A67" s="9" t="n">
        <v>90</v>
      </c>
      <c r="B67" s="9" t="n">
        <v>100</v>
      </c>
      <c r="D67" s="9" t="inlineStr">
        <is>
          <t>Total Property Size</t>
        </is>
      </c>
    </row>
    <row r="68">
      <c r="A68" s="4" t="n">
        <v>61</v>
      </c>
      <c r="B68" s="4" t="n">
        <v>67.78</v>
      </c>
      <c r="C68" s="4" t="inlineStr">
        <is>
          <t>AFFORDABLE</t>
        </is>
      </c>
      <c r="D68" s="4" t="inlineStr">
        <is>
          <t>Rent Type</t>
        </is>
      </c>
    </row>
    <row r="69">
      <c r="A69" s="4" t="n">
        <v>29</v>
      </c>
      <c r="B69" s="4" t="n">
        <v>32.22</v>
      </c>
      <c r="C69" s="4" t="inlineStr">
        <is>
          <t>MARKETRATE</t>
        </is>
      </c>
      <c r="D69" s="4" t="inlineStr">
        <is>
          <t>Rent Type</t>
        </is>
      </c>
    </row>
    <row r="70">
      <c r="A70" s="9" t="n">
        <v>90</v>
      </c>
      <c r="B70" s="9" t="n">
        <v>100</v>
      </c>
      <c r="D70" s="9" t="inlineStr">
        <is>
          <t>Total Rent Type</t>
        </is>
      </c>
    </row>
    <row r="71"/>
  </sheetData>
  <mergeCells count="2">
    <mergeCell ref="A19:D19"/>
    <mergeCell ref="A1:B1"/>
  </mergeCells>
  <pageMargins left="0.75" right="0.75" top="1" bottom="1" header="0.5" footer="0.5"/>
</worksheet>
</file>

<file path=xl/worksheets/sheet199.xml><?xml version="1.0" encoding="utf-8"?>
<worksheet xmlns="http://schemas.openxmlformats.org/spreadsheetml/2006/main">
  <sheetPr>
    <outlinePr summaryBelow="1" summaryRight="1"/>
    <pageSetUpPr/>
  </sheetPr>
  <dimension ref="A1:D49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3504</v>
      </c>
    </row>
    <row r="3">
      <c r="A3" s="6" t="inlineStr">
        <is>
          <t>Sample (Total number of properties)</t>
        </is>
      </c>
      <c r="B3" s="4" t="n">
        <v>22</v>
      </c>
    </row>
    <row r="4">
      <c r="A4" s="6" t="inlineStr">
        <is>
          <t>Average property taxes per unit</t>
        </is>
      </c>
      <c r="B4" s="7" t="n">
        <v>1004</v>
      </c>
    </row>
    <row r="5">
      <c r="A5" s="6" t="inlineStr">
        <is>
          <t>Average payroll expenses per unit</t>
        </is>
      </c>
      <c r="B5" s="7" t="n">
        <v>1032</v>
      </c>
    </row>
    <row r="6">
      <c r="A6" s="6" t="inlineStr">
        <is>
          <t>Average capital expenditures per unit</t>
        </is>
      </c>
      <c r="B6" s="7" t="n">
        <v>258</v>
      </c>
    </row>
    <row r="7">
      <c r="A7" s="6" t="inlineStr">
        <is>
          <t>Average mortgage per unit</t>
        </is>
      </c>
      <c r="B7" s="7" t="n">
        <v>6265</v>
      </c>
    </row>
    <row r="8">
      <c r="A8" s="6" t="inlineStr">
        <is>
          <t>Average total operating expenses per unit</t>
        </is>
      </c>
      <c r="B8" s="7" t="n">
        <v>3225</v>
      </c>
    </row>
    <row r="9">
      <c r="A9" s="6" t="inlineStr">
        <is>
          <t>Average total expenses per unit</t>
        </is>
      </c>
      <c r="B9" s="7" t="n">
        <v>11783</v>
      </c>
    </row>
    <row r="10">
      <c r="A10" s="6" t="inlineStr">
        <is>
          <t>Average total profit per unit</t>
        </is>
      </c>
      <c r="B10" s="7" t="n">
        <v>1566</v>
      </c>
    </row>
    <row r="11">
      <c r="A11" s="6" t="inlineStr">
        <is>
          <t>Property taxes per dollar of rent</t>
        </is>
      </c>
      <c r="B11" s="4" t="inlineStr">
        <is>
          <t>8 cents</t>
        </is>
      </c>
    </row>
    <row r="12">
      <c r="A12" s="6" t="inlineStr">
        <is>
          <t>Payroll expenses per dollar of rent</t>
        </is>
      </c>
      <c r="B12" s="4" t="inlineStr">
        <is>
          <t>8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47 cents</t>
        </is>
      </c>
    </row>
    <row r="15">
      <c r="A15" s="6" t="inlineStr">
        <is>
          <t>Total operating expenses per dollar of rent</t>
        </is>
      </c>
      <c r="B15" s="4" t="inlineStr">
        <is>
          <t>24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12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5</v>
      </c>
      <c r="B21" s="4" t="n">
        <v>22.73</v>
      </c>
      <c r="C21" s="4" t="inlineStr">
        <is>
          <t>45102</t>
        </is>
      </c>
      <c r="D21" s="4" t="inlineStr">
        <is>
          <t>PROPERTYZIPCODE</t>
        </is>
      </c>
    </row>
    <row r="22">
      <c r="A22" s="4" t="n">
        <v>4</v>
      </c>
      <c r="B22" s="4" t="n">
        <v>18.18</v>
      </c>
      <c r="C22" s="4" t="inlineStr">
        <is>
          <t>45140</t>
        </is>
      </c>
      <c r="D22" s="4" t="inlineStr">
        <is>
          <t>PROPERTYZIPCODE</t>
        </is>
      </c>
    </row>
    <row r="23">
      <c r="A23" s="4" t="n">
        <v>3</v>
      </c>
      <c r="B23" s="4" t="n">
        <v>13.64</v>
      </c>
      <c r="C23" s="4" t="inlineStr">
        <is>
          <t>45245</t>
        </is>
      </c>
      <c r="D23" s="4" t="inlineStr">
        <is>
          <t>PROPERTYZIPCODE</t>
        </is>
      </c>
    </row>
    <row r="24">
      <c r="A24" s="4" t="n">
        <v>3</v>
      </c>
      <c r="B24" s="4" t="n">
        <v>13.64</v>
      </c>
      <c r="C24" s="4" t="inlineStr">
        <is>
          <t>45150</t>
        </is>
      </c>
      <c r="D24" s="4" t="inlineStr">
        <is>
          <t>PROPERTYZIPCODE</t>
        </is>
      </c>
    </row>
    <row r="25">
      <c r="A25" s="4" t="n">
        <v>2</v>
      </c>
      <c r="B25" s="4" t="n">
        <v>9.09</v>
      </c>
      <c r="C25" s="4" t="inlineStr">
        <is>
          <t>45106</t>
        </is>
      </c>
      <c r="D25" s="4" t="inlineStr">
        <is>
          <t>PROPERTYZIPCODE</t>
        </is>
      </c>
    </row>
    <row r="26">
      <c r="A26" s="4" t="n">
        <v>1</v>
      </c>
      <c r="B26" s="4" t="n">
        <v>4.55</v>
      </c>
      <c r="C26" s="4" t="inlineStr">
        <is>
          <t>80209</t>
        </is>
      </c>
      <c r="D26" s="4" t="inlineStr">
        <is>
          <t>PROPERTYZIPCODE</t>
        </is>
      </c>
    </row>
    <row r="27">
      <c r="A27" s="4" t="n">
        <v>1</v>
      </c>
      <c r="B27" s="4" t="n">
        <v>4.55</v>
      </c>
      <c r="C27" s="4" t="inlineStr">
        <is>
          <t>45255</t>
        </is>
      </c>
      <c r="D27" s="4" t="inlineStr">
        <is>
          <t>PROPERTYZIPCODE</t>
        </is>
      </c>
    </row>
    <row r="28">
      <c r="A28" s="4" t="n">
        <v>1</v>
      </c>
      <c r="B28" s="4" t="n">
        <v>4.55</v>
      </c>
      <c r="C28" s="4" t="inlineStr">
        <is>
          <t>43113</t>
        </is>
      </c>
      <c r="D28" s="4" t="inlineStr">
        <is>
          <t>PROPERTYZIPCODE</t>
        </is>
      </c>
    </row>
    <row r="29">
      <c r="A29" s="4" t="n">
        <v>1</v>
      </c>
      <c r="B29" s="4" t="n">
        <v>4.55</v>
      </c>
      <c r="C29" s="4" t="inlineStr">
        <is>
          <t>45244</t>
        </is>
      </c>
      <c r="D29" s="4" t="inlineStr">
        <is>
          <t>PROPERTYZIPCODE</t>
        </is>
      </c>
    </row>
    <row r="30">
      <c r="A30" s="4" t="n">
        <v>1</v>
      </c>
      <c r="B30" s="4" t="n">
        <v>4.55</v>
      </c>
      <c r="C30" s="4" t="inlineStr">
        <is>
          <t>45662</t>
        </is>
      </c>
      <c r="D30" s="4" t="inlineStr">
        <is>
          <t>PROPERTYZIPCODE</t>
        </is>
      </c>
    </row>
    <row r="31">
      <c r="A31" s="9" t="n">
        <v>22</v>
      </c>
      <c r="B31" s="9" t="n">
        <v>100</v>
      </c>
      <c r="D31" s="9" t="inlineStr">
        <is>
          <t>Total PROPERTYZIPCODE</t>
        </is>
      </c>
    </row>
    <row r="32">
      <c r="A32" s="4" t="n">
        <v>21</v>
      </c>
      <c r="B32" s="4" t="n">
        <v>95.45</v>
      </c>
      <c r="C32" s="4" t="inlineStr">
        <is>
          <t>GARDEN</t>
        </is>
      </c>
      <c r="D32" s="4" t="inlineStr">
        <is>
          <t>Property Type</t>
        </is>
      </c>
    </row>
    <row r="33">
      <c r="A33" s="4" t="n">
        <v>1</v>
      </c>
      <c r="B33" s="4" t="n">
        <v>4.55</v>
      </c>
      <c r="C33" s="4" t="inlineStr">
        <is>
          <t>MIDRISE</t>
        </is>
      </c>
      <c r="D33" s="4" t="inlineStr">
        <is>
          <t>Property Type</t>
        </is>
      </c>
    </row>
    <row r="34">
      <c r="A34" s="9" t="n">
        <v>22</v>
      </c>
      <c r="B34" s="9" t="n">
        <v>100</v>
      </c>
      <c r="D34" s="9" t="inlineStr">
        <is>
          <t>Total Property Type</t>
        </is>
      </c>
    </row>
    <row r="35">
      <c r="A35" s="4" t="n">
        <v>2</v>
      </c>
      <c r="B35" s="4" t="n">
        <v>9.09</v>
      </c>
      <c r="C35" s="4" t="inlineStr">
        <is>
          <t>Less than 5 years</t>
        </is>
      </c>
      <c r="D35" s="4" t="inlineStr">
        <is>
          <t>Age of Property</t>
        </is>
      </c>
    </row>
    <row r="36">
      <c r="A36" s="4" t="n">
        <v>5</v>
      </c>
      <c r="B36" s="4" t="n">
        <v>22.73</v>
      </c>
      <c r="C36" s="4" t="inlineStr">
        <is>
          <t>5-9 years</t>
        </is>
      </c>
      <c r="D36" s="4" t="inlineStr">
        <is>
          <t>Age of Property</t>
        </is>
      </c>
    </row>
    <row r="37">
      <c r="A37" s="4" t="n">
        <v>1</v>
      </c>
      <c r="B37" s="4" t="n">
        <v>4.55</v>
      </c>
      <c r="C37" s="4" t="inlineStr">
        <is>
          <t>10-19 years</t>
        </is>
      </c>
      <c r="D37" s="4" t="inlineStr">
        <is>
          <t>Age of Property</t>
        </is>
      </c>
    </row>
    <row r="38">
      <c r="A38" s="4" t="n">
        <v>14</v>
      </c>
      <c r="B38" s="4" t="n">
        <v>63.64</v>
      </c>
      <c r="C38" s="4" t="inlineStr">
        <is>
          <t>20+ years</t>
        </is>
      </c>
      <c r="D38" s="4" t="inlineStr">
        <is>
          <t>Age of Property</t>
        </is>
      </c>
    </row>
    <row r="39">
      <c r="A39" s="9" t="n">
        <v>22</v>
      </c>
      <c r="B39" s="9" t="n">
        <v>100</v>
      </c>
      <c r="D39" s="9" t="inlineStr">
        <is>
          <t>Total Age of Property</t>
        </is>
      </c>
    </row>
    <row r="40">
      <c r="A40" s="4" t="n">
        <v>11</v>
      </c>
      <c r="B40" s="4" t="n">
        <v>50</v>
      </c>
      <c r="C40" s="4" t="inlineStr">
        <is>
          <t>Less than 100</t>
        </is>
      </c>
      <c r="D40" s="4" t="inlineStr">
        <is>
          <t>Property Size</t>
        </is>
      </c>
    </row>
    <row r="41">
      <c r="A41" s="4" t="n">
        <v>4</v>
      </c>
      <c r="B41" s="4" t="n">
        <v>18.18</v>
      </c>
      <c r="C41" s="4" t="inlineStr">
        <is>
          <t>100-199</t>
        </is>
      </c>
      <c r="D41" s="4" t="inlineStr">
        <is>
          <t>Property Size</t>
        </is>
      </c>
    </row>
    <row r="42">
      <c r="A42" s="4" t="n">
        <v>2</v>
      </c>
      <c r="B42" s="4" t="n">
        <v>9.09</v>
      </c>
      <c r="C42" s="4" t="inlineStr">
        <is>
          <t>200-299</t>
        </is>
      </c>
      <c r="D42" s="4" t="inlineStr">
        <is>
          <t>Property Size</t>
        </is>
      </c>
    </row>
    <row r="43">
      <c r="A43" s="4" t="n">
        <v>4</v>
      </c>
      <c r="B43" s="4" t="n">
        <v>18.18</v>
      </c>
      <c r="C43" s="4" t="inlineStr">
        <is>
          <t>300-399</t>
        </is>
      </c>
      <c r="D43" s="4" t="inlineStr">
        <is>
          <t>Property Size</t>
        </is>
      </c>
    </row>
    <row r="44">
      <c r="A44" s="4" t="n">
        <v>1</v>
      </c>
      <c r="B44" s="4" t="n">
        <v>4.55</v>
      </c>
      <c r="C44" s="4" t="inlineStr">
        <is>
          <t>400-499</t>
        </is>
      </c>
      <c r="D44" s="4" t="inlineStr">
        <is>
          <t>Property Size</t>
        </is>
      </c>
    </row>
    <row r="45">
      <c r="A45" s="9" t="n">
        <v>22</v>
      </c>
      <c r="B45" s="9" t="n">
        <v>100</v>
      </c>
      <c r="D45" s="9" t="inlineStr">
        <is>
          <t>Total Property Size</t>
        </is>
      </c>
    </row>
    <row r="46">
      <c r="A46" s="4" t="n">
        <v>17</v>
      </c>
      <c r="B46" s="4" t="n">
        <v>77.27</v>
      </c>
      <c r="C46" s="4" t="inlineStr">
        <is>
          <t>AFFORDABLE</t>
        </is>
      </c>
      <c r="D46" s="4" t="inlineStr">
        <is>
          <t>Rent Type</t>
        </is>
      </c>
    </row>
    <row r="47">
      <c r="A47" s="4" t="n">
        <v>5</v>
      </c>
      <c r="B47" s="4" t="n">
        <v>22.73</v>
      </c>
      <c r="C47" s="4" t="inlineStr">
        <is>
          <t>MARKETRATE</t>
        </is>
      </c>
      <c r="D47" s="4" t="inlineStr">
        <is>
          <t>Rent Type</t>
        </is>
      </c>
    </row>
    <row r="48">
      <c r="A48" s="9" t="n">
        <v>22</v>
      </c>
      <c r="B48" s="9" t="n">
        <v>100</v>
      </c>
      <c r="D48" s="9" t="inlineStr">
        <is>
          <t>Total Rent Type</t>
        </is>
      </c>
    </row>
    <row r="49"/>
  </sheetData>
  <mergeCells count="2">
    <mergeCell ref="A19:D19"/>
    <mergeCell ref="A1:B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50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5228</v>
      </c>
    </row>
    <row r="3">
      <c r="A3" s="6" t="inlineStr">
        <is>
          <t>Sample (Total number of properties)</t>
        </is>
      </c>
      <c r="B3" s="4" t="n">
        <v>25</v>
      </c>
    </row>
    <row r="4">
      <c r="A4" s="6" t="inlineStr">
        <is>
          <t>Average property taxes per unit</t>
        </is>
      </c>
      <c r="B4" s="7" t="n">
        <v>844</v>
      </c>
    </row>
    <row r="5">
      <c r="A5" s="6" t="inlineStr">
        <is>
          <t>Average payroll expenses per unit</t>
        </is>
      </c>
      <c r="B5" s="7" t="n">
        <v>1203</v>
      </c>
    </row>
    <row r="6">
      <c r="A6" s="6" t="inlineStr">
        <is>
          <t>Average capital expenditures per unit</t>
        </is>
      </c>
      <c r="B6" s="7" t="n">
        <v>254</v>
      </c>
    </row>
    <row r="7">
      <c r="A7" s="6" t="inlineStr">
        <is>
          <t>Average mortgage per unit</t>
        </is>
      </c>
      <c r="B7" s="7" t="n">
        <v>4701</v>
      </c>
    </row>
    <row r="8">
      <c r="A8" s="6" t="inlineStr">
        <is>
          <t>Average total operating expenses per unit</t>
        </is>
      </c>
      <c r="B8" s="7" t="n">
        <v>3819</v>
      </c>
    </row>
    <row r="9">
      <c r="A9" s="6" t="inlineStr">
        <is>
          <t>Average total expenses per unit</t>
        </is>
      </c>
      <c r="B9" s="7" t="n">
        <v>10822</v>
      </c>
    </row>
    <row r="10">
      <c r="A10" s="6" t="inlineStr">
        <is>
          <t>Average total profit per unit</t>
        </is>
      </c>
      <c r="B10" s="7" t="n">
        <v>1175</v>
      </c>
    </row>
    <row r="11">
      <c r="A11" s="6" t="inlineStr">
        <is>
          <t>Property taxes per dollar of rent</t>
        </is>
      </c>
      <c r="B11" s="4" t="inlineStr">
        <is>
          <t>7 cents</t>
        </is>
      </c>
    </row>
    <row r="12">
      <c r="A12" s="6" t="inlineStr">
        <is>
          <t>Payroll expenses per dollar of rent</t>
        </is>
      </c>
      <c r="B12" s="4" t="inlineStr">
        <is>
          <t>10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39 cents</t>
        </is>
      </c>
    </row>
    <row r="15">
      <c r="A15" s="6" t="inlineStr">
        <is>
          <t>Total operating expenses per dollar of rent</t>
        </is>
      </c>
      <c r="B15" s="4" t="inlineStr">
        <is>
          <t>32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5</v>
      </c>
      <c r="B21" s="4" t="n">
        <v>20</v>
      </c>
      <c r="C21" s="4" t="inlineStr">
        <is>
          <t>35603</t>
        </is>
      </c>
      <c r="D21" s="4" t="inlineStr">
        <is>
          <t>PROPERTYZIPCODE</t>
        </is>
      </c>
    </row>
    <row r="22">
      <c r="A22" s="4" t="n">
        <v>4</v>
      </c>
      <c r="B22" s="4" t="n">
        <v>16</v>
      </c>
      <c r="C22" s="4" t="inlineStr">
        <is>
          <t>35806</t>
        </is>
      </c>
      <c r="D22" s="4" t="inlineStr">
        <is>
          <t>PROPERTYZIPCODE</t>
        </is>
      </c>
    </row>
    <row r="23">
      <c r="A23" s="4" t="n">
        <v>3</v>
      </c>
      <c r="B23" s="4" t="n">
        <v>12</v>
      </c>
      <c r="C23" s="4" t="inlineStr">
        <is>
          <t>35805</t>
        </is>
      </c>
      <c r="D23" s="4" t="inlineStr">
        <is>
          <t>PROPERTYZIPCODE</t>
        </is>
      </c>
    </row>
    <row r="24">
      <c r="A24" s="4" t="n">
        <v>3</v>
      </c>
      <c r="B24" s="4" t="n">
        <v>12</v>
      </c>
      <c r="C24" s="4" t="inlineStr">
        <is>
          <t>35758</t>
        </is>
      </c>
      <c r="D24" s="4" t="inlineStr">
        <is>
          <t>PROPERTYZIPCODE</t>
        </is>
      </c>
    </row>
    <row r="25">
      <c r="A25" s="4" t="n">
        <v>3</v>
      </c>
      <c r="B25" s="4" t="n">
        <v>12</v>
      </c>
      <c r="C25" s="4" t="inlineStr">
        <is>
          <t>35816</t>
        </is>
      </c>
      <c r="D25" s="4" t="inlineStr">
        <is>
          <t>PROPERTYZIPCODE</t>
        </is>
      </c>
    </row>
    <row r="26">
      <c r="A26" s="4" t="n">
        <v>2</v>
      </c>
      <c r="B26" s="4" t="n">
        <v>8</v>
      </c>
      <c r="C26" s="4" t="inlineStr">
        <is>
          <t>35801</t>
        </is>
      </c>
      <c r="D26" s="4" t="inlineStr">
        <is>
          <t>PROPERTYZIPCODE</t>
        </is>
      </c>
    </row>
    <row r="27">
      <c r="A27" s="4" t="n">
        <v>2</v>
      </c>
      <c r="B27" s="4" t="n">
        <v>8</v>
      </c>
      <c r="C27" s="4" t="inlineStr">
        <is>
          <t>35802</t>
        </is>
      </c>
      <c r="D27" s="4" t="inlineStr">
        <is>
          <t>PROPERTYZIPCODE</t>
        </is>
      </c>
    </row>
    <row r="28">
      <c r="A28" s="4" t="n">
        <v>1</v>
      </c>
      <c r="B28" s="4" t="n">
        <v>4</v>
      </c>
      <c r="C28" s="4" t="inlineStr">
        <is>
          <t>35811</t>
        </is>
      </c>
      <c r="D28" s="4" t="inlineStr">
        <is>
          <t>PROPERTYZIPCODE</t>
        </is>
      </c>
    </row>
    <row r="29">
      <c r="A29" s="4" t="n">
        <v>1</v>
      </c>
      <c r="B29" s="4" t="n">
        <v>4</v>
      </c>
      <c r="C29" s="4" t="inlineStr">
        <is>
          <t>35803</t>
        </is>
      </c>
      <c r="D29" s="4" t="inlineStr">
        <is>
          <t>PROPERTYZIPCODE</t>
        </is>
      </c>
    </row>
    <row r="30">
      <c r="A30" s="4" t="n">
        <v>1</v>
      </c>
      <c r="B30" s="4" t="n">
        <v>4</v>
      </c>
      <c r="C30" s="4" t="inlineStr">
        <is>
          <t>35611</t>
        </is>
      </c>
      <c r="D30" s="4" t="inlineStr">
        <is>
          <t>PROPERTYZIPCODE</t>
        </is>
      </c>
    </row>
    <row r="31">
      <c r="A31" s="9" t="n">
        <v>25</v>
      </c>
      <c r="B31" s="9" t="n">
        <v>100</v>
      </c>
      <c r="D31" s="9" t="inlineStr">
        <is>
          <t>Total PROPERTYZIPCODE</t>
        </is>
      </c>
    </row>
    <row r="32">
      <c r="A32" s="4" t="n">
        <v>24</v>
      </c>
      <c r="B32" s="4" t="n">
        <v>96</v>
      </c>
      <c r="C32" s="4" t="inlineStr">
        <is>
          <t>GARDEN</t>
        </is>
      </c>
      <c r="D32" s="4" t="inlineStr">
        <is>
          <t>Property Type</t>
        </is>
      </c>
    </row>
    <row r="33">
      <c r="A33" s="4" t="n">
        <v>1</v>
      </c>
      <c r="B33" s="4" t="n">
        <v>4</v>
      </c>
      <c r="C33" s="4" t="inlineStr">
        <is>
          <t>MIDRISE</t>
        </is>
      </c>
      <c r="D33" s="4" t="inlineStr">
        <is>
          <t>Property Type</t>
        </is>
      </c>
    </row>
    <row r="34">
      <c r="A34" s="9" t="n">
        <v>25</v>
      </c>
      <c r="B34" s="9" t="n">
        <v>100</v>
      </c>
      <c r="D34" s="9" t="inlineStr">
        <is>
          <t>Total Property Type</t>
        </is>
      </c>
    </row>
    <row r="35">
      <c r="A35" s="4" t="n">
        <v>2</v>
      </c>
      <c r="B35" s="4" t="n">
        <v>8</v>
      </c>
      <c r="C35" s="4" t="inlineStr">
        <is>
          <t>Less than 5 years</t>
        </is>
      </c>
      <c r="D35" s="4" t="inlineStr">
        <is>
          <t>Age of Property</t>
        </is>
      </c>
    </row>
    <row r="36">
      <c r="A36" s="4" t="n">
        <v>6</v>
      </c>
      <c r="B36" s="4" t="n">
        <v>24</v>
      </c>
      <c r="C36" s="4" t="inlineStr">
        <is>
          <t>5-9 years</t>
        </is>
      </c>
      <c r="D36" s="4" t="inlineStr">
        <is>
          <t>Age of Property</t>
        </is>
      </c>
    </row>
    <row r="37">
      <c r="A37" s="4" t="n">
        <v>7</v>
      </c>
      <c r="B37" s="4" t="n">
        <v>28</v>
      </c>
      <c r="C37" s="4" t="inlineStr">
        <is>
          <t>10-19 years</t>
        </is>
      </c>
      <c r="D37" s="4" t="inlineStr">
        <is>
          <t>Age of Property</t>
        </is>
      </c>
    </row>
    <row r="38">
      <c r="A38" s="4" t="n">
        <v>10</v>
      </c>
      <c r="B38" s="4" t="n">
        <v>40</v>
      </c>
      <c r="C38" s="4" t="inlineStr">
        <is>
          <t>20+ years</t>
        </is>
      </c>
      <c r="D38" s="4" t="inlineStr">
        <is>
          <t>Age of Property</t>
        </is>
      </c>
    </row>
    <row r="39">
      <c r="A39" s="9" t="n">
        <v>25</v>
      </c>
      <c r="B39" s="9" t="n">
        <v>100</v>
      </c>
      <c r="D39" s="9" t="inlineStr">
        <is>
          <t>Total Age of Property</t>
        </is>
      </c>
    </row>
    <row r="40">
      <c r="A40" s="4" t="n">
        <v>9</v>
      </c>
      <c r="B40" s="4" t="n">
        <v>36</v>
      </c>
      <c r="C40" s="4" t="inlineStr">
        <is>
          <t>Less than 100</t>
        </is>
      </c>
      <c r="D40" s="4" t="inlineStr">
        <is>
          <t>Property Size</t>
        </is>
      </c>
    </row>
    <row r="41">
      <c r="A41" s="4" t="n">
        <v>4</v>
      </c>
      <c r="B41" s="4" t="n">
        <v>16</v>
      </c>
      <c r="C41" s="4" t="inlineStr">
        <is>
          <t>100-199</t>
        </is>
      </c>
      <c r="D41" s="4" t="inlineStr">
        <is>
          <t>Property Size</t>
        </is>
      </c>
    </row>
    <row r="42">
      <c r="A42" s="4" t="n">
        <v>6</v>
      </c>
      <c r="B42" s="4" t="n">
        <v>24</v>
      </c>
      <c r="C42" s="4" t="inlineStr">
        <is>
          <t>200-299</t>
        </is>
      </c>
      <c r="D42" s="4" t="inlineStr">
        <is>
          <t>Property Size</t>
        </is>
      </c>
    </row>
    <row r="43">
      <c r="A43" s="4" t="n">
        <v>4</v>
      </c>
      <c r="B43" s="4" t="n">
        <v>16</v>
      </c>
      <c r="C43" s="4" t="inlineStr">
        <is>
          <t>300-399</t>
        </is>
      </c>
      <c r="D43" s="4" t="inlineStr">
        <is>
          <t>Property Size</t>
        </is>
      </c>
    </row>
    <row r="44">
      <c r="A44" s="4" t="n">
        <v>1</v>
      </c>
      <c r="B44" s="4" t="n">
        <v>4</v>
      </c>
      <c r="C44" s="4" t="inlineStr">
        <is>
          <t>400-499</t>
        </is>
      </c>
      <c r="D44" s="4" t="inlineStr">
        <is>
          <t>Property Size</t>
        </is>
      </c>
    </row>
    <row r="45">
      <c r="A45" s="4" t="n">
        <v>1</v>
      </c>
      <c r="B45" s="4" t="n">
        <v>4</v>
      </c>
      <c r="C45" s="4" t="inlineStr">
        <is>
          <t>500+</t>
        </is>
      </c>
      <c r="D45" s="4" t="inlineStr">
        <is>
          <t>Property Size</t>
        </is>
      </c>
    </row>
    <row r="46">
      <c r="A46" s="9" t="n">
        <v>25</v>
      </c>
      <c r="B46" s="9" t="n">
        <v>100</v>
      </c>
      <c r="D46" s="9" t="inlineStr">
        <is>
          <t>Total Property Size</t>
        </is>
      </c>
    </row>
    <row r="47">
      <c r="A47" s="4" t="n">
        <v>17</v>
      </c>
      <c r="B47" s="4" t="n">
        <v>68</v>
      </c>
      <c r="C47" s="4" t="inlineStr">
        <is>
          <t>AFFORDABLE</t>
        </is>
      </c>
      <c r="D47" s="4" t="inlineStr">
        <is>
          <t>Rent Type</t>
        </is>
      </c>
    </row>
    <row r="48">
      <c r="A48" s="4" t="n">
        <v>8</v>
      </c>
      <c r="B48" s="4" t="n">
        <v>32</v>
      </c>
      <c r="C48" s="4" t="inlineStr">
        <is>
          <t>MARKETRATE</t>
        </is>
      </c>
      <c r="D48" s="4" t="inlineStr">
        <is>
          <t>Rent Type</t>
        </is>
      </c>
    </row>
    <row r="49">
      <c r="A49" s="9" t="n">
        <v>25</v>
      </c>
      <c r="B49" s="9" t="n">
        <v>100</v>
      </c>
      <c r="D49" s="9" t="inlineStr">
        <is>
          <t>Total Rent Type</t>
        </is>
      </c>
    </row>
    <row r="50"/>
  </sheetData>
  <mergeCells count="2">
    <mergeCell ref="A19:D19"/>
    <mergeCell ref="A1:B1"/>
  </mergeCells>
  <pageMargins left="0.75" right="0.75" top="1" bottom="1" header="0.5" footer="0.5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D71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3616</v>
      </c>
    </row>
    <row r="3">
      <c r="A3" s="6" t="inlineStr">
        <is>
          <t>Sample (Total number of properties)</t>
        </is>
      </c>
      <c r="B3" s="4" t="n">
        <v>95</v>
      </c>
    </row>
    <row r="4">
      <c r="A4" s="6" t="inlineStr">
        <is>
          <t>Average property taxes per unit</t>
        </is>
      </c>
      <c r="B4" s="7" t="n">
        <v>2902</v>
      </c>
    </row>
    <row r="5">
      <c r="A5" s="6" t="inlineStr">
        <is>
          <t>Average payroll expenses per unit</t>
        </is>
      </c>
      <c r="B5" s="7" t="n">
        <v>1423</v>
      </c>
    </row>
    <row r="6">
      <c r="A6" s="6" t="inlineStr">
        <is>
          <t>Average capital expenditures per unit</t>
        </is>
      </c>
      <c r="B6" s="7" t="n">
        <v>286</v>
      </c>
    </row>
    <row r="7">
      <c r="A7" s="6" t="inlineStr">
        <is>
          <t>Average mortgage per unit</t>
        </is>
      </c>
      <c r="B7" s="7" t="n">
        <v>12275</v>
      </c>
    </row>
    <row r="8">
      <c r="A8" s="6" t="inlineStr">
        <is>
          <t>Average total operating expenses per unit</t>
        </is>
      </c>
      <c r="B8" s="7" t="n">
        <v>8352</v>
      </c>
    </row>
    <row r="9">
      <c r="A9" s="6" t="inlineStr">
        <is>
          <t>Average total expenses per unit</t>
        </is>
      </c>
      <c r="B9" s="7" t="n">
        <v>25238</v>
      </c>
    </row>
    <row r="10">
      <c r="A10" s="6" t="inlineStr">
        <is>
          <t>Average total profit per unit</t>
        </is>
      </c>
      <c r="B10" s="7" t="n">
        <v>3075</v>
      </c>
    </row>
    <row r="11">
      <c r="A11" s="6" t="inlineStr">
        <is>
          <t>Property taxes per dollar of rent</t>
        </is>
      </c>
      <c r="B11" s="4" t="inlineStr">
        <is>
          <t>10 cents</t>
        </is>
      </c>
    </row>
    <row r="12">
      <c r="A12" s="6" t="inlineStr">
        <is>
          <t>Payroll expenses per dollar of rent</t>
        </is>
      </c>
      <c r="B12" s="4" t="inlineStr">
        <is>
          <t>5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43 cents</t>
        </is>
      </c>
    </row>
    <row r="15">
      <c r="A15" s="6" t="inlineStr">
        <is>
          <t>Total operating expenses per dollar of rent</t>
        </is>
      </c>
      <c r="B15" s="4" t="inlineStr">
        <is>
          <t>29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12</v>
      </c>
      <c r="B21" s="4" t="n">
        <v>12.63</v>
      </c>
      <c r="C21" s="4" t="inlineStr">
        <is>
          <t>94109</t>
        </is>
      </c>
      <c r="D21" s="4" t="inlineStr">
        <is>
          <t>PROPERTYZIPCODE</t>
        </is>
      </c>
    </row>
    <row r="22">
      <c r="A22" s="4" t="n">
        <v>7</v>
      </c>
      <c r="B22" s="4" t="n">
        <v>7.37</v>
      </c>
      <c r="C22" s="4" t="inlineStr">
        <is>
          <t>94117</t>
        </is>
      </c>
      <c r="D22" s="4" t="inlineStr">
        <is>
          <t>PROPERTYZIPCODE</t>
        </is>
      </c>
    </row>
    <row r="23">
      <c r="A23" s="4" t="n">
        <v>6</v>
      </c>
      <c r="B23" s="4" t="n">
        <v>6.32</v>
      </c>
      <c r="C23" s="4" t="inlineStr">
        <is>
          <t>94102</t>
        </is>
      </c>
      <c r="D23" s="4" t="inlineStr">
        <is>
          <t>PROPERTYZIPCODE</t>
        </is>
      </c>
    </row>
    <row r="24">
      <c r="A24" s="4" t="n">
        <v>6</v>
      </c>
      <c r="B24" s="4" t="n">
        <v>6.32</v>
      </c>
      <c r="C24" s="4" t="inlineStr">
        <is>
          <t>94110</t>
        </is>
      </c>
      <c r="D24" s="4" t="inlineStr">
        <is>
          <t>PROPERTYZIPCODE</t>
        </is>
      </c>
    </row>
    <row r="25">
      <c r="A25" s="4" t="n">
        <v>5</v>
      </c>
      <c r="B25" s="4" t="n">
        <v>5.26</v>
      </c>
      <c r="C25" s="4" t="inlineStr">
        <is>
          <t>94107</t>
        </is>
      </c>
      <c r="D25" s="4" t="inlineStr">
        <is>
          <t>PROPERTYZIPCODE</t>
        </is>
      </c>
    </row>
    <row r="26">
      <c r="A26" s="4" t="n">
        <v>5</v>
      </c>
      <c r="B26" s="4" t="n">
        <v>5.26</v>
      </c>
      <c r="C26" s="4" t="inlineStr">
        <is>
          <t>94118</t>
        </is>
      </c>
      <c r="D26" s="4" t="inlineStr">
        <is>
          <t>PROPERTYZIPCODE</t>
        </is>
      </c>
    </row>
    <row r="27">
      <c r="A27" s="4" t="n">
        <v>5</v>
      </c>
      <c r="B27" s="4" t="n">
        <v>5.26</v>
      </c>
      <c r="C27" s="4" t="inlineStr">
        <is>
          <t>94124</t>
        </is>
      </c>
      <c r="D27" s="4" t="inlineStr">
        <is>
          <t>PROPERTYZIPCODE</t>
        </is>
      </c>
    </row>
    <row r="28">
      <c r="A28" s="4" t="n">
        <v>4</v>
      </c>
      <c r="B28" s="4" t="n">
        <v>4.21</v>
      </c>
      <c r="C28" s="4" t="inlineStr">
        <is>
          <t>94103</t>
        </is>
      </c>
      <c r="D28" s="4" t="inlineStr">
        <is>
          <t>PROPERTYZIPCODE</t>
        </is>
      </c>
    </row>
    <row r="29">
      <c r="A29" s="4" t="n">
        <v>4</v>
      </c>
      <c r="B29" s="4" t="n">
        <v>4.21</v>
      </c>
      <c r="C29" s="4" t="inlineStr">
        <is>
          <t>94601</t>
        </is>
      </c>
      <c r="D29" s="4" t="inlineStr">
        <is>
          <t>PROPERTYZIPCODE</t>
        </is>
      </c>
    </row>
    <row r="30">
      <c r="A30" s="4" t="n">
        <v>3</v>
      </c>
      <c r="B30" s="4" t="n">
        <v>3.16</v>
      </c>
      <c r="C30" s="4" t="inlineStr">
        <is>
          <t>94115</t>
        </is>
      </c>
      <c r="D30" s="4" t="inlineStr">
        <is>
          <t>PROPERTYZIPCODE</t>
        </is>
      </c>
    </row>
    <row r="31">
      <c r="A31" s="4" t="n">
        <v>3</v>
      </c>
      <c r="B31" s="4" t="n">
        <v>3.16</v>
      </c>
      <c r="C31" s="4" t="inlineStr">
        <is>
          <t>94131</t>
        </is>
      </c>
      <c r="D31" s="4" t="inlineStr">
        <is>
          <t>PROPERTYZIPCODE</t>
        </is>
      </c>
    </row>
    <row r="32">
      <c r="A32" s="4" t="n">
        <v>3</v>
      </c>
      <c r="B32" s="4" t="n">
        <v>3.16</v>
      </c>
      <c r="C32" s="4" t="inlineStr">
        <is>
          <t>94122</t>
        </is>
      </c>
      <c r="D32" s="4" t="inlineStr">
        <is>
          <t>PROPERTYZIPCODE</t>
        </is>
      </c>
    </row>
    <row r="33">
      <c r="A33" s="4" t="n">
        <v>3</v>
      </c>
      <c r="B33" s="4" t="n">
        <v>3.16</v>
      </c>
      <c r="C33" s="4" t="inlineStr">
        <is>
          <t>94901</t>
        </is>
      </c>
      <c r="D33" s="4" t="inlineStr">
        <is>
          <t>PROPERTYZIPCODE</t>
        </is>
      </c>
    </row>
    <row r="34">
      <c r="A34" s="4" t="n">
        <v>2</v>
      </c>
      <c r="B34" s="4" t="n">
        <v>2.11</v>
      </c>
      <c r="C34" s="4" t="inlineStr">
        <is>
          <t>94607</t>
        </is>
      </c>
      <c r="D34" s="4" t="inlineStr">
        <is>
          <t>PROPERTYZIPCODE</t>
        </is>
      </c>
    </row>
    <row r="35">
      <c r="A35" s="4" t="n">
        <v>2</v>
      </c>
      <c r="B35" s="4" t="n">
        <v>2.11</v>
      </c>
      <c r="C35" s="4" t="inlineStr">
        <is>
          <t>94108</t>
        </is>
      </c>
      <c r="D35" s="4" t="inlineStr">
        <is>
          <t>PROPERTYZIPCODE</t>
        </is>
      </c>
    </row>
    <row r="36">
      <c r="A36" s="4" t="n">
        <v>2</v>
      </c>
      <c r="B36" s="4" t="n">
        <v>2.11</v>
      </c>
      <c r="C36" s="4" t="inlineStr">
        <is>
          <t>94123</t>
        </is>
      </c>
      <c r="D36" s="4" t="inlineStr">
        <is>
          <t>PROPERTYZIPCODE</t>
        </is>
      </c>
    </row>
    <row r="37">
      <c r="A37" s="4" t="n">
        <v>2</v>
      </c>
      <c r="B37" s="4" t="n">
        <v>2.11</v>
      </c>
      <c r="C37" s="4" t="inlineStr">
        <is>
          <t>94133</t>
        </is>
      </c>
      <c r="D37" s="4" t="inlineStr">
        <is>
          <t>PROPERTYZIPCODE</t>
        </is>
      </c>
    </row>
    <row r="38">
      <c r="A38" s="4" t="n">
        <v>2</v>
      </c>
      <c r="B38" s="4" t="n">
        <v>2.11</v>
      </c>
      <c r="C38" s="4" t="inlineStr">
        <is>
          <t>94606</t>
        </is>
      </c>
      <c r="D38" s="4" t="inlineStr">
        <is>
          <t>PROPERTYZIPCODE</t>
        </is>
      </c>
    </row>
    <row r="39">
      <c r="A39" s="4" t="n">
        <v>2</v>
      </c>
      <c r="B39" s="4" t="n">
        <v>2.11</v>
      </c>
      <c r="C39" s="4" t="inlineStr">
        <is>
          <t>94114</t>
        </is>
      </c>
      <c r="D39" s="4" t="inlineStr">
        <is>
          <t>PROPERTYZIPCODE</t>
        </is>
      </c>
    </row>
    <row r="40">
      <c r="A40" s="4" t="n">
        <v>2</v>
      </c>
      <c r="B40" s="4" t="n">
        <v>2.11</v>
      </c>
      <c r="C40" s="4" t="inlineStr">
        <is>
          <t>94703</t>
        </is>
      </c>
      <c r="D40" s="4" t="inlineStr">
        <is>
          <t>PROPERTYZIPCODE</t>
        </is>
      </c>
    </row>
    <row r="41">
      <c r="A41" s="4" t="n">
        <v>2</v>
      </c>
      <c r="B41" s="4" t="n">
        <v>2.11</v>
      </c>
      <c r="C41" s="4" t="inlineStr">
        <is>
          <t>94121</t>
        </is>
      </c>
      <c r="D41" s="4" t="inlineStr">
        <is>
          <t>PROPERTYZIPCODE</t>
        </is>
      </c>
    </row>
    <row r="42">
      <c r="A42" s="4" t="n">
        <v>2</v>
      </c>
      <c r="B42" s="4" t="n">
        <v>2.11</v>
      </c>
      <c r="C42" s="4" t="inlineStr">
        <is>
          <t>94403</t>
        </is>
      </c>
      <c r="D42" s="4" t="inlineStr">
        <is>
          <t>PROPERTYZIPCODE</t>
        </is>
      </c>
    </row>
    <row r="43">
      <c r="A43" s="4" t="n">
        <v>2</v>
      </c>
      <c r="B43" s="4" t="n">
        <v>2.11</v>
      </c>
      <c r="C43" s="4" t="inlineStr">
        <is>
          <t>94577</t>
        </is>
      </c>
      <c r="D43" s="4" t="inlineStr">
        <is>
          <t>PROPERTYZIPCODE</t>
        </is>
      </c>
    </row>
    <row r="44">
      <c r="A44" s="4" t="n">
        <v>1</v>
      </c>
      <c r="B44" s="4" t="n">
        <v>1.05</v>
      </c>
      <c r="C44" s="4" t="inlineStr">
        <is>
          <t>94903</t>
        </is>
      </c>
      <c r="D44" s="4" t="inlineStr">
        <is>
          <t>PROPERTYZIPCODE</t>
        </is>
      </c>
    </row>
    <row r="45">
      <c r="A45" s="4" t="n">
        <v>1</v>
      </c>
      <c r="B45" s="4" t="n">
        <v>1.05</v>
      </c>
      <c r="C45" s="4" t="inlineStr">
        <is>
          <t>94112</t>
        </is>
      </c>
      <c r="D45" s="4" t="inlineStr">
        <is>
          <t>PROPERTYZIPCODE</t>
        </is>
      </c>
    </row>
    <row r="46">
      <c r="A46" s="4" t="n">
        <v>1</v>
      </c>
      <c r="B46" s="4" t="n">
        <v>1.05</v>
      </c>
      <c r="C46" s="4" t="inlineStr">
        <is>
          <t>94063</t>
        </is>
      </c>
      <c r="D46" s="4" t="inlineStr">
        <is>
          <t>PROPERTYZIPCODE</t>
        </is>
      </c>
    </row>
    <row r="47">
      <c r="A47" s="4" t="n">
        <v>1</v>
      </c>
      <c r="B47" s="4" t="n">
        <v>1.05</v>
      </c>
      <c r="C47" s="4" t="inlineStr">
        <is>
          <t>94015</t>
        </is>
      </c>
      <c r="D47" s="4" t="inlineStr">
        <is>
          <t>PROPERTYZIPCODE</t>
        </is>
      </c>
    </row>
    <row r="48">
      <c r="A48" s="4" t="n">
        <v>1</v>
      </c>
      <c r="B48" s="4" t="n">
        <v>1.05</v>
      </c>
      <c r="C48" s="4" t="inlineStr">
        <is>
          <t>94801</t>
        </is>
      </c>
      <c r="D48" s="4" t="inlineStr">
        <is>
          <t>PROPERTYZIPCODE</t>
        </is>
      </c>
    </row>
    <row r="49">
      <c r="A49" s="4" t="n">
        <v>1</v>
      </c>
      <c r="B49" s="4" t="n">
        <v>1.05</v>
      </c>
      <c r="C49" s="4" t="inlineStr">
        <is>
          <t>94565</t>
        </is>
      </c>
      <c r="D49" s="4" t="inlineStr">
        <is>
          <t>PROPERTYZIPCODE</t>
        </is>
      </c>
    </row>
    <row r="50">
      <c r="A50" s="4" t="n">
        <v>1</v>
      </c>
      <c r="B50" s="4" t="n">
        <v>1.05</v>
      </c>
      <c r="C50" s="4" t="inlineStr">
        <is>
          <t>94551</t>
        </is>
      </c>
      <c r="D50" s="4" t="inlineStr">
        <is>
          <t>PROPERTYZIPCODE</t>
        </is>
      </c>
    </row>
    <row r="51">
      <c r="A51" s="4" t="n">
        <v>1</v>
      </c>
      <c r="B51" s="4" t="n">
        <v>1.05</v>
      </c>
      <c r="C51" s="4" t="inlineStr">
        <is>
          <t>94541</t>
        </is>
      </c>
      <c r="D51" s="4" t="inlineStr">
        <is>
          <t>PROPERTYZIPCODE</t>
        </is>
      </c>
    </row>
    <row r="52">
      <c r="A52" s="4" t="n">
        <v>1</v>
      </c>
      <c r="B52" s="4" t="n">
        <v>1.05</v>
      </c>
      <c r="C52" s="4" t="inlineStr">
        <is>
          <t>94612</t>
        </is>
      </c>
      <c r="D52" s="4" t="inlineStr">
        <is>
          <t>PROPERTYZIPCODE</t>
        </is>
      </c>
    </row>
    <row r="53">
      <c r="A53" s="9" t="n">
        <v>95</v>
      </c>
      <c r="B53" s="9" t="n">
        <v>100</v>
      </c>
      <c r="D53" s="9" t="inlineStr">
        <is>
          <t>Total PROPERTYZIPCODE</t>
        </is>
      </c>
    </row>
    <row r="54">
      <c r="A54" s="4" t="n">
        <v>71</v>
      </c>
      <c r="B54" s="4" t="n">
        <v>74.73999999999999</v>
      </c>
      <c r="C54" s="4" t="inlineStr">
        <is>
          <t>GARDEN</t>
        </is>
      </c>
      <c r="D54" s="4" t="inlineStr">
        <is>
          <t>Property Type</t>
        </is>
      </c>
    </row>
    <row r="55">
      <c r="A55" s="4" t="n">
        <v>16</v>
      </c>
      <c r="B55" s="4" t="n">
        <v>16.84</v>
      </c>
      <c r="C55" s="4" t="inlineStr">
        <is>
          <t>MIDRISE</t>
        </is>
      </c>
      <c r="D55" s="4" t="inlineStr">
        <is>
          <t>Property Type</t>
        </is>
      </c>
    </row>
    <row r="56">
      <c r="A56" s="4" t="n">
        <v>6</v>
      </c>
      <c r="B56" s="4" t="n">
        <v>6.32</v>
      </c>
      <c r="C56" s="4" t="inlineStr">
        <is>
          <t>SENIOR</t>
        </is>
      </c>
      <c r="D56" s="4" t="inlineStr">
        <is>
          <t>Property Type</t>
        </is>
      </c>
    </row>
    <row r="57">
      <c r="A57" s="4" t="n">
        <v>2</v>
      </c>
      <c r="B57" s="4" t="n">
        <v>2.11</v>
      </c>
      <c r="C57" s="4" t="inlineStr">
        <is>
          <t>HIRISE</t>
        </is>
      </c>
      <c r="D57" s="4" t="inlineStr">
        <is>
          <t>Property Type</t>
        </is>
      </c>
    </row>
    <row r="58">
      <c r="A58" s="9" t="n">
        <v>95</v>
      </c>
      <c r="B58" s="9" t="n">
        <v>100</v>
      </c>
      <c r="D58" s="9" t="inlineStr">
        <is>
          <t>Total Property Type</t>
        </is>
      </c>
    </row>
    <row r="59">
      <c r="A59" s="4" t="n">
        <v>5</v>
      </c>
      <c r="B59" s="4" t="n">
        <v>5.26</v>
      </c>
      <c r="C59" s="4" t="inlineStr">
        <is>
          <t>Less than 5 years</t>
        </is>
      </c>
      <c r="D59" s="4" t="inlineStr">
        <is>
          <t>Age of Property</t>
        </is>
      </c>
    </row>
    <row r="60">
      <c r="A60" s="4" t="n">
        <v>28</v>
      </c>
      <c r="B60" s="4" t="n">
        <v>29.47</v>
      </c>
      <c r="C60" s="4" t="inlineStr">
        <is>
          <t>5-9 years</t>
        </is>
      </c>
      <c r="D60" s="4" t="inlineStr">
        <is>
          <t>Age of Property</t>
        </is>
      </c>
    </row>
    <row r="61">
      <c r="A61" s="4" t="n">
        <v>9</v>
      </c>
      <c r="B61" s="4" t="n">
        <v>9.470000000000001</v>
      </c>
      <c r="C61" s="4" t="inlineStr">
        <is>
          <t>10-19 years</t>
        </is>
      </c>
      <c r="D61" s="4" t="inlineStr">
        <is>
          <t>Age of Property</t>
        </is>
      </c>
    </row>
    <row r="62">
      <c r="A62" s="4" t="n">
        <v>53</v>
      </c>
      <c r="B62" s="4" t="n">
        <v>55.79</v>
      </c>
      <c r="C62" s="4" t="inlineStr">
        <is>
          <t>20+ years</t>
        </is>
      </c>
      <c r="D62" s="4" t="inlineStr">
        <is>
          <t>Age of Property</t>
        </is>
      </c>
    </row>
    <row r="63">
      <c r="A63" s="9" t="n">
        <v>95</v>
      </c>
      <c r="B63" s="9" t="n">
        <v>100</v>
      </c>
      <c r="D63" s="9" t="inlineStr">
        <is>
          <t>Total Age of Property</t>
        </is>
      </c>
    </row>
    <row r="64">
      <c r="A64" s="4" t="n">
        <v>84</v>
      </c>
      <c r="B64" s="4" t="n">
        <v>88.42</v>
      </c>
      <c r="C64" s="4" t="inlineStr">
        <is>
          <t>Less than 100</t>
        </is>
      </c>
      <c r="D64" s="4" t="inlineStr">
        <is>
          <t>Property Size</t>
        </is>
      </c>
    </row>
    <row r="65">
      <c r="A65" s="4" t="n">
        <v>7</v>
      </c>
      <c r="B65" s="4" t="n">
        <v>7.37</v>
      </c>
      <c r="C65" s="4" t="inlineStr">
        <is>
          <t>100-199</t>
        </is>
      </c>
      <c r="D65" s="4" t="inlineStr">
        <is>
          <t>Property Size</t>
        </is>
      </c>
    </row>
    <row r="66">
      <c r="A66" s="4" t="n">
        <v>4</v>
      </c>
      <c r="B66" s="4" t="n">
        <v>4.21</v>
      </c>
      <c r="C66" s="4" t="inlineStr">
        <is>
          <t>200-299</t>
        </is>
      </c>
      <c r="D66" s="4" t="inlineStr">
        <is>
          <t>Property Size</t>
        </is>
      </c>
    </row>
    <row r="67">
      <c r="A67" s="9" t="n">
        <v>95</v>
      </c>
      <c r="B67" s="9" t="n">
        <v>100</v>
      </c>
      <c r="D67" s="9" t="inlineStr">
        <is>
          <t>Total Property Size</t>
        </is>
      </c>
    </row>
    <row r="68">
      <c r="A68" s="4" t="n">
        <v>61</v>
      </c>
      <c r="B68" s="4" t="n">
        <v>64.20999999999999</v>
      </c>
      <c r="C68" s="4" t="inlineStr">
        <is>
          <t>AFFORDABLE</t>
        </is>
      </c>
      <c r="D68" s="4" t="inlineStr">
        <is>
          <t>Rent Type</t>
        </is>
      </c>
    </row>
    <row r="69">
      <c r="A69" s="4" t="n">
        <v>34</v>
      </c>
      <c r="B69" s="4" t="n">
        <v>35.79</v>
      </c>
      <c r="C69" s="4" t="inlineStr">
        <is>
          <t>MARKETRATE</t>
        </is>
      </c>
      <c r="D69" s="4" t="inlineStr">
        <is>
          <t>Rent Type</t>
        </is>
      </c>
    </row>
    <row r="70">
      <c r="A70" s="9" t="n">
        <v>95</v>
      </c>
      <c r="B70" s="9" t="n">
        <v>100</v>
      </c>
      <c r="D70" s="9" t="inlineStr">
        <is>
          <t>Total Rent Type</t>
        </is>
      </c>
    </row>
    <row r="71"/>
  </sheetData>
  <mergeCells count="2">
    <mergeCell ref="A19:D19"/>
    <mergeCell ref="A1:B1"/>
  </mergeCells>
  <pageMargins left="0.75" right="0.75" top="1" bottom="1" header="0.5" footer="0.5"/>
</worksheet>
</file>

<file path=xl/worksheets/sheet200.xml><?xml version="1.0" encoding="utf-8"?>
<worksheet xmlns="http://schemas.openxmlformats.org/spreadsheetml/2006/main">
  <sheetPr>
    <outlinePr summaryBelow="1" summaryRight="1"/>
    <pageSetUpPr/>
  </sheetPr>
  <dimension ref="A1:D68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13607</v>
      </c>
    </row>
    <row r="3">
      <c r="A3" s="6" t="inlineStr">
        <is>
          <t>Sample (Total number of properties)</t>
        </is>
      </c>
      <c r="B3" s="4" t="n">
        <v>87</v>
      </c>
    </row>
    <row r="4">
      <c r="A4" s="6" t="inlineStr">
        <is>
          <t>Average property taxes per unit</t>
        </is>
      </c>
      <c r="B4" s="7" t="n">
        <v>1571</v>
      </c>
    </row>
    <row r="5">
      <c r="A5" s="6" t="inlineStr">
        <is>
          <t>Average payroll expenses per unit</t>
        </is>
      </c>
      <c r="B5" s="7" t="n">
        <v>1280</v>
      </c>
    </row>
    <row r="6">
      <c r="A6" s="6" t="inlineStr">
        <is>
          <t>Average capital expenditures per unit</t>
        </is>
      </c>
      <c r="B6" s="7" t="n">
        <v>260</v>
      </c>
    </row>
    <row r="7">
      <c r="A7" s="6" t="inlineStr">
        <is>
          <t>Average mortgage per unit</t>
        </is>
      </c>
      <c r="B7" s="7" t="n">
        <v>5032</v>
      </c>
    </row>
    <row r="8">
      <c r="A8" s="6" t="inlineStr">
        <is>
          <t>Average total operating expenses per unit</t>
        </is>
      </c>
      <c r="B8" s="7" t="n">
        <v>3617</v>
      </c>
    </row>
    <row r="9">
      <c r="A9" s="6" t="inlineStr">
        <is>
          <t>Average total expenses per unit</t>
        </is>
      </c>
      <c r="B9" s="7" t="n">
        <v>11761</v>
      </c>
    </row>
    <row r="10">
      <c r="A10" s="6" t="inlineStr">
        <is>
          <t>Average total profit per unit</t>
        </is>
      </c>
      <c r="B10" s="7" t="n">
        <v>1258</v>
      </c>
    </row>
    <row r="11">
      <c r="A11" s="6" t="inlineStr">
        <is>
          <t>Property taxes per dollar of rent</t>
        </is>
      </c>
      <c r="B11" s="4" t="inlineStr">
        <is>
          <t>12 cents</t>
        </is>
      </c>
    </row>
    <row r="12">
      <c r="A12" s="6" t="inlineStr">
        <is>
          <t>Payroll expenses per dollar of rent</t>
        </is>
      </c>
      <c r="B12" s="4" t="inlineStr">
        <is>
          <t>10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39 cents</t>
        </is>
      </c>
    </row>
    <row r="15">
      <c r="A15" s="6" t="inlineStr">
        <is>
          <t>Total operating expenses per dollar of rent</t>
        </is>
      </c>
      <c r="B15" s="4" t="inlineStr">
        <is>
          <t>28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9</v>
      </c>
      <c r="B21" s="4" t="n">
        <v>10.34</v>
      </c>
      <c r="C21" s="4" t="inlineStr">
        <is>
          <t>43229</t>
        </is>
      </c>
      <c r="D21" s="4" t="inlineStr">
        <is>
          <t>PROPERTYZIPCODE</t>
        </is>
      </c>
    </row>
    <row r="22">
      <c r="A22" s="4" t="n">
        <v>7</v>
      </c>
      <c r="B22" s="4" t="n">
        <v>8.050000000000001</v>
      </c>
      <c r="C22" s="4" t="inlineStr">
        <is>
          <t>43081</t>
        </is>
      </c>
      <c r="D22" s="4" t="inlineStr">
        <is>
          <t>PROPERTYZIPCODE</t>
        </is>
      </c>
    </row>
    <row r="23">
      <c r="A23" s="4" t="n">
        <v>6</v>
      </c>
      <c r="B23" s="4" t="n">
        <v>6.9</v>
      </c>
      <c r="C23" s="4" t="inlineStr">
        <is>
          <t>43212</t>
        </is>
      </c>
      <c r="D23" s="4" t="inlineStr">
        <is>
          <t>PROPERTYZIPCODE</t>
        </is>
      </c>
    </row>
    <row r="24">
      <c r="A24" s="4" t="n">
        <v>6</v>
      </c>
      <c r="B24" s="4" t="n">
        <v>6.9</v>
      </c>
      <c r="C24" s="4" t="inlineStr">
        <is>
          <t>43220</t>
        </is>
      </c>
      <c r="D24" s="4" t="inlineStr">
        <is>
          <t>PROPERTYZIPCODE</t>
        </is>
      </c>
    </row>
    <row r="25">
      <c r="A25" s="4" t="n">
        <v>6</v>
      </c>
      <c r="B25" s="4" t="n">
        <v>6.9</v>
      </c>
      <c r="C25" s="4" t="inlineStr">
        <is>
          <t>43227</t>
        </is>
      </c>
      <c r="D25" s="4" t="inlineStr">
        <is>
          <t>PROPERTYZIPCODE</t>
        </is>
      </c>
    </row>
    <row r="26">
      <c r="A26" s="4" t="n">
        <v>5</v>
      </c>
      <c r="B26" s="4" t="n">
        <v>5.75</v>
      </c>
      <c r="C26" s="4" t="inlineStr">
        <is>
          <t>43213</t>
        </is>
      </c>
      <c r="D26" s="4" t="inlineStr">
        <is>
          <t>PROPERTYZIPCODE</t>
        </is>
      </c>
    </row>
    <row r="27">
      <c r="A27" s="4" t="n">
        <v>4</v>
      </c>
      <c r="B27" s="4" t="n">
        <v>4.6</v>
      </c>
      <c r="C27" s="4" t="inlineStr">
        <is>
          <t>43068</t>
        </is>
      </c>
      <c r="D27" s="4" t="inlineStr">
        <is>
          <t>PROPERTYZIPCODE</t>
        </is>
      </c>
    </row>
    <row r="28">
      <c r="A28" s="4" t="n">
        <v>4</v>
      </c>
      <c r="B28" s="4" t="n">
        <v>4.6</v>
      </c>
      <c r="C28" s="4" t="inlineStr">
        <is>
          <t>43232</t>
        </is>
      </c>
      <c r="D28" s="4" t="inlineStr">
        <is>
          <t>PROPERTYZIPCODE</t>
        </is>
      </c>
    </row>
    <row r="29">
      <c r="A29" s="4" t="n">
        <v>4</v>
      </c>
      <c r="B29" s="4" t="n">
        <v>4.6</v>
      </c>
      <c r="C29" s="4" t="inlineStr">
        <is>
          <t>43215</t>
        </is>
      </c>
      <c r="D29" s="4" t="inlineStr">
        <is>
          <t>PROPERTYZIPCODE</t>
        </is>
      </c>
    </row>
    <row r="30">
      <c r="A30" s="4" t="n">
        <v>4</v>
      </c>
      <c r="B30" s="4" t="n">
        <v>4.6</v>
      </c>
      <c r="C30" s="4" t="inlineStr">
        <is>
          <t>43224</t>
        </is>
      </c>
      <c r="D30" s="4" t="inlineStr">
        <is>
          <t>PROPERTYZIPCODE</t>
        </is>
      </c>
    </row>
    <row r="31">
      <c r="A31" s="4" t="n">
        <v>4</v>
      </c>
      <c r="B31" s="4" t="n">
        <v>4.6</v>
      </c>
      <c r="C31" s="4" t="inlineStr">
        <is>
          <t>43205</t>
        </is>
      </c>
      <c r="D31" s="4" t="inlineStr">
        <is>
          <t>PROPERTYZIPCODE</t>
        </is>
      </c>
    </row>
    <row r="32">
      <c r="A32" s="4" t="n">
        <v>3</v>
      </c>
      <c r="B32" s="4" t="n">
        <v>3.45</v>
      </c>
      <c r="C32" s="4" t="inlineStr">
        <is>
          <t>43230</t>
        </is>
      </c>
      <c r="D32" s="4" t="inlineStr">
        <is>
          <t>PROPERTYZIPCODE</t>
        </is>
      </c>
    </row>
    <row r="33">
      <c r="A33" s="4" t="n">
        <v>3</v>
      </c>
      <c r="B33" s="4" t="n">
        <v>3.45</v>
      </c>
      <c r="C33" s="4" t="inlineStr">
        <is>
          <t>43235</t>
        </is>
      </c>
      <c r="D33" s="4" t="inlineStr">
        <is>
          <t>PROPERTYZIPCODE</t>
        </is>
      </c>
    </row>
    <row r="34">
      <c r="A34" s="4" t="n">
        <v>3</v>
      </c>
      <c r="B34" s="4" t="n">
        <v>3.45</v>
      </c>
      <c r="C34" s="4" t="inlineStr">
        <is>
          <t>43085</t>
        </is>
      </c>
      <c r="D34" s="4" t="inlineStr">
        <is>
          <t>PROPERTYZIPCODE</t>
        </is>
      </c>
    </row>
    <row r="35">
      <c r="A35" s="4" t="n">
        <v>3</v>
      </c>
      <c r="B35" s="4" t="n">
        <v>3.45</v>
      </c>
      <c r="C35" s="4" t="inlineStr">
        <is>
          <t>43214</t>
        </is>
      </c>
      <c r="D35" s="4" t="inlineStr">
        <is>
          <t>PROPERTYZIPCODE</t>
        </is>
      </c>
    </row>
    <row r="36">
      <c r="A36" s="4" t="n">
        <v>2</v>
      </c>
      <c r="B36" s="4" t="n">
        <v>2.3</v>
      </c>
      <c r="C36" s="4" t="inlineStr">
        <is>
          <t>43004</t>
        </is>
      </c>
      <c r="D36" s="4" t="inlineStr">
        <is>
          <t>PROPERTYZIPCODE</t>
        </is>
      </c>
    </row>
    <row r="37">
      <c r="A37" s="4" t="n">
        <v>2</v>
      </c>
      <c r="B37" s="4" t="n">
        <v>2.3</v>
      </c>
      <c r="C37" s="4" t="inlineStr">
        <is>
          <t>43054</t>
        </is>
      </c>
      <c r="D37" s="4" t="inlineStr">
        <is>
          <t>PROPERTYZIPCODE</t>
        </is>
      </c>
    </row>
    <row r="38">
      <c r="A38" s="4" t="n">
        <v>2</v>
      </c>
      <c r="B38" s="4" t="n">
        <v>2.3</v>
      </c>
      <c r="C38" s="4" t="inlineStr">
        <is>
          <t>43201</t>
        </is>
      </c>
      <c r="D38" s="4" t="inlineStr">
        <is>
          <t>PROPERTYZIPCODE</t>
        </is>
      </c>
    </row>
    <row r="39">
      <c r="A39" s="4" t="n">
        <v>2</v>
      </c>
      <c r="B39" s="4" t="n">
        <v>2.3</v>
      </c>
      <c r="C39" s="4" t="inlineStr">
        <is>
          <t>43231</t>
        </is>
      </c>
      <c r="D39" s="4" t="inlineStr">
        <is>
          <t>PROPERTYZIPCODE</t>
        </is>
      </c>
    </row>
    <row r="40">
      <c r="A40" s="4" t="n">
        <v>2</v>
      </c>
      <c r="B40" s="4" t="n">
        <v>2.3</v>
      </c>
      <c r="C40" s="4" t="inlineStr">
        <is>
          <t>43219</t>
        </is>
      </c>
      <c r="D40" s="4" t="inlineStr">
        <is>
          <t>PROPERTYZIPCODE</t>
        </is>
      </c>
    </row>
    <row r="41">
      <c r="A41" s="4" t="n">
        <v>1</v>
      </c>
      <c r="B41" s="4" t="n">
        <v>1.15</v>
      </c>
      <c r="C41" s="4" t="inlineStr">
        <is>
          <t>93550</t>
        </is>
      </c>
      <c r="D41" s="4" t="inlineStr">
        <is>
          <t>PROPERTYZIPCODE</t>
        </is>
      </c>
    </row>
    <row r="42">
      <c r="A42" s="4" t="n">
        <v>1</v>
      </c>
      <c r="B42" s="4" t="n">
        <v>1.15</v>
      </c>
      <c r="C42" s="4" t="inlineStr">
        <is>
          <t>43065</t>
        </is>
      </c>
      <c r="D42" s="4" t="inlineStr">
        <is>
          <t>PROPERTYZIPCODE</t>
        </is>
      </c>
    </row>
    <row r="43">
      <c r="A43" s="4" t="n">
        <v>1</v>
      </c>
      <c r="B43" s="4" t="n">
        <v>1.15</v>
      </c>
      <c r="C43" s="4" t="inlineStr">
        <is>
          <t>43202</t>
        </is>
      </c>
      <c r="D43" s="4" t="inlineStr">
        <is>
          <t>PROPERTYZIPCODE</t>
        </is>
      </c>
    </row>
    <row r="44">
      <c r="A44" s="4" t="n">
        <v>1</v>
      </c>
      <c r="B44" s="4" t="n">
        <v>1.15</v>
      </c>
      <c r="C44" s="4" t="inlineStr">
        <is>
          <t>43015</t>
        </is>
      </c>
      <c r="D44" s="4" t="inlineStr">
        <is>
          <t>PROPERTYZIPCODE</t>
        </is>
      </c>
    </row>
    <row r="45">
      <c r="A45" s="4" t="n">
        <v>1</v>
      </c>
      <c r="B45" s="4" t="n">
        <v>1.15</v>
      </c>
      <c r="C45" s="4" t="inlineStr">
        <is>
          <t>43130</t>
        </is>
      </c>
      <c r="D45" s="4" t="inlineStr">
        <is>
          <t>PROPERTYZIPCODE</t>
        </is>
      </c>
    </row>
    <row r="46">
      <c r="A46" s="4" t="n">
        <v>1</v>
      </c>
      <c r="B46" s="4" t="n">
        <v>1.15</v>
      </c>
      <c r="C46" s="4" t="inlineStr">
        <is>
          <t>43209</t>
        </is>
      </c>
      <c r="D46" s="4" t="inlineStr">
        <is>
          <t>PROPERTYZIPCODE</t>
        </is>
      </c>
    </row>
    <row r="47">
      <c r="A47" s="9" t="n">
        <v>87</v>
      </c>
      <c r="B47" s="9" t="n">
        <v>100</v>
      </c>
      <c r="D47" s="9" t="inlineStr">
        <is>
          <t>Total PROPERTYZIPCODE</t>
        </is>
      </c>
    </row>
    <row r="48">
      <c r="A48" s="4" t="n">
        <v>78</v>
      </c>
      <c r="B48" s="4" t="n">
        <v>89.66</v>
      </c>
      <c r="C48" s="4" t="inlineStr">
        <is>
          <t>GARDEN</t>
        </is>
      </c>
      <c r="D48" s="4" t="inlineStr">
        <is>
          <t>Property Type</t>
        </is>
      </c>
    </row>
    <row r="49">
      <c r="A49" s="4" t="n">
        <v>4</v>
      </c>
      <c r="B49" s="4" t="n">
        <v>4.6</v>
      </c>
      <c r="C49" s="4" t="inlineStr">
        <is>
          <t>SENIOR</t>
        </is>
      </c>
      <c r="D49" s="4" t="inlineStr">
        <is>
          <t>Property Type</t>
        </is>
      </c>
    </row>
    <row r="50">
      <c r="A50" s="4" t="n">
        <v>3</v>
      </c>
      <c r="B50" s="4" t="n">
        <v>3.45</v>
      </c>
      <c r="C50" s="4" t="inlineStr">
        <is>
          <t>MIDRISE</t>
        </is>
      </c>
      <c r="D50" s="4" t="inlineStr">
        <is>
          <t>Property Type</t>
        </is>
      </c>
    </row>
    <row r="51">
      <c r="A51" s="4" t="n">
        <v>2</v>
      </c>
      <c r="B51" s="4" t="n">
        <v>2.3</v>
      </c>
      <c r="C51" s="4" t="inlineStr">
        <is>
          <t>STUDENT</t>
        </is>
      </c>
      <c r="D51" s="4" t="inlineStr">
        <is>
          <t>Property Type</t>
        </is>
      </c>
    </row>
    <row r="52">
      <c r="A52" s="9" t="n">
        <v>87</v>
      </c>
      <c r="B52" s="9" t="n">
        <v>100</v>
      </c>
      <c r="D52" s="9" t="inlineStr">
        <is>
          <t>Total Property Type</t>
        </is>
      </c>
    </row>
    <row r="53">
      <c r="A53" s="4" t="n">
        <v>8</v>
      </c>
      <c r="B53" s="4" t="n">
        <v>9.199999999999999</v>
      </c>
      <c r="C53" s="4" t="inlineStr">
        <is>
          <t>Less than 5 years</t>
        </is>
      </c>
      <c r="D53" s="4" t="inlineStr">
        <is>
          <t>Age of Property</t>
        </is>
      </c>
    </row>
    <row r="54">
      <c r="A54" s="4" t="n">
        <v>20</v>
      </c>
      <c r="B54" s="4" t="n">
        <v>22.99</v>
      </c>
      <c r="C54" s="4" t="inlineStr">
        <is>
          <t>5-9 years</t>
        </is>
      </c>
      <c r="D54" s="4" t="inlineStr">
        <is>
          <t>Age of Property</t>
        </is>
      </c>
    </row>
    <row r="55">
      <c r="A55" s="4" t="n">
        <v>12</v>
      </c>
      <c r="B55" s="4" t="n">
        <v>13.79</v>
      </c>
      <c r="C55" s="4" t="inlineStr">
        <is>
          <t>10-19 years</t>
        </is>
      </c>
      <c r="D55" s="4" t="inlineStr">
        <is>
          <t>Age of Property</t>
        </is>
      </c>
    </row>
    <row r="56">
      <c r="A56" s="4" t="n">
        <v>47</v>
      </c>
      <c r="B56" s="4" t="n">
        <v>54.02</v>
      </c>
      <c r="C56" s="4" t="inlineStr">
        <is>
          <t>20+ years</t>
        </is>
      </c>
      <c r="D56" s="4" t="inlineStr">
        <is>
          <t>Age of Property</t>
        </is>
      </c>
    </row>
    <row r="57">
      <c r="A57" s="9" t="n">
        <v>87</v>
      </c>
      <c r="B57" s="9" t="n">
        <v>100</v>
      </c>
      <c r="D57" s="9" t="inlineStr">
        <is>
          <t>Total Age of Property</t>
        </is>
      </c>
    </row>
    <row r="58">
      <c r="A58" s="4" t="n">
        <v>40</v>
      </c>
      <c r="B58" s="4" t="n">
        <v>45.98</v>
      </c>
      <c r="C58" s="4" t="inlineStr">
        <is>
          <t>Less than 100</t>
        </is>
      </c>
      <c r="D58" s="4" t="inlineStr">
        <is>
          <t>Property Size</t>
        </is>
      </c>
    </row>
    <row r="59">
      <c r="A59" s="4" t="n">
        <v>25</v>
      </c>
      <c r="B59" s="4" t="n">
        <v>28.74</v>
      </c>
      <c r="C59" s="4" t="inlineStr">
        <is>
          <t>100-199</t>
        </is>
      </c>
      <c r="D59" s="4" t="inlineStr">
        <is>
          <t>Property Size</t>
        </is>
      </c>
    </row>
    <row r="60">
      <c r="A60" s="4" t="n">
        <v>6</v>
      </c>
      <c r="B60" s="4" t="n">
        <v>6.9</v>
      </c>
      <c r="C60" s="4" t="inlineStr">
        <is>
          <t>200-299</t>
        </is>
      </c>
      <c r="D60" s="4" t="inlineStr">
        <is>
          <t>Property Size</t>
        </is>
      </c>
    </row>
    <row r="61">
      <c r="A61" s="4" t="n">
        <v>9</v>
      </c>
      <c r="B61" s="4" t="n">
        <v>10.34</v>
      </c>
      <c r="C61" s="4" t="inlineStr">
        <is>
          <t>300-399</t>
        </is>
      </c>
      <c r="D61" s="4" t="inlineStr">
        <is>
          <t>Property Size</t>
        </is>
      </c>
    </row>
    <row r="62">
      <c r="A62" s="4" t="n">
        <v>5</v>
      </c>
      <c r="B62" s="4" t="n">
        <v>5.75</v>
      </c>
      <c r="C62" s="4" t="inlineStr">
        <is>
          <t>400-499</t>
        </is>
      </c>
      <c r="D62" s="4" t="inlineStr">
        <is>
          <t>Property Size</t>
        </is>
      </c>
    </row>
    <row r="63">
      <c r="A63" s="4" t="n">
        <v>2</v>
      </c>
      <c r="B63" s="4" t="n">
        <v>2.3</v>
      </c>
      <c r="C63" s="4" t="inlineStr">
        <is>
          <t>500+</t>
        </is>
      </c>
      <c r="D63" s="4" t="inlineStr">
        <is>
          <t>Property Size</t>
        </is>
      </c>
    </row>
    <row r="64">
      <c r="A64" s="9" t="n">
        <v>87</v>
      </c>
      <c r="B64" s="9" t="n">
        <v>100</v>
      </c>
      <c r="D64" s="9" t="inlineStr">
        <is>
          <t>Total Property Size</t>
        </is>
      </c>
    </row>
    <row r="65">
      <c r="A65" s="4" t="n">
        <v>62</v>
      </c>
      <c r="B65" s="4" t="n">
        <v>71.26000000000001</v>
      </c>
      <c r="C65" s="4" t="inlineStr">
        <is>
          <t>AFFORDABLE</t>
        </is>
      </c>
      <c r="D65" s="4" t="inlineStr">
        <is>
          <t>Rent Type</t>
        </is>
      </c>
    </row>
    <row r="66">
      <c r="A66" s="4" t="n">
        <v>25</v>
      </c>
      <c r="B66" s="4" t="n">
        <v>28.74</v>
      </c>
      <c r="C66" s="4" t="inlineStr">
        <is>
          <t>MARKETRATE</t>
        </is>
      </c>
      <c r="D66" s="4" t="inlineStr">
        <is>
          <t>Rent Type</t>
        </is>
      </c>
    </row>
    <row r="67">
      <c r="A67" s="9" t="n">
        <v>87</v>
      </c>
      <c r="B67" s="9" t="n">
        <v>100</v>
      </c>
      <c r="D67" s="9" t="inlineStr">
        <is>
          <t>Total Rent Type</t>
        </is>
      </c>
    </row>
    <row r="68"/>
  </sheetData>
  <mergeCells count="2">
    <mergeCell ref="A19:D19"/>
    <mergeCell ref="A1:B1"/>
  </mergeCells>
  <pageMargins left="0.75" right="0.75" top="1" bottom="1" header="0.5" footer="0.5"/>
</worksheet>
</file>

<file path=xl/worksheets/sheet201.xml><?xml version="1.0" encoding="utf-8"?>
<worksheet xmlns="http://schemas.openxmlformats.org/spreadsheetml/2006/main">
  <sheetPr>
    <outlinePr summaryBelow="1" summaryRight="1"/>
    <pageSetUpPr/>
  </sheetPr>
  <dimension ref="A1:D49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2646</v>
      </c>
    </row>
    <row r="3">
      <c r="A3" s="6" t="inlineStr">
        <is>
          <t>Sample (Total number of properties)</t>
        </is>
      </c>
      <c r="B3" s="4" t="n">
        <v>21</v>
      </c>
    </row>
    <row r="4">
      <c r="A4" s="6" t="inlineStr">
        <is>
          <t>Average property taxes per unit</t>
        </is>
      </c>
      <c r="B4" s="7" t="n">
        <v>956</v>
      </c>
    </row>
    <row r="5">
      <c r="A5" s="6" t="inlineStr">
        <is>
          <t>Average payroll expenses per unit</t>
        </is>
      </c>
      <c r="B5" s="7" t="n">
        <v>957</v>
      </c>
    </row>
    <row r="6">
      <c r="A6" s="6" t="inlineStr">
        <is>
          <t>Average capital expenditures per unit</t>
        </is>
      </c>
      <c r="B6" s="7" t="n">
        <v>234</v>
      </c>
    </row>
    <row r="7">
      <c r="A7" s="6" t="inlineStr">
        <is>
          <t>Average mortgage per unit</t>
        </is>
      </c>
      <c r="B7" s="7" t="n">
        <v>4307</v>
      </c>
    </row>
    <row r="8">
      <c r="A8" s="6" t="inlineStr">
        <is>
          <t>Average total operating expenses per unit</t>
        </is>
      </c>
      <c r="B8" s="7" t="n">
        <v>3368</v>
      </c>
    </row>
    <row r="9">
      <c r="A9" s="6" t="inlineStr">
        <is>
          <t>Average total expenses per unit</t>
        </is>
      </c>
      <c r="B9" s="7" t="n">
        <v>9822</v>
      </c>
    </row>
    <row r="10">
      <c r="A10" s="6" t="inlineStr">
        <is>
          <t>Average total profit per unit</t>
        </is>
      </c>
      <c r="B10" s="7" t="n">
        <v>1077</v>
      </c>
    </row>
    <row r="11">
      <c r="A11" s="6" t="inlineStr">
        <is>
          <t>Property taxes per dollar of rent</t>
        </is>
      </c>
      <c r="B11" s="4" t="inlineStr">
        <is>
          <t>9 cents</t>
        </is>
      </c>
    </row>
    <row r="12">
      <c r="A12" s="6" t="inlineStr">
        <is>
          <t>Payroll expenses per dollar of rent</t>
        </is>
      </c>
      <c r="B12" s="4" t="inlineStr">
        <is>
          <t>9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40 cents</t>
        </is>
      </c>
    </row>
    <row r="15">
      <c r="A15" s="6" t="inlineStr">
        <is>
          <t>Total operating expenses per dollar of rent</t>
        </is>
      </c>
      <c r="B15" s="4" t="inlineStr">
        <is>
          <t>31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4</v>
      </c>
      <c r="B21" s="4" t="n">
        <v>19.05</v>
      </c>
      <c r="C21" s="4" t="inlineStr">
        <is>
          <t>44035</t>
        </is>
      </c>
      <c r="D21" s="4" t="inlineStr">
        <is>
          <t>PROPERTYZIPCODE</t>
        </is>
      </c>
    </row>
    <row r="22">
      <c r="A22" s="4" t="n">
        <v>3</v>
      </c>
      <c r="B22" s="4" t="n">
        <v>14.29</v>
      </c>
      <c r="C22" s="4" t="inlineStr">
        <is>
          <t>44012</t>
        </is>
      </c>
      <c r="D22" s="4" t="inlineStr">
        <is>
          <t>PROPERTYZIPCODE</t>
        </is>
      </c>
    </row>
    <row r="23">
      <c r="A23" s="4" t="n">
        <v>3</v>
      </c>
      <c r="B23" s="4" t="n">
        <v>14.29</v>
      </c>
      <c r="C23" s="4" t="inlineStr">
        <is>
          <t>45840</t>
        </is>
      </c>
      <c r="D23" s="4" t="inlineStr">
        <is>
          <t>PROPERTYZIPCODE</t>
        </is>
      </c>
    </row>
    <row r="24">
      <c r="A24" s="4" t="n">
        <v>2</v>
      </c>
      <c r="B24" s="4" t="n">
        <v>9.52</v>
      </c>
      <c r="C24" s="4" t="inlineStr">
        <is>
          <t>44883</t>
        </is>
      </c>
      <c r="D24" s="4" t="inlineStr">
        <is>
          <t>PROPERTYZIPCODE</t>
        </is>
      </c>
    </row>
    <row r="25">
      <c r="A25" s="4" t="n">
        <v>2</v>
      </c>
      <c r="B25" s="4" t="n">
        <v>9.52</v>
      </c>
      <c r="C25" s="4" t="inlineStr">
        <is>
          <t>44055</t>
        </is>
      </c>
      <c r="D25" s="4" t="inlineStr">
        <is>
          <t>PROPERTYZIPCODE</t>
        </is>
      </c>
    </row>
    <row r="26">
      <c r="A26" s="4" t="n">
        <v>2</v>
      </c>
      <c r="B26" s="4" t="n">
        <v>9.52</v>
      </c>
      <c r="C26" s="4" t="inlineStr">
        <is>
          <t>44857</t>
        </is>
      </c>
      <c r="D26" s="4" t="inlineStr">
        <is>
          <t>PROPERTYZIPCODE</t>
        </is>
      </c>
    </row>
    <row r="27">
      <c r="A27" s="4" t="n">
        <v>2</v>
      </c>
      <c r="B27" s="4" t="n">
        <v>9.52</v>
      </c>
      <c r="C27" s="4" t="inlineStr">
        <is>
          <t>44053</t>
        </is>
      </c>
      <c r="D27" s="4" t="inlineStr">
        <is>
          <t>PROPERTYZIPCODE</t>
        </is>
      </c>
    </row>
    <row r="28">
      <c r="A28" s="4" t="n">
        <v>1</v>
      </c>
      <c r="B28" s="4" t="n">
        <v>4.76</v>
      </c>
      <c r="C28" s="4" t="inlineStr">
        <is>
          <t>44011</t>
        </is>
      </c>
      <c r="D28" s="4" t="inlineStr">
        <is>
          <t>PROPERTYZIPCODE</t>
        </is>
      </c>
    </row>
    <row r="29">
      <c r="A29" s="4" t="n">
        <v>1</v>
      </c>
      <c r="B29" s="4" t="n">
        <v>4.76</v>
      </c>
      <c r="C29" s="4" t="inlineStr">
        <is>
          <t>44039</t>
        </is>
      </c>
      <c r="D29" s="4" t="inlineStr">
        <is>
          <t>PROPERTYZIPCODE</t>
        </is>
      </c>
    </row>
    <row r="30">
      <c r="A30" s="4" t="n">
        <v>1</v>
      </c>
      <c r="B30" s="4" t="n">
        <v>4.76</v>
      </c>
      <c r="C30" s="4" t="inlineStr">
        <is>
          <t>43402</t>
        </is>
      </c>
      <c r="D30" s="4" t="inlineStr">
        <is>
          <t>PROPERTYZIPCODE</t>
        </is>
      </c>
    </row>
    <row r="31">
      <c r="A31" s="9" t="n">
        <v>21</v>
      </c>
      <c r="B31" s="9" t="n">
        <v>100</v>
      </c>
      <c r="D31" s="9" t="inlineStr">
        <is>
          <t>Total PROPERTYZIPCODE</t>
        </is>
      </c>
    </row>
    <row r="32">
      <c r="A32" s="4" t="n">
        <v>17</v>
      </c>
      <c r="B32" s="4" t="n">
        <v>80.95</v>
      </c>
      <c r="C32" s="4" t="inlineStr">
        <is>
          <t>GARDEN</t>
        </is>
      </c>
      <c r="D32" s="4" t="inlineStr">
        <is>
          <t>Property Type</t>
        </is>
      </c>
    </row>
    <row r="33">
      <c r="A33" s="4" t="n">
        <v>2</v>
      </c>
      <c r="B33" s="4" t="n">
        <v>9.52</v>
      </c>
      <c r="C33" s="4" t="inlineStr">
        <is>
          <t>SENIOR</t>
        </is>
      </c>
      <c r="D33" s="4" t="inlineStr">
        <is>
          <t>Property Type</t>
        </is>
      </c>
    </row>
    <row r="34">
      <c r="A34" s="4" t="n">
        <v>1</v>
      </c>
      <c r="B34" s="4" t="n">
        <v>4.76</v>
      </c>
      <c r="C34" s="4" t="inlineStr">
        <is>
          <t>MIDRISE</t>
        </is>
      </c>
      <c r="D34" s="4" t="inlineStr">
        <is>
          <t>Property Type</t>
        </is>
      </c>
    </row>
    <row r="35">
      <c r="A35" s="4" t="n">
        <v>1</v>
      </c>
      <c r="B35" s="4" t="n">
        <v>4.76</v>
      </c>
      <c r="C35" s="4" t="inlineStr">
        <is>
          <t>MANUF</t>
        </is>
      </c>
      <c r="D35" s="4" t="inlineStr">
        <is>
          <t>Property Type</t>
        </is>
      </c>
    </row>
    <row r="36">
      <c r="A36" s="9" t="n">
        <v>21</v>
      </c>
      <c r="B36" s="9" t="n">
        <v>100</v>
      </c>
      <c r="D36" s="9" t="inlineStr">
        <is>
          <t>Total Property Type</t>
        </is>
      </c>
    </row>
    <row r="37">
      <c r="A37" s="4" t="n">
        <v>2</v>
      </c>
      <c r="B37" s="4" t="n">
        <v>9.52</v>
      </c>
      <c r="C37" s="4" t="inlineStr">
        <is>
          <t>Less than 5 years</t>
        </is>
      </c>
      <c r="D37" s="4" t="inlineStr">
        <is>
          <t>Age of Property</t>
        </is>
      </c>
    </row>
    <row r="38">
      <c r="A38" s="4" t="n">
        <v>6</v>
      </c>
      <c r="B38" s="4" t="n">
        <v>28.57</v>
      </c>
      <c r="C38" s="4" t="inlineStr">
        <is>
          <t>5-9 years</t>
        </is>
      </c>
      <c r="D38" s="4" t="inlineStr">
        <is>
          <t>Age of Property</t>
        </is>
      </c>
    </row>
    <row r="39">
      <c r="A39" s="4" t="n">
        <v>13</v>
      </c>
      <c r="B39" s="4" t="n">
        <v>61.9</v>
      </c>
      <c r="C39" s="4" t="inlineStr">
        <is>
          <t>20+ years</t>
        </is>
      </c>
      <c r="D39" s="4" t="inlineStr">
        <is>
          <t>Age of Property</t>
        </is>
      </c>
    </row>
    <row r="40">
      <c r="A40" s="9" t="n">
        <v>21</v>
      </c>
      <c r="B40" s="9" t="n">
        <v>100</v>
      </c>
      <c r="D40" s="9" t="inlineStr">
        <is>
          <t>Total Age of Property</t>
        </is>
      </c>
    </row>
    <row r="41">
      <c r="A41" s="4" t="n">
        <v>11</v>
      </c>
      <c r="B41" s="4" t="n">
        <v>52.38</v>
      </c>
      <c r="C41" s="4" t="inlineStr">
        <is>
          <t>Less than 100</t>
        </is>
      </c>
      <c r="D41" s="4" t="inlineStr">
        <is>
          <t>Property Size</t>
        </is>
      </c>
    </row>
    <row r="42">
      <c r="A42" s="4" t="n">
        <v>7</v>
      </c>
      <c r="B42" s="4" t="n">
        <v>33.33</v>
      </c>
      <c r="C42" s="4" t="inlineStr">
        <is>
          <t>100-199</t>
        </is>
      </c>
      <c r="D42" s="4" t="inlineStr">
        <is>
          <t>Property Size</t>
        </is>
      </c>
    </row>
    <row r="43">
      <c r="A43" s="4" t="n">
        <v>2</v>
      </c>
      <c r="B43" s="4" t="n">
        <v>9.52</v>
      </c>
      <c r="C43" s="4" t="inlineStr">
        <is>
          <t>300-399</t>
        </is>
      </c>
      <c r="D43" s="4" t="inlineStr">
        <is>
          <t>Property Size</t>
        </is>
      </c>
    </row>
    <row r="44">
      <c r="A44" s="4" t="n">
        <v>1</v>
      </c>
      <c r="B44" s="4" t="n">
        <v>4.76</v>
      </c>
      <c r="C44" s="4" t="inlineStr">
        <is>
          <t>500+</t>
        </is>
      </c>
      <c r="D44" s="4" t="inlineStr">
        <is>
          <t>Property Size</t>
        </is>
      </c>
    </row>
    <row r="45">
      <c r="A45" s="9" t="n">
        <v>21</v>
      </c>
      <c r="B45" s="9" t="n">
        <v>100</v>
      </c>
      <c r="D45" s="9" t="inlineStr">
        <is>
          <t>Total Property Size</t>
        </is>
      </c>
    </row>
    <row r="46">
      <c r="A46" s="4" t="n">
        <v>18</v>
      </c>
      <c r="B46" s="4" t="n">
        <v>85.70999999999999</v>
      </c>
      <c r="C46" s="4" t="inlineStr">
        <is>
          <t>AFFORDABLE</t>
        </is>
      </c>
      <c r="D46" s="4" t="inlineStr">
        <is>
          <t>Rent Type</t>
        </is>
      </c>
    </row>
    <row r="47">
      <c r="A47" s="4" t="n">
        <v>3</v>
      </c>
      <c r="B47" s="4" t="n">
        <v>14.29</v>
      </c>
      <c r="C47" s="4" t="inlineStr">
        <is>
          <t>MARKETRATE</t>
        </is>
      </c>
      <c r="D47" s="4" t="inlineStr">
        <is>
          <t>Rent Type</t>
        </is>
      </c>
    </row>
    <row r="48">
      <c r="A48" s="9" t="n">
        <v>21</v>
      </c>
      <c r="B48" s="9" t="n">
        <v>100</v>
      </c>
      <c r="D48" s="9" t="inlineStr">
        <is>
          <t>Total Rent Type</t>
        </is>
      </c>
    </row>
    <row r="49"/>
  </sheetData>
  <mergeCells count="2">
    <mergeCell ref="A19:D19"/>
    <mergeCell ref="A1:B1"/>
  </mergeCells>
  <pageMargins left="0.75" right="0.75" top="1" bottom="1" header="0.5" footer="0.5"/>
</worksheet>
</file>

<file path=xl/worksheets/sheet202.xml><?xml version="1.0" encoding="utf-8"?>
<worksheet xmlns="http://schemas.openxmlformats.org/spreadsheetml/2006/main">
  <sheetPr>
    <outlinePr summaryBelow="1" summaryRight="1"/>
    <pageSetUpPr/>
  </sheetPr>
  <dimension ref="A1:D53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3310</v>
      </c>
    </row>
    <row r="3">
      <c r="A3" s="6" t="inlineStr">
        <is>
          <t>Sample (Total number of properties)</t>
        </is>
      </c>
      <c r="B3" s="4" t="n">
        <v>31</v>
      </c>
    </row>
    <row r="4">
      <c r="A4" s="6" t="inlineStr">
        <is>
          <t>Average property taxes per unit</t>
        </is>
      </c>
      <c r="B4" s="7" t="n">
        <v>1378</v>
      </c>
    </row>
    <row r="5">
      <c r="A5" s="6" t="inlineStr">
        <is>
          <t>Average payroll expenses per unit</t>
        </is>
      </c>
      <c r="B5" s="7" t="n">
        <v>921</v>
      </c>
    </row>
    <row r="6">
      <c r="A6" s="6" t="inlineStr">
        <is>
          <t>Average capital expenditures per unit</t>
        </is>
      </c>
      <c r="B6" s="7" t="n">
        <v>256</v>
      </c>
    </row>
    <row r="7">
      <c r="A7" s="6" t="inlineStr">
        <is>
          <t>Average mortgage per unit</t>
        </is>
      </c>
      <c r="B7" s="7" t="n">
        <v>5114</v>
      </c>
    </row>
    <row r="8">
      <c r="A8" s="6" t="inlineStr">
        <is>
          <t>Average total operating expenses per unit</t>
        </is>
      </c>
      <c r="B8" s="7" t="n">
        <v>3812</v>
      </c>
    </row>
    <row r="9">
      <c r="A9" s="6" t="inlineStr">
        <is>
          <t>Average total expenses per unit</t>
        </is>
      </c>
      <c r="B9" s="7" t="n">
        <v>11481</v>
      </c>
    </row>
    <row r="10">
      <c r="A10" s="6" t="inlineStr">
        <is>
          <t>Average total profit per unit</t>
        </is>
      </c>
      <c r="B10" s="7" t="n">
        <v>1278</v>
      </c>
    </row>
    <row r="11">
      <c r="A11" s="6" t="inlineStr">
        <is>
          <t>Property taxes per dollar of rent</t>
        </is>
      </c>
      <c r="B11" s="4" t="inlineStr">
        <is>
          <t>11 cents</t>
        </is>
      </c>
    </row>
    <row r="12">
      <c r="A12" s="6" t="inlineStr">
        <is>
          <t>Payroll expenses per dollar of rent</t>
        </is>
      </c>
      <c r="B12" s="4" t="inlineStr">
        <is>
          <t>7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40 cents</t>
        </is>
      </c>
    </row>
    <row r="15">
      <c r="A15" s="6" t="inlineStr">
        <is>
          <t>Total operating expenses per dollar of rent</t>
        </is>
      </c>
      <c r="B15" s="4" t="inlineStr">
        <is>
          <t>30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4</v>
      </c>
      <c r="B21" s="4" t="n">
        <v>12.9</v>
      </c>
      <c r="C21" s="4" t="inlineStr">
        <is>
          <t>44256</t>
        </is>
      </c>
      <c r="D21" s="4" t="inlineStr">
        <is>
          <t>PROPERTYZIPCODE</t>
        </is>
      </c>
    </row>
    <row r="22">
      <c r="A22" s="4" t="n">
        <v>4</v>
      </c>
      <c r="B22" s="4" t="n">
        <v>12.9</v>
      </c>
      <c r="C22" s="4" t="inlineStr">
        <is>
          <t>44126</t>
        </is>
      </c>
      <c r="D22" s="4" t="inlineStr">
        <is>
          <t>PROPERTYZIPCODE</t>
        </is>
      </c>
    </row>
    <row r="23">
      <c r="A23" s="4" t="n">
        <v>3</v>
      </c>
      <c r="B23" s="4" t="n">
        <v>9.68</v>
      </c>
      <c r="C23" s="4" t="inlineStr">
        <is>
          <t>44070</t>
        </is>
      </c>
      <c r="D23" s="4" t="inlineStr">
        <is>
          <t>PROPERTYZIPCODE</t>
        </is>
      </c>
    </row>
    <row r="24">
      <c r="A24" s="4" t="n">
        <v>3</v>
      </c>
      <c r="B24" s="4" t="n">
        <v>9.68</v>
      </c>
      <c r="C24" s="4" t="inlineStr">
        <is>
          <t>44281</t>
        </is>
      </c>
      <c r="D24" s="4" t="inlineStr">
        <is>
          <t>PROPERTYZIPCODE</t>
        </is>
      </c>
    </row>
    <row r="25">
      <c r="A25" s="4" t="n">
        <v>3</v>
      </c>
      <c r="B25" s="4" t="n">
        <v>9.68</v>
      </c>
      <c r="C25" s="4" t="inlineStr">
        <is>
          <t>44130</t>
        </is>
      </c>
      <c r="D25" s="4" t="inlineStr">
        <is>
          <t>PROPERTYZIPCODE</t>
        </is>
      </c>
    </row>
    <row r="26">
      <c r="A26" s="4" t="n">
        <v>3</v>
      </c>
      <c r="B26" s="4" t="n">
        <v>9.68</v>
      </c>
      <c r="C26" s="4" t="inlineStr">
        <is>
          <t>44145</t>
        </is>
      </c>
      <c r="D26" s="4" t="inlineStr">
        <is>
          <t>PROPERTYZIPCODE</t>
        </is>
      </c>
    </row>
    <row r="27">
      <c r="A27" s="4" t="n">
        <v>2</v>
      </c>
      <c r="B27" s="4" t="n">
        <v>6.45</v>
      </c>
      <c r="C27" s="4" t="inlineStr">
        <is>
          <t>44142</t>
        </is>
      </c>
      <c r="D27" s="4" t="inlineStr">
        <is>
          <t>PROPERTYZIPCODE</t>
        </is>
      </c>
    </row>
    <row r="28">
      <c r="A28" s="4" t="n">
        <v>2</v>
      </c>
      <c r="B28" s="4" t="n">
        <v>6.45</v>
      </c>
      <c r="C28" s="4" t="inlineStr">
        <is>
          <t>44017</t>
        </is>
      </c>
      <c r="D28" s="4" t="inlineStr">
        <is>
          <t>PROPERTYZIPCODE</t>
        </is>
      </c>
    </row>
    <row r="29">
      <c r="A29" s="4" t="n">
        <v>1</v>
      </c>
      <c r="B29" s="4" t="n">
        <v>3.23</v>
      </c>
      <c r="C29" s="4" t="inlineStr">
        <is>
          <t>44212</t>
        </is>
      </c>
      <c r="D29" s="4" t="inlineStr">
        <is>
          <t>PROPERTYZIPCODE</t>
        </is>
      </c>
    </row>
    <row r="30">
      <c r="A30" s="4" t="n">
        <v>1</v>
      </c>
      <c r="B30" s="4" t="n">
        <v>3.23</v>
      </c>
      <c r="C30" s="4" t="inlineStr">
        <is>
          <t>44094</t>
        </is>
      </c>
      <c r="D30" s="4" t="inlineStr">
        <is>
          <t>PROPERTYZIPCODE</t>
        </is>
      </c>
    </row>
    <row r="31">
      <c r="A31" s="4" t="n">
        <v>1</v>
      </c>
      <c r="B31" s="4" t="n">
        <v>3.23</v>
      </c>
      <c r="C31" s="4" t="inlineStr">
        <is>
          <t>44060</t>
        </is>
      </c>
      <c r="D31" s="4" t="inlineStr">
        <is>
          <t>PROPERTYZIPCODE</t>
        </is>
      </c>
    </row>
    <row r="32">
      <c r="A32" s="4" t="n">
        <v>1</v>
      </c>
      <c r="B32" s="4" t="n">
        <v>3.23</v>
      </c>
      <c r="C32" s="4" t="inlineStr">
        <is>
          <t>44116</t>
        </is>
      </c>
      <c r="D32" s="4" t="inlineStr">
        <is>
          <t>PROPERTYZIPCODE</t>
        </is>
      </c>
    </row>
    <row r="33">
      <c r="A33" s="4" t="n">
        <v>1</v>
      </c>
      <c r="B33" s="4" t="n">
        <v>3.23</v>
      </c>
      <c r="C33" s="4" t="inlineStr">
        <is>
          <t>44691</t>
        </is>
      </c>
      <c r="D33" s="4" t="inlineStr">
        <is>
          <t>PROPERTYZIPCODE</t>
        </is>
      </c>
    </row>
    <row r="34">
      <c r="A34" s="4" t="n">
        <v>1</v>
      </c>
      <c r="B34" s="4" t="n">
        <v>3.23</v>
      </c>
      <c r="C34" s="4" t="inlineStr">
        <is>
          <t>44129</t>
        </is>
      </c>
      <c r="D34" s="4" t="inlineStr">
        <is>
          <t>PROPERTYZIPCODE</t>
        </is>
      </c>
    </row>
    <row r="35">
      <c r="A35" s="4" t="n">
        <v>1</v>
      </c>
      <c r="B35" s="4" t="n">
        <v>3.23</v>
      </c>
      <c r="C35" s="4" t="inlineStr">
        <is>
          <t>44133</t>
        </is>
      </c>
      <c r="D35" s="4" t="inlineStr">
        <is>
          <t>PROPERTYZIPCODE</t>
        </is>
      </c>
    </row>
    <row r="36">
      <c r="A36" s="9" t="n">
        <v>31</v>
      </c>
      <c r="B36" s="9" t="n">
        <v>100</v>
      </c>
      <c r="D36" s="9" t="inlineStr">
        <is>
          <t>Total PROPERTYZIPCODE</t>
        </is>
      </c>
    </row>
    <row r="37">
      <c r="A37" s="4" t="n">
        <v>29</v>
      </c>
      <c r="B37" s="4" t="n">
        <v>93.55</v>
      </c>
      <c r="C37" s="4" t="inlineStr">
        <is>
          <t>GARDEN</t>
        </is>
      </c>
      <c r="D37" s="4" t="inlineStr">
        <is>
          <t>Property Type</t>
        </is>
      </c>
    </row>
    <row r="38">
      <c r="A38" s="4" t="n">
        <v>2</v>
      </c>
      <c r="B38" s="4" t="n">
        <v>6.45</v>
      </c>
      <c r="C38" s="4" t="inlineStr">
        <is>
          <t>MIDRISE</t>
        </is>
      </c>
      <c r="D38" s="4" t="inlineStr">
        <is>
          <t>Property Type</t>
        </is>
      </c>
    </row>
    <row r="39">
      <c r="A39" s="9" t="n">
        <v>31</v>
      </c>
      <c r="B39" s="9" t="n">
        <v>100</v>
      </c>
      <c r="D39" s="9" t="inlineStr">
        <is>
          <t>Total Property Type</t>
        </is>
      </c>
    </row>
    <row r="40">
      <c r="A40" s="4" t="n">
        <v>7</v>
      </c>
      <c r="B40" s="4" t="n">
        <v>22.58</v>
      </c>
      <c r="C40" s="4" t="inlineStr">
        <is>
          <t>Less than 5 years</t>
        </is>
      </c>
      <c r="D40" s="4" t="inlineStr">
        <is>
          <t>Age of Property</t>
        </is>
      </c>
    </row>
    <row r="41">
      <c r="A41" s="4" t="n">
        <v>7</v>
      </c>
      <c r="B41" s="4" t="n">
        <v>22.58</v>
      </c>
      <c r="C41" s="4" t="inlineStr">
        <is>
          <t>5-9 years</t>
        </is>
      </c>
      <c r="D41" s="4" t="inlineStr">
        <is>
          <t>Age of Property</t>
        </is>
      </c>
    </row>
    <row r="42">
      <c r="A42" s="4" t="n">
        <v>1</v>
      </c>
      <c r="B42" s="4" t="n">
        <v>3.23</v>
      </c>
      <c r="C42" s="4" t="inlineStr">
        <is>
          <t>10-19 years</t>
        </is>
      </c>
      <c r="D42" s="4" t="inlineStr">
        <is>
          <t>Age of Property</t>
        </is>
      </c>
    </row>
    <row r="43">
      <c r="A43" s="4" t="n">
        <v>16</v>
      </c>
      <c r="B43" s="4" t="n">
        <v>51.61</v>
      </c>
      <c r="C43" s="4" t="inlineStr">
        <is>
          <t>20+ years</t>
        </is>
      </c>
      <c r="D43" s="4" t="inlineStr">
        <is>
          <t>Age of Property</t>
        </is>
      </c>
    </row>
    <row r="44">
      <c r="A44" s="9" t="n">
        <v>31</v>
      </c>
      <c r="B44" s="9" t="n">
        <v>100</v>
      </c>
      <c r="D44" s="9" t="inlineStr">
        <is>
          <t>Total Age of Property</t>
        </is>
      </c>
    </row>
    <row r="45">
      <c r="A45" s="4" t="n">
        <v>18</v>
      </c>
      <c r="B45" s="4" t="n">
        <v>58.06</v>
      </c>
      <c r="C45" s="4" t="inlineStr">
        <is>
          <t>Less than 100</t>
        </is>
      </c>
      <c r="D45" s="4" t="inlineStr">
        <is>
          <t>Property Size</t>
        </is>
      </c>
    </row>
    <row r="46">
      <c r="A46" s="4" t="n">
        <v>8</v>
      </c>
      <c r="B46" s="4" t="n">
        <v>25.81</v>
      </c>
      <c r="C46" s="4" t="inlineStr">
        <is>
          <t>100-199</t>
        </is>
      </c>
      <c r="D46" s="4" t="inlineStr">
        <is>
          <t>Property Size</t>
        </is>
      </c>
    </row>
    <row r="47">
      <c r="A47" s="4" t="n">
        <v>3</v>
      </c>
      <c r="B47" s="4" t="n">
        <v>9.68</v>
      </c>
      <c r="C47" s="4" t="inlineStr">
        <is>
          <t>200-299</t>
        </is>
      </c>
      <c r="D47" s="4" t="inlineStr">
        <is>
          <t>Property Size</t>
        </is>
      </c>
    </row>
    <row r="48">
      <c r="A48" s="4" t="n">
        <v>2</v>
      </c>
      <c r="B48" s="4" t="n">
        <v>6.45</v>
      </c>
      <c r="C48" s="4" t="inlineStr">
        <is>
          <t>300-399</t>
        </is>
      </c>
      <c r="D48" s="4" t="inlineStr">
        <is>
          <t>Property Size</t>
        </is>
      </c>
    </row>
    <row r="49">
      <c r="A49" s="9" t="n">
        <v>31</v>
      </c>
      <c r="B49" s="9" t="n">
        <v>100</v>
      </c>
      <c r="D49" s="9" t="inlineStr">
        <is>
          <t>Total Property Size</t>
        </is>
      </c>
    </row>
    <row r="50">
      <c r="A50" s="4" t="n">
        <v>22</v>
      </c>
      <c r="B50" s="4" t="n">
        <v>70.97</v>
      </c>
      <c r="C50" s="4" t="inlineStr">
        <is>
          <t>AFFORDABLE</t>
        </is>
      </c>
      <c r="D50" s="4" t="inlineStr">
        <is>
          <t>Rent Type</t>
        </is>
      </c>
    </row>
    <row r="51">
      <c r="A51" s="4" t="n">
        <v>9</v>
      </c>
      <c r="B51" s="4" t="n">
        <v>29.03</v>
      </c>
      <c r="C51" s="4" t="inlineStr">
        <is>
          <t>MARKETRATE</t>
        </is>
      </c>
      <c r="D51" s="4" t="inlineStr">
        <is>
          <t>Rent Type</t>
        </is>
      </c>
    </row>
    <row r="52">
      <c r="A52" s="9" t="n">
        <v>31</v>
      </c>
      <c r="B52" s="9" t="n">
        <v>100</v>
      </c>
      <c r="D52" s="9" t="inlineStr">
        <is>
          <t>Total Rent Type</t>
        </is>
      </c>
    </row>
    <row r="53"/>
  </sheetData>
  <mergeCells count="2">
    <mergeCell ref="A19:D19"/>
    <mergeCell ref="A1:B1"/>
  </mergeCells>
  <pageMargins left="0.75" right="0.75" top="1" bottom="1" header="0.5" footer="0.5"/>
</worksheet>
</file>

<file path=xl/worksheets/sheet203.xml><?xml version="1.0" encoding="utf-8"?>
<worksheet xmlns="http://schemas.openxmlformats.org/spreadsheetml/2006/main">
  <sheetPr>
    <outlinePr summaryBelow="1" summaryRight="1"/>
    <pageSetUpPr/>
  </sheetPr>
  <dimension ref="A1:D56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6690</v>
      </c>
    </row>
    <row r="3">
      <c r="A3" s="6" t="inlineStr">
        <is>
          <t>Sample (Total number of properties)</t>
        </is>
      </c>
      <c r="B3" s="4" t="n">
        <v>34</v>
      </c>
    </row>
    <row r="4">
      <c r="A4" s="6" t="inlineStr">
        <is>
          <t>Average property taxes per unit</t>
        </is>
      </c>
      <c r="B4" s="7" t="n">
        <v>1300</v>
      </c>
    </row>
    <row r="5">
      <c r="A5" s="6" t="inlineStr">
        <is>
          <t>Average payroll expenses per unit</t>
        </is>
      </c>
      <c r="B5" s="7" t="n">
        <v>1401</v>
      </c>
    </row>
    <row r="6">
      <c r="A6" s="6" t="inlineStr">
        <is>
          <t>Average capital expenditures per unit</t>
        </is>
      </c>
      <c r="B6" s="7" t="n">
        <v>269</v>
      </c>
    </row>
    <row r="7">
      <c r="A7" s="6" t="inlineStr">
        <is>
          <t>Average mortgage per unit</t>
        </is>
      </c>
      <c r="B7" s="7" t="n">
        <v>5446</v>
      </c>
    </row>
    <row r="8">
      <c r="A8" s="6" t="inlineStr">
        <is>
          <t>Average total operating expenses per unit</t>
        </is>
      </c>
      <c r="B8" s="7" t="n">
        <v>3297</v>
      </c>
    </row>
    <row r="9">
      <c r="A9" s="6" t="inlineStr">
        <is>
          <t>Average total expenses per unit</t>
        </is>
      </c>
      <c r="B9" s="7" t="n">
        <v>11714</v>
      </c>
    </row>
    <row r="10">
      <c r="A10" s="6" t="inlineStr">
        <is>
          <t>Average total profit per unit</t>
        </is>
      </c>
      <c r="B10" s="7" t="n">
        <v>1361</v>
      </c>
    </row>
    <row r="11">
      <c r="A11" s="6" t="inlineStr">
        <is>
          <t>Property taxes per dollar of rent</t>
        </is>
      </c>
      <c r="B11" s="4" t="inlineStr">
        <is>
          <t>10 cents</t>
        </is>
      </c>
    </row>
    <row r="12">
      <c r="A12" s="6" t="inlineStr">
        <is>
          <t>Payroll expenses per dollar of rent</t>
        </is>
      </c>
      <c r="B12" s="4" t="inlineStr">
        <is>
          <t>11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42 cents</t>
        </is>
      </c>
    </row>
    <row r="15">
      <c r="A15" s="6" t="inlineStr">
        <is>
          <t>Total operating expenses per dollar of rent</t>
        </is>
      </c>
      <c r="B15" s="4" t="inlineStr">
        <is>
          <t>25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8</v>
      </c>
      <c r="B21" s="4" t="n">
        <v>23.53</v>
      </c>
      <c r="C21" s="4" t="inlineStr">
        <is>
          <t>45014</t>
        </is>
      </c>
      <c r="D21" s="4" t="inlineStr">
        <is>
          <t>PROPERTYZIPCODE</t>
        </is>
      </c>
    </row>
    <row r="22">
      <c r="A22" s="4" t="n">
        <v>3</v>
      </c>
      <c r="B22" s="4" t="n">
        <v>8.82</v>
      </c>
      <c r="C22" s="4" t="inlineStr">
        <is>
          <t>45240</t>
        </is>
      </c>
      <c r="D22" s="4" t="inlineStr">
        <is>
          <t>PROPERTYZIPCODE</t>
        </is>
      </c>
    </row>
    <row r="23">
      <c r="A23" s="4" t="n">
        <v>3</v>
      </c>
      <c r="B23" s="4" t="n">
        <v>8.82</v>
      </c>
      <c r="C23" s="4" t="inlineStr">
        <is>
          <t>45044</t>
        </is>
      </c>
      <c r="D23" s="4" t="inlineStr">
        <is>
          <t>PROPERTYZIPCODE</t>
        </is>
      </c>
    </row>
    <row r="24">
      <c r="A24" s="4" t="n">
        <v>3</v>
      </c>
      <c r="B24" s="4" t="n">
        <v>8.82</v>
      </c>
      <c r="C24" s="4" t="inlineStr">
        <is>
          <t>45231</t>
        </is>
      </c>
      <c r="D24" s="4" t="inlineStr">
        <is>
          <t>PROPERTYZIPCODE</t>
        </is>
      </c>
    </row>
    <row r="25">
      <c r="A25" s="4" t="n">
        <v>3</v>
      </c>
      <c r="B25" s="4" t="n">
        <v>8.82</v>
      </c>
      <c r="C25" s="4" t="inlineStr">
        <is>
          <t>45013</t>
        </is>
      </c>
      <c r="D25" s="4" t="inlineStr">
        <is>
          <t>PROPERTYZIPCODE</t>
        </is>
      </c>
    </row>
    <row r="26">
      <c r="A26" s="4" t="n">
        <v>2</v>
      </c>
      <c r="B26" s="4" t="n">
        <v>5.88</v>
      </c>
      <c r="C26" s="4" t="inlineStr">
        <is>
          <t>45211</t>
        </is>
      </c>
      <c r="D26" s="4" t="inlineStr">
        <is>
          <t>PROPERTYZIPCODE</t>
        </is>
      </c>
    </row>
    <row r="27">
      <c r="A27" s="4" t="n">
        <v>2</v>
      </c>
      <c r="B27" s="4" t="n">
        <v>5.88</v>
      </c>
      <c r="C27" s="4" t="inlineStr">
        <is>
          <t>45011</t>
        </is>
      </c>
      <c r="D27" s="4" t="inlineStr">
        <is>
          <t>PROPERTYZIPCODE</t>
        </is>
      </c>
    </row>
    <row r="28">
      <c r="A28" s="4" t="n">
        <v>2</v>
      </c>
      <c r="B28" s="4" t="n">
        <v>5.88</v>
      </c>
      <c r="C28" s="4" t="inlineStr">
        <is>
          <t>45056</t>
        </is>
      </c>
      <c r="D28" s="4" t="inlineStr">
        <is>
          <t>PROPERTYZIPCODE</t>
        </is>
      </c>
    </row>
    <row r="29">
      <c r="A29" s="4" t="n">
        <v>1</v>
      </c>
      <c r="B29" s="4" t="n">
        <v>2.94</v>
      </c>
      <c r="C29" s="4" t="inlineStr">
        <is>
          <t>45251</t>
        </is>
      </c>
      <c r="D29" s="4" t="inlineStr">
        <is>
          <t>PROPERTYZIPCODE</t>
        </is>
      </c>
    </row>
    <row r="30">
      <c r="A30" s="4" t="n">
        <v>1</v>
      </c>
      <c r="B30" s="4" t="n">
        <v>2.94</v>
      </c>
      <c r="C30" s="4" t="inlineStr">
        <is>
          <t>45030</t>
        </is>
      </c>
      <c r="D30" s="4" t="inlineStr">
        <is>
          <t>PROPERTYZIPCODE</t>
        </is>
      </c>
    </row>
    <row r="31">
      <c r="A31" s="4" t="n">
        <v>1</v>
      </c>
      <c r="B31" s="4" t="n">
        <v>2.94</v>
      </c>
      <c r="C31" s="4" t="inlineStr">
        <is>
          <t>45215</t>
        </is>
      </c>
      <c r="D31" s="4" t="inlineStr">
        <is>
          <t>PROPERTYZIPCODE</t>
        </is>
      </c>
    </row>
    <row r="32">
      <c r="A32" s="4" t="n">
        <v>1</v>
      </c>
      <c r="B32" s="4" t="n">
        <v>2.94</v>
      </c>
      <c r="C32" s="4" t="inlineStr">
        <is>
          <t>45002</t>
        </is>
      </c>
      <c r="D32" s="4" t="inlineStr">
        <is>
          <t>PROPERTYZIPCODE</t>
        </is>
      </c>
    </row>
    <row r="33">
      <c r="A33" s="4" t="n">
        <v>1</v>
      </c>
      <c r="B33" s="4" t="n">
        <v>2.94</v>
      </c>
      <c r="C33" s="4" t="inlineStr">
        <is>
          <t>45069</t>
        </is>
      </c>
      <c r="D33" s="4" t="inlineStr">
        <is>
          <t>PROPERTYZIPCODE</t>
        </is>
      </c>
    </row>
    <row r="34">
      <c r="A34" s="4" t="n">
        <v>1</v>
      </c>
      <c r="B34" s="4" t="n">
        <v>2.94</v>
      </c>
      <c r="C34" s="4" t="inlineStr">
        <is>
          <t>45241</t>
        </is>
      </c>
      <c r="D34" s="4" t="inlineStr">
        <is>
          <t>PROPERTYZIPCODE</t>
        </is>
      </c>
    </row>
    <row r="35">
      <c r="A35" s="4" t="n">
        <v>1</v>
      </c>
      <c r="B35" s="4" t="n">
        <v>2.94</v>
      </c>
      <c r="C35" s="4" t="inlineStr">
        <is>
          <t>45246</t>
        </is>
      </c>
      <c r="D35" s="4" t="inlineStr">
        <is>
          <t>PROPERTYZIPCODE</t>
        </is>
      </c>
    </row>
    <row r="36">
      <c r="A36" s="4" t="n">
        <v>1</v>
      </c>
      <c r="B36" s="4" t="n">
        <v>2.94</v>
      </c>
      <c r="C36" s="4" t="inlineStr">
        <is>
          <t>45248</t>
        </is>
      </c>
      <c r="D36" s="4" t="inlineStr">
        <is>
          <t>PROPERTYZIPCODE</t>
        </is>
      </c>
    </row>
    <row r="37">
      <c r="A37" s="9" t="n">
        <v>34</v>
      </c>
      <c r="B37" s="9" t="n">
        <v>100</v>
      </c>
      <c r="D37" s="9" t="inlineStr">
        <is>
          <t>Total PROPERTYZIPCODE</t>
        </is>
      </c>
    </row>
    <row r="38">
      <c r="A38" s="4" t="n">
        <v>33</v>
      </c>
      <c r="B38" s="4" t="n">
        <v>97.06</v>
      </c>
      <c r="C38" s="4" t="inlineStr">
        <is>
          <t>GARDEN</t>
        </is>
      </c>
      <c r="D38" s="4" t="inlineStr">
        <is>
          <t>Property Type</t>
        </is>
      </c>
    </row>
    <row r="39">
      <c r="A39" s="4" t="n">
        <v>1</v>
      </c>
      <c r="B39" s="4" t="n">
        <v>2.94</v>
      </c>
      <c r="C39" s="4" t="inlineStr">
        <is>
          <t>STUDENT</t>
        </is>
      </c>
      <c r="D39" s="4" t="inlineStr">
        <is>
          <t>Property Type</t>
        </is>
      </c>
    </row>
    <row r="40">
      <c r="A40" s="9" t="n">
        <v>34</v>
      </c>
      <c r="B40" s="9" t="n">
        <v>100</v>
      </c>
      <c r="D40" s="9" t="inlineStr">
        <is>
          <t>Total Property Type</t>
        </is>
      </c>
    </row>
    <row r="41">
      <c r="A41" s="4" t="n">
        <v>4</v>
      </c>
      <c r="B41" s="4" t="n">
        <v>11.76</v>
      </c>
      <c r="C41" s="4" t="inlineStr">
        <is>
          <t>Less than 5 years</t>
        </is>
      </c>
      <c r="D41" s="4" t="inlineStr">
        <is>
          <t>Age of Property</t>
        </is>
      </c>
    </row>
    <row r="42">
      <c r="A42" s="4" t="n">
        <v>2</v>
      </c>
      <c r="B42" s="4" t="n">
        <v>5.88</v>
      </c>
      <c r="C42" s="4" t="inlineStr">
        <is>
          <t>5-9 years</t>
        </is>
      </c>
      <c r="D42" s="4" t="inlineStr">
        <is>
          <t>Age of Property</t>
        </is>
      </c>
    </row>
    <row r="43">
      <c r="A43" s="4" t="n">
        <v>3</v>
      </c>
      <c r="B43" s="4" t="n">
        <v>8.82</v>
      </c>
      <c r="C43" s="4" t="inlineStr">
        <is>
          <t>10-19 years</t>
        </is>
      </c>
      <c r="D43" s="4" t="inlineStr">
        <is>
          <t>Age of Property</t>
        </is>
      </c>
    </row>
    <row r="44">
      <c r="A44" s="4" t="n">
        <v>25</v>
      </c>
      <c r="B44" s="4" t="n">
        <v>73.53</v>
      </c>
      <c r="C44" s="4" t="inlineStr">
        <is>
          <t>20+ years</t>
        </is>
      </c>
      <c r="D44" s="4" t="inlineStr">
        <is>
          <t>Age of Property</t>
        </is>
      </c>
    </row>
    <row r="45">
      <c r="A45" s="9" t="n">
        <v>34</v>
      </c>
      <c r="B45" s="9" t="n">
        <v>100</v>
      </c>
      <c r="D45" s="9" t="inlineStr">
        <is>
          <t>Total Age of Property</t>
        </is>
      </c>
    </row>
    <row r="46">
      <c r="A46" s="4" t="n">
        <v>13</v>
      </c>
      <c r="B46" s="4" t="n">
        <v>38.24</v>
      </c>
      <c r="C46" s="4" t="inlineStr">
        <is>
          <t>Less than 100</t>
        </is>
      </c>
      <c r="D46" s="4" t="inlineStr">
        <is>
          <t>Property Size</t>
        </is>
      </c>
    </row>
    <row r="47">
      <c r="A47" s="4" t="n">
        <v>7</v>
      </c>
      <c r="B47" s="4" t="n">
        <v>20.59</v>
      </c>
      <c r="C47" s="4" t="inlineStr">
        <is>
          <t>100-199</t>
        </is>
      </c>
      <c r="D47" s="4" t="inlineStr">
        <is>
          <t>Property Size</t>
        </is>
      </c>
    </row>
    <row r="48">
      <c r="A48" s="4" t="n">
        <v>7</v>
      </c>
      <c r="B48" s="4" t="n">
        <v>20.59</v>
      </c>
      <c r="C48" s="4" t="inlineStr">
        <is>
          <t>200-299</t>
        </is>
      </c>
      <c r="D48" s="4" t="inlineStr">
        <is>
          <t>Property Size</t>
        </is>
      </c>
    </row>
    <row r="49">
      <c r="A49" s="4" t="n">
        <v>3</v>
      </c>
      <c r="B49" s="4" t="n">
        <v>8.82</v>
      </c>
      <c r="C49" s="4" t="inlineStr">
        <is>
          <t>300-399</t>
        </is>
      </c>
      <c r="D49" s="4" t="inlineStr">
        <is>
          <t>Property Size</t>
        </is>
      </c>
    </row>
    <row r="50">
      <c r="A50" s="4" t="n">
        <v>3</v>
      </c>
      <c r="B50" s="4" t="n">
        <v>8.82</v>
      </c>
      <c r="C50" s="4" t="inlineStr">
        <is>
          <t>400-499</t>
        </is>
      </c>
      <c r="D50" s="4" t="inlineStr">
        <is>
          <t>Property Size</t>
        </is>
      </c>
    </row>
    <row r="51">
      <c r="A51" s="4" t="n">
        <v>1</v>
      </c>
      <c r="B51" s="4" t="n">
        <v>2.94</v>
      </c>
      <c r="C51" s="4" t="inlineStr">
        <is>
          <t>500+</t>
        </is>
      </c>
      <c r="D51" s="4" t="inlineStr">
        <is>
          <t>Property Size</t>
        </is>
      </c>
    </row>
    <row r="52">
      <c r="A52" s="9" t="n">
        <v>34</v>
      </c>
      <c r="B52" s="9" t="n">
        <v>100</v>
      </c>
      <c r="D52" s="9" t="inlineStr">
        <is>
          <t>Total Property Size</t>
        </is>
      </c>
    </row>
    <row r="53">
      <c r="A53" s="4" t="n">
        <v>23</v>
      </c>
      <c r="B53" s="4" t="n">
        <v>67.65000000000001</v>
      </c>
      <c r="C53" s="4" t="inlineStr">
        <is>
          <t>AFFORDABLE</t>
        </is>
      </c>
      <c r="D53" s="4" t="inlineStr">
        <is>
          <t>Rent Type</t>
        </is>
      </c>
    </row>
    <row r="54">
      <c r="A54" s="4" t="n">
        <v>11</v>
      </c>
      <c r="B54" s="4" t="n">
        <v>32.35</v>
      </c>
      <c r="C54" s="4" t="inlineStr">
        <is>
          <t>MARKETRATE</t>
        </is>
      </c>
      <c r="D54" s="4" t="inlineStr">
        <is>
          <t>Rent Type</t>
        </is>
      </c>
    </row>
    <row r="55">
      <c r="A55" s="9" t="n">
        <v>34</v>
      </c>
      <c r="B55" s="9" t="n">
        <v>100</v>
      </c>
      <c r="D55" s="9" t="inlineStr">
        <is>
          <t>Total Rent Type</t>
        </is>
      </c>
    </row>
    <row r="56"/>
  </sheetData>
  <mergeCells count="2">
    <mergeCell ref="A19:D19"/>
    <mergeCell ref="A1:B1"/>
  </mergeCells>
  <pageMargins left="0.75" right="0.75" top="1" bottom="1" header="0.5" footer="0.5"/>
</worksheet>
</file>

<file path=xl/worksheets/sheet204.xml><?xml version="1.0" encoding="utf-8"?>
<worksheet xmlns="http://schemas.openxmlformats.org/spreadsheetml/2006/main">
  <sheetPr>
    <outlinePr summaryBelow="1" summaryRight="1"/>
    <pageSetUpPr/>
  </sheetPr>
  <dimension ref="A1:D64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6003</v>
      </c>
    </row>
    <row r="3">
      <c r="A3" s="6" t="inlineStr">
        <is>
          <t>Sample (Total number of properties)</t>
        </is>
      </c>
      <c r="B3" s="4" t="n">
        <v>39</v>
      </c>
    </row>
    <row r="4">
      <c r="A4" s="6" t="inlineStr">
        <is>
          <t>Average property taxes per unit</t>
        </is>
      </c>
      <c r="B4" s="7" t="n">
        <v>1151</v>
      </c>
    </row>
    <row r="5">
      <c r="A5" s="6" t="inlineStr">
        <is>
          <t>Average payroll expenses per unit</t>
        </is>
      </c>
      <c r="B5" s="7" t="n">
        <v>1042</v>
      </c>
    </row>
    <row r="6">
      <c r="A6" s="6" t="inlineStr">
        <is>
          <t>Average capital expenditures per unit</t>
        </is>
      </c>
      <c r="B6" s="7" t="n">
        <v>257</v>
      </c>
    </row>
    <row r="7">
      <c r="A7" s="6" t="inlineStr">
        <is>
          <t>Average mortgage per unit</t>
        </is>
      </c>
      <c r="B7" s="7" t="n">
        <v>5046</v>
      </c>
    </row>
    <row r="8">
      <c r="A8" s="6" t="inlineStr">
        <is>
          <t>Average total operating expenses per unit</t>
        </is>
      </c>
      <c r="B8" s="7" t="n">
        <v>3207</v>
      </c>
    </row>
    <row r="9">
      <c r="A9" s="6" t="inlineStr">
        <is>
          <t>Average total expenses per unit</t>
        </is>
      </c>
      <c r="B9" s="7" t="n">
        <v>10703</v>
      </c>
    </row>
    <row r="10">
      <c r="A10" s="6" t="inlineStr">
        <is>
          <t>Average total profit per unit</t>
        </is>
      </c>
      <c r="B10" s="7" t="n">
        <v>1258</v>
      </c>
    </row>
    <row r="11">
      <c r="A11" s="6" t="inlineStr">
        <is>
          <t>Property taxes per dollar of rent</t>
        </is>
      </c>
      <c r="B11" s="4" t="inlineStr">
        <is>
          <t>10 cents</t>
        </is>
      </c>
    </row>
    <row r="12">
      <c r="A12" s="6" t="inlineStr">
        <is>
          <t>Payroll expenses per dollar of rent</t>
        </is>
      </c>
      <c r="B12" s="4" t="inlineStr">
        <is>
          <t>9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42 cents</t>
        </is>
      </c>
    </row>
    <row r="15">
      <c r="A15" s="6" t="inlineStr">
        <is>
          <t>Total operating expenses per dollar of rent</t>
        </is>
      </c>
      <c r="B15" s="4" t="inlineStr">
        <is>
          <t>27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7</v>
      </c>
      <c r="B21" s="4" t="n">
        <v>17.95</v>
      </c>
      <c r="C21" s="4" t="inlineStr">
        <is>
          <t>45342</t>
        </is>
      </c>
      <c r="D21" s="4" t="inlineStr">
        <is>
          <t>PROPERTYZIPCODE</t>
        </is>
      </c>
    </row>
    <row r="22">
      <c r="A22" s="4" t="n">
        <v>4</v>
      </c>
      <c r="B22" s="4" t="n">
        <v>10.26</v>
      </c>
      <c r="C22" s="4" t="inlineStr">
        <is>
          <t>45420</t>
        </is>
      </c>
      <c r="D22" s="4" t="inlineStr">
        <is>
          <t>PROPERTYZIPCODE</t>
        </is>
      </c>
    </row>
    <row r="23">
      <c r="A23" s="4" t="n">
        <v>3</v>
      </c>
      <c r="B23" s="4" t="n">
        <v>7.69</v>
      </c>
      <c r="C23" s="4" t="inlineStr">
        <is>
          <t>45402</t>
        </is>
      </c>
      <c r="D23" s="4" t="inlineStr">
        <is>
          <t>PROPERTYZIPCODE</t>
        </is>
      </c>
    </row>
    <row r="24">
      <c r="A24" s="4" t="n">
        <v>2</v>
      </c>
      <c r="B24" s="4" t="n">
        <v>5.13</v>
      </c>
      <c r="C24" s="4" t="inlineStr">
        <is>
          <t>45324</t>
        </is>
      </c>
      <c r="D24" s="4" t="inlineStr">
        <is>
          <t>PROPERTYZIPCODE</t>
        </is>
      </c>
    </row>
    <row r="25">
      <c r="A25" s="4" t="n">
        <v>2</v>
      </c>
      <c r="B25" s="4" t="n">
        <v>5.13</v>
      </c>
      <c r="C25" s="4" t="inlineStr">
        <is>
          <t>45403</t>
        </is>
      </c>
      <c r="D25" s="4" t="inlineStr">
        <is>
          <t>PROPERTYZIPCODE</t>
        </is>
      </c>
    </row>
    <row r="26">
      <c r="A26" s="4" t="n">
        <v>2</v>
      </c>
      <c r="B26" s="4" t="n">
        <v>5.13</v>
      </c>
      <c r="C26" s="4" t="inlineStr">
        <is>
          <t>45432</t>
        </is>
      </c>
      <c r="D26" s="4" t="inlineStr">
        <is>
          <t>PROPERTYZIPCODE</t>
        </is>
      </c>
    </row>
    <row r="27">
      <c r="A27" s="4" t="n">
        <v>2</v>
      </c>
      <c r="B27" s="4" t="n">
        <v>5.13</v>
      </c>
      <c r="C27" s="4" t="inlineStr">
        <is>
          <t>45431</t>
        </is>
      </c>
      <c r="D27" s="4" t="inlineStr">
        <is>
          <t>PROPERTYZIPCODE</t>
        </is>
      </c>
    </row>
    <row r="28">
      <c r="A28" s="4" t="n">
        <v>2</v>
      </c>
      <c r="B28" s="4" t="n">
        <v>5.13</v>
      </c>
      <c r="C28" s="4" t="inlineStr">
        <is>
          <t>45414</t>
        </is>
      </c>
      <c r="D28" s="4" t="inlineStr">
        <is>
          <t>PROPERTYZIPCODE</t>
        </is>
      </c>
    </row>
    <row r="29">
      <c r="A29" s="4" t="n">
        <v>1</v>
      </c>
      <c r="B29" s="4" t="n">
        <v>2.56</v>
      </c>
      <c r="C29" s="4" t="inlineStr">
        <is>
          <t>45440</t>
        </is>
      </c>
      <c r="D29" s="4" t="inlineStr">
        <is>
          <t>PROPERTYZIPCODE</t>
        </is>
      </c>
    </row>
    <row r="30">
      <c r="A30" s="4" t="n">
        <v>1</v>
      </c>
      <c r="B30" s="4" t="n">
        <v>2.56</v>
      </c>
      <c r="C30" s="4" t="inlineStr">
        <is>
          <t>45439</t>
        </is>
      </c>
      <c r="D30" s="4" t="inlineStr">
        <is>
          <t>PROPERTYZIPCODE</t>
        </is>
      </c>
    </row>
    <row r="31">
      <c r="A31" s="4" t="n">
        <v>1</v>
      </c>
      <c r="B31" s="4" t="n">
        <v>2.56</v>
      </c>
      <c r="C31" s="4" t="inlineStr">
        <is>
          <t>45458</t>
        </is>
      </c>
      <c r="D31" s="4" t="inlineStr">
        <is>
          <t>PROPERTYZIPCODE</t>
        </is>
      </c>
    </row>
    <row r="32">
      <c r="A32" s="4" t="n">
        <v>1</v>
      </c>
      <c r="B32" s="4" t="n">
        <v>2.56</v>
      </c>
      <c r="C32" s="4" t="inlineStr">
        <is>
          <t>45503</t>
        </is>
      </c>
      <c r="D32" s="4" t="inlineStr">
        <is>
          <t>PROPERTYZIPCODE</t>
        </is>
      </c>
    </row>
    <row r="33">
      <c r="A33" s="4" t="n">
        <v>1</v>
      </c>
      <c r="B33" s="4" t="n">
        <v>2.56</v>
      </c>
      <c r="C33" s="4" t="inlineStr">
        <is>
          <t>45459</t>
        </is>
      </c>
      <c r="D33" s="4" t="inlineStr">
        <is>
          <t>PROPERTYZIPCODE</t>
        </is>
      </c>
    </row>
    <row r="34">
      <c r="A34" s="4" t="n">
        <v>1</v>
      </c>
      <c r="B34" s="4" t="n">
        <v>2.56</v>
      </c>
      <c r="C34" s="4" t="inlineStr">
        <is>
          <t>45416</t>
        </is>
      </c>
      <c r="D34" s="4" t="inlineStr">
        <is>
          <t>PROPERTYZIPCODE</t>
        </is>
      </c>
    </row>
    <row r="35">
      <c r="A35" s="4" t="n">
        <v>1</v>
      </c>
      <c r="B35" s="4" t="n">
        <v>2.56</v>
      </c>
      <c r="C35" s="4" t="inlineStr">
        <is>
          <t>45417</t>
        </is>
      </c>
      <c r="D35" s="4" t="inlineStr">
        <is>
          <t>PROPERTYZIPCODE</t>
        </is>
      </c>
    </row>
    <row r="36">
      <c r="A36" s="4" t="n">
        <v>1</v>
      </c>
      <c r="B36" s="4" t="n">
        <v>2.56</v>
      </c>
      <c r="C36" s="4" t="inlineStr">
        <is>
          <t>45424</t>
        </is>
      </c>
      <c r="D36" s="4" t="inlineStr">
        <is>
          <t>PROPERTYZIPCODE</t>
        </is>
      </c>
    </row>
    <row r="37">
      <c r="A37" s="4" t="n">
        <v>1</v>
      </c>
      <c r="B37" s="4" t="n">
        <v>2.56</v>
      </c>
      <c r="C37" s="4" t="inlineStr">
        <is>
          <t>45410</t>
        </is>
      </c>
      <c r="D37" s="4" t="inlineStr">
        <is>
          <t>PROPERTYZIPCODE</t>
        </is>
      </c>
    </row>
    <row r="38">
      <c r="A38" s="4" t="n">
        <v>1</v>
      </c>
      <c r="B38" s="4" t="n">
        <v>2.56</v>
      </c>
      <c r="C38" s="4" t="inlineStr">
        <is>
          <t>45505</t>
        </is>
      </c>
      <c r="D38" s="4" t="inlineStr">
        <is>
          <t>PROPERTYZIPCODE</t>
        </is>
      </c>
    </row>
    <row r="39">
      <c r="A39" s="4" t="n">
        <v>1</v>
      </c>
      <c r="B39" s="4" t="n">
        <v>2.56</v>
      </c>
      <c r="C39" s="4" t="inlineStr">
        <is>
          <t>45385</t>
        </is>
      </c>
      <c r="D39" s="4" t="inlineStr">
        <is>
          <t>PROPERTYZIPCODE</t>
        </is>
      </c>
    </row>
    <row r="40">
      <c r="A40" s="4" t="n">
        <v>1</v>
      </c>
      <c r="B40" s="4" t="n">
        <v>2.56</v>
      </c>
      <c r="C40" s="4" t="inlineStr">
        <is>
          <t>45415</t>
        </is>
      </c>
      <c r="D40" s="4" t="inlineStr">
        <is>
          <t>PROPERTYZIPCODE</t>
        </is>
      </c>
    </row>
    <row r="41">
      <c r="A41" s="4" t="n">
        <v>1</v>
      </c>
      <c r="B41" s="4" t="n">
        <v>2.56</v>
      </c>
      <c r="C41" s="4" t="inlineStr">
        <is>
          <t>45419</t>
        </is>
      </c>
      <c r="D41" s="4" t="inlineStr">
        <is>
          <t>PROPERTYZIPCODE</t>
        </is>
      </c>
    </row>
    <row r="42">
      <c r="A42" s="4" t="n">
        <v>1</v>
      </c>
      <c r="B42" s="4" t="n">
        <v>2.56</v>
      </c>
      <c r="C42" s="4" t="inlineStr">
        <is>
          <t>45426</t>
        </is>
      </c>
      <c r="D42" s="4" t="inlineStr">
        <is>
          <t>PROPERTYZIPCODE</t>
        </is>
      </c>
    </row>
    <row r="43">
      <c r="A43" s="4" t="n">
        <v>1</v>
      </c>
      <c r="B43" s="4" t="n">
        <v>2.56</v>
      </c>
      <c r="C43" s="4" t="inlineStr">
        <is>
          <t>45429</t>
        </is>
      </c>
      <c r="D43" s="4" t="inlineStr">
        <is>
          <t>PROPERTYZIPCODE</t>
        </is>
      </c>
    </row>
    <row r="44">
      <c r="A44" s="9" t="n">
        <v>39</v>
      </c>
      <c r="B44" s="9" t="n">
        <v>100</v>
      </c>
      <c r="D44" s="9" t="inlineStr">
        <is>
          <t>Total PROPERTYZIPCODE</t>
        </is>
      </c>
    </row>
    <row r="45">
      <c r="A45" s="4" t="n">
        <v>34</v>
      </c>
      <c r="B45" s="4" t="n">
        <v>87.18000000000001</v>
      </c>
      <c r="C45" s="4" t="inlineStr">
        <is>
          <t>GARDEN</t>
        </is>
      </c>
      <c r="D45" s="4" t="inlineStr">
        <is>
          <t>Property Type</t>
        </is>
      </c>
    </row>
    <row r="46">
      <c r="A46" s="4" t="n">
        <v>2</v>
      </c>
      <c r="B46" s="4" t="n">
        <v>5.13</v>
      </c>
      <c r="C46" s="4" t="inlineStr">
        <is>
          <t>MANUF</t>
        </is>
      </c>
      <c r="D46" s="4" t="inlineStr">
        <is>
          <t>Property Type</t>
        </is>
      </c>
    </row>
    <row r="47">
      <c r="A47" s="4" t="n">
        <v>2</v>
      </c>
      <c r="B47" s="4" t="n">
        <v>5.13</v>
      </c>
      <c r="C47" s="4" t="inlineStr">
        <is>
          <t>SENIOR</t>
        </is>
      </c>
      <c r="D47" s="4" t="inlineStr">
        <is>
          <t>Property Type</t>
        </is>
      </c>
    </row>
    <row r="48">
      <c r="A48" s="4" t="n">
        <v>1</v>
      </c>
      <c r="B48" s="4" t="n">
        <v>2.56</v>
      </c>
      <c r="C48" s="4" t="inlineStr">
        <is>
          <t>MIDRISE</t>
        </is>
      </c>
      <c r="D48" s="4" t="inlineStr">
        <is>
          <t>Property Type</t>
        </is>
      </c>
    </row>
    <row r="49">
      <c r="A49" s="9" t="n">
        <v>39</v>
      </c>
      <c r="B49" s="9" t="n">
        <v>100</v>
      </c>
      <c r="D49" s="9" t="inlineStr">
        <is>
          <t>Total Property Type</t>
        </is>
      </c>
    </row>
    <row r="50">
      <c r="A50" s="4" t="n">
        <v>7</v>
      </c>
      <c r="B50" s="4" t="n">
        <v>17.95</v>
      </c>
      <c r="C50" s="4" t="inlineStr">
        <is>
          <t>Less than 5 years</t>
        </is>
      </c>
      <c r="D50" s="4" t="inlineStr">
        <is>
          <t>Age of Property</t>
        </is>
      </c>
    </row>
    <row r="51">
      <c r="A51" s="4" t="n">
        <v>11</v>
      </c>
      <c r="B51" s="4" t="n">
        <v>28.21</v>
      </c>
      <c r="C51" s="4" t="inlineStr">
        <is>
          <t>5-9 years</t>
        </is>
      </c>
      <c r="D51" s="4" t="inlineStr">
        <is>
          <t>Age of Property</t>
        </is>
      </c>
    </row>
    <row r="52">
      <c r="A52" s="4" t="n">
        <v>5</v>
      </c>
      <c r="B52" s="4" t="n">
        <v>12.82</v>
      </c>
      <c r="C52" s="4" t="inlineStr">
        <is>
          <t>10-19 years</t>
        </is>
      </c>
      <c r="D52" s="4" t="inlineStr">
        <is>
          <t>Age of Property</t>
        </is>
      </c>
    </row>
    <row r="53">
      <c r="A53" s="4" t="n">
        <v>16</v>
      </c>
      <c r="B53" s="4" t="n">
        <v>41.03</v>
      </c>
      <c r="C53" s="4" t="inlineStr">
        <is>
          <t>20+ years</t>
        </is>
      </c>
      <c r="D53" s="4" t="inlineStr">
        <is>
          <t>Age of Property</t>
        </is>
      </c>
    </row>
    <row r="54">
      <c r="A54" s="9" t="n">
        <v>39</v>
      </c>
      <c r="B54" s="9" t="n">
        <v>100</v>
      </c>
      <c r="D54" s="9" t="inlineStr">
        <is>
          <t>Total Age of Property</t>
        </is>
      </c>
    </row>
    <row r="55">
      <c r="A55" s="4" t="n">
        <v>18</v>
      </c>
      <c r="B55" s="4" t="n">
        <v>46.15</v>
      </c>
      <c r="C55" s="4" t="inlineStr">
        <is>
          <t>Less than 100</t>
        </is>
      </c>
      <c r="D55" s="4" t="inlineStr">
        <is>
          <t>Property Size</t>
        </is>
      </c>
    </row>
    <row r="56">
      <c r="A56" s="4" t="n">
        <v>9</v>
      </c>
      <c r="B56" s="4" t="n">
        <v>23.08</v>
      </c>
      <c r="C56" s="4" t="inlineStr">
        <is>
          <t>100-199</t>
        </is>
      </c>
      <c r="D56" s="4" t="inlineStr">
        <is>
          <t>Property Size</t>
        </is>
      </c>
    </row>
    <row r="57">
      <c r="A57" s="4" t="n">
        <v>8</v>
      </c>
      <c r="B57" s="4" t="n">
        <v>20.51</v>
      </c>
      <c r="C57" s="4" t="inlineStr">
        <is>
          <t>200-299</t>
        </is>
      </c>
      <c r="D57" s="4" t="inlineStr">
        <is>
          <t>Property Size</t>
        </is>
      </c>
    </row>
    <row r="58">
      <c r="A58" s="4" t="n">
        <v>2</v>
      </c>
      <c r="B58" s="4" t="n">
        <v>5.13</v>
      </c>
      <c r="C58" s="4" t="inlineStr">
        <is>
          <t>300-399</t>
        </is>
      </c>
      <c r="D58" s="4" t="inlineStr">
        <is>
          <t>Property Size</t>
        </is>
      </c>
    </row>
    <row r="59">
      <c r="A59" s="4" t="n">
        <v>2</v>
      </c>
      <c r="B59" s="4" t="n">
        <v>5.13</v>
      </c>
      <c r="C59" s="4" t="inlineStr">
        <is>
          <t>400-499</t>
        </is>
      </c>
      <c r="D59" s="4" t="inlineStr">
        <is>
          <t>Property Size</t>
        </is>
      </c>
    </row>
    <row r="60">
      <c r="A60" s="9" t="n">
        <v>39</v>
      </c>
      <c r="B60" s="9" t="n">
        <v>100</v>
      </c>
      <c r="D60" s="9" t="inlineStr">
        <is>
          <t>Total Property Size</t>
        </is>
      </c>
    </row>
    <row r="61">
      <c r="A61" s="4" t="n">
        <v>29</v>
      </c>
      <c r="B61" s="4" t="n">
        <v>74.36</v>
      </c>
      <c r="C61" s="4" t="inlineStr">
        <is>
          <t>AFFORDABLE</t>
        </is>
      </c>
      <c r="D61" s="4" t="inlineStr">
        <is>
          <t>Rent Type</t>
        </is>
      </c>
    </row>
    <row r="62">
      <c r="A62" s="4" t="n">
        <v>10</v>
      </c>
      <c r="B62" s="4" t="n">
        <v>25.64</v>
      </c>
      <c r="C62" s="4" t="inlineStr">
        <is>
          <t>MARKETRATE</t>
        </is>
      </c>
      <c r="D62" s="4" t="inlineStr">
        <is>
          <t>Rent Type</t>
        </is>
      </c>
    </row>
    <row r="63">
      <c r="A63" s="9" t="n">
        <v>39</v>
      </c>
      <c r="B63" s="9" t="n">
        <v>100</v>
      </c>
      <c r="D63" s="9" t="inlineStr">
        <is>
          <t>Total Rent Type</t>
        </is>
      </c>
    </row>
    <row r="64"/>
  </sheetData>
  <mergeCells count="2">
    <mergeCell ref="A19:D19"/>
    <mergeCell ref="A1:B1"/>
  </mergeCells>
  <pageMargins left="0.75" right="0.75" top="1" bottom="1" header="0.5" footer="0.5"/>
</worksheet>
</file>

<file path=xl/worksheets/sheet205.xml><?xml version="1.0" encoding="utf-8"?>
<worksheet xmlns="http://schemas.openxmlformats.org/spreadsheetml/2006/main">
  <sheetPr>
    <outlinePr summaryBelow="1" summaryRight="1"/>
    <pageSetUpPr/>
  </sheetPr>
  <dimension ref="A1:D66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7524</v>
      </c>
    </row>
    <row r="3">
      <c r="A3" s="6" t="inlineStr">
        <is>
          <t>Sample (Total number of properties)</t>
        </is>
      </c>
      <c r="B3" s="4" t="n">
        <v>75</v>
      </c>
    </row>
    <row r="4">
      <c r="A4" s="6" t="inlineStr">
        <is>
          <t>Average property taxes per unit</t>
        </is>
      </c>
      <c r="B4" s="7" t="n">
        <v>1530</v>
      </c>
    </row>
    <row r="5">
      <c r="A5" s="6" t="inlineStr">
        <is>
          <t>Average payroll expenses per unit</t>
        </is>
      </c>
      <c r="B5" s="7" t="n">
        <v>969</v>
      </c>
    </row>
    <row r="6">
      <c r="A6" s="6" t="inlineStr">
        <is>
          <t>Average capital expenditures per unit</t>
        </is>
      </c>
      <c r="B6" s="7" t="n">
        <v>259</v>
      </c>
    </row>
    <row r="7">
      <c r="A7" s="6" t="inlineStr">
        <is>
          <t>Average mortgage per unit</t>
        </is>
      </c>
      <c r="B7" s="7" t="n">
        <v>4251</v>
      </c>
    </row>
    <row r="8">
      <c r="A8" s="6" t="inlineStr">
        <is>
          <t>Average total operating expenses per unit</t>
        </is>
      </c>
      <c r="B8" s="7" t="n">
        <v>4298</v>
      </c>
    </row>
    <row r="9">
      <c r="A9" s="6" t="inlineStr">
        <is>
          <t>Average total expenses per unit</t>
        </is>
      </c>
      <c r="B9" s="7" t="n">
        <v>11307</v>
      </c>
    </row>
    <row r="10">
      <c r="A10" s="6" t="inlineStr">
        <is>
          <t>Average total profit per unit</t>
        </is>
      </c>
      <c r="B10" s="7" t="n">
        <v>1063</v>
      </c>
    </row>
    <row r="11">
      <c r="A11" s="6" t="inlineStr">
        <is>
          <t>Property taxes per dollar of rent</t>
        </is>
      </c>
      <c r="B11" s="4" t="inlineStr">
        <is>
          <t>12 cents</t>
        </is>
      </c>
    </row>
    <row r="12">
      <c r="A12" s="6" t="inlineStr">
        <is>
          <t>Payroll expenses per dollar of rent</t>
        </is>
      </c>
      <c r="B12" s="4" t="inlineStr">
        <is>
          <t>8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34 cents</t>
        </is>
      </c>
    </row>
    <row r="15">
      <c r="A15" s="6" t="inlineStr">
        <is>
          <t>Total operating expenses per dollar of rent</t>
        </is>
      </c>
      <c r="B15" s="4" t="inlineStr">
        <is>
          <t>35 cents</t>
        </is>
      </c>
    </row>
    <row r="16">
      <c r="A16" s="6" t="inlineStr">
        <is>
          <t>Total expenses per dollar of rent</t>
        </is>
      </c>
      <c r="B16" s="4" t="inlineStr">
        <is>
          <t>91 cents</t>
        </is>
      </c>
    </row>
    <row r="17">
      <c r="A17" s="6" t="inlineStr">
        <is>
          <t>Total profit per dollar of rent</t>
        </is>
      </c>
      <c r="B17" s="4" t="inlineStr">
        <is>
          <t>9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17</v>
      </c>
      <c r="B21" s="4" t="n">
        <v>22.67</v>
      </c>
      <c r="C21" s="4" t="inlineStr">
        <is>
          <t>44107</t>
        </is>
      </c>
      <c r="D21" s="4" t="inlineStr">
        <is>
          <t>PROPERTYZIPCODE</t>
        </is>
      </c>
    </row>
    <row r="22">
      <c r="A22" s="4" t="n">
        <v>6</v>
      </c>
      <c r="B22" s="4" t="n">
        <v>8</v>
      </c>
      <c r="C22" s="4" t="inlineStr">
        <is>
          <t>44102</t>
        </is>
      </c>
      <c r="D22" s="4" t="inlineStr">
        <is>
          <t>PROPERTYZIPCODE</t>
        </is>
      </c>
    </row>
    <row r="23">
      <c r="A23" s="4" t="n">
        <v>6</v>
      </c>
      <c r="B23" s="4" t="n">
        <v>8</v>
      </c>
      <c r="C23" s="4" t="inlineStr">
        <is>
          <t>44118</t>
        </is>
      </c>
      <c r="D23" s="4" t="inlineStr">
        <is>
          <t>PROPERTYZIPCODE</t>
        </is>
      </c>
    </row>
    <row r="24">
      <c r="A24" s="4" t="n">
        <v>6</v>
      </c>
      <c r="B24" s="4" t="n">
        <v>8</v>
      </c>
      <c r="C24" s="4" t="inlineStr">
        <is>
          <t>44121</t>
        </is>
      </c>
      <c r="D24" s="4" t="inlineStr">
        <is>
          <t>PROPERTYZIPCODE</t>
        </is>
      </c>
    </row>
    <row r="25">
      <c r="A25" s="4" t="n">
        <v>5</v>
      </c>
      <c r="B25" s="4" t="n">
        <v>6.67</v>
      </c>
      <c r="C25" s="4" t="inlineStr">
        <is>
          <t>44113</t>
        </is>
      </c>
      <c r="D25" s="4" t="inlineStr">
        <is>
          <t>PROPERTYZIPCODE</t>
        </is>
      </c>
    </row>
    <row r="26">
      <c r="A26" s="4" t="n">
        <v>4</v>
      </c>
      <c r="B26" s="4" t="n">
        <v>5.33</v>
      </c>
      <c r="C26" s="4" t="inlineStr">
        <is>
          <t>44115</t>
        </is>
      </c>
      <c r="D26" s="4" t="inlineStr">
        <is>
          <t>PROPERTYZIPCODE</t>
        </is>
      </c>
    </row>
    <row r="27">
      <c r="A27" s="4" t="n">
        <v>4</v>
      </c>
      <c r="B27" s="4" t="n">
        <v>5.33</v>
      </c>
      <c r="C27" s="4" t="inlineStr">
        <is>
          <t>44106</t>
        </is>
      </c>
      <c r="D27" s="4" t="inlineStr">
        <is>
          <t>PROPERTYZIPCODE</t>
        </is>
      </c>
    </row>
    <row r="28">
      <c r="A28" s="4" t="n">
        <v>3</v>
      </c>
      <c r="B28" s="4" t="n">
        <v>4</v>
      </c>
      <c r="C28" s="4" t="inlineStr">
        <is>
          <t>44122</t>
        </is>
      </c>
      <c r="D28" s="4" t="inlineStr">
        <is>
          <t>PROPERTYZIPCODE</t>
        </is>
      </c>
    </row>
    <row r="29">
      <c r="A29" s="4" t="n">
        <v>3</v>
      </c>
      <c r="B29" s="4" t="n">
        <v>4</v>
      </c>
      <c r="C29" s="4" t="inlineStr">
        <is>
          <t>44123</t>
        </is>
      </c>
      <c r="D29" s="4" t="inlineStr">
        <is>
          <t>PROPERTYZIPCODE</t>
        </is>
      </c>
    </row>
    <row r="30">
      <c r="A30" s="4" t="n">
        <v>2</v>
      </c>
      <c r="B30" s="4" t="n">
        <v>2.67</v>
      </c>
      <c r="C30" s="4" t="inlineStr">
        <is>
          <t>44110</t>
        </is>
      </c>
      <c r="D30" s="4" t="inlineStr">
        <is>
          <t>PROPERTYZIPCODE</t>
        </is>
      </c>
    </row>
    <row r="31">
      <c r="A31" s="4" t="n">
        <v>2</v>
      </c>
      <c r="B31" s="4" t="n">
        <v>2.67</v>
      </c>
      <c r="C31" s="4" t="inlineStr">
        <is>
          <t>44119</t>
        </is>
      </c>
      <c r="D31" s="4" t="inlineStr">
        <is>
          <t>PROPERTYZIPCODE</t>
        </is>
      </c>
    </row>
    <row r="32">
      <c r="A32" s="4" t="n">
        <v>2</v>
      </c>
      <c r="B32" s="4" t="n">
        <v>2.67</v>
      </c>
      <c r="C32" s="4" t="inlineStr">
        <is>
          <t>44135</t>
        </is>
      </c>
      <c r="D32" s="4" t="inlineStr">
        <is>
          <t>PROPERTYZIPCODE</t>
        </is>
      </c>
    </row>
    <row r="33">
      <c r="A33" s="4" t="n">
        <v>2</v>
      </c>
      <c r="B33" s="4" t="n">
        <v>2.67</v>
      </c>
      <c r="C33" s="4" t="inlineStr">
        <is>
          <t>44117</t>
        </is>
      </c>
      <c r="D33" s="4" t="inlineStr">
        <is>
          <t>PROPERTYZIPCODE</t>
        </is>
      </c>
    </row>
    <row r="34">
      <c r="A34" s="4" t="n">
        <v>2</v>
      </c>
      <c r="B34" s="4" t="n">
        <v>2.67</v>
      </c>
      <c r="C34" s="4" t="inlineStr">
        <is>
          <t>44109</t>
        </is>
      </c>
      <c r="D34" s="4" t="inlineStr">
        <is>
          <t>PROPERTYZIPCODE</t>
        </is>
      </c>
    </row>
    <row r="35">
      <c r="A35" s="4" t="n">
        <v>2</v>
      </c>
      <c r="B35" s="4" t="n">
        <v>2.67</v>
      </c>
      <c r="C35" s="4" t="inlineStr">
        <is>
          <t>44128</t>
        </is>
      </c>
      <c r="D35" s="4" t="inlineStr">
        <is>
          <t>PROPERTYZIPCODE</t>
        </is>
      </c>
    </row>
    <row r="36">
      <c r="A36" s="4" t="n">
        <v>1</v>
      </c>
      <c r="B36" s="4" t="n">
        <v>1.33</v>
      </c>
      <c r="C36" s="4" t="inlineStr">
        <is>
          <t>44127</t>
        </is>
      </c>
      <c r="D36" s="4" t="inlineStr">
        <is>
          <t>PROPERTYZIPCODE</t>
        </is>
      </c>
    </row>
    <row r="37">
      <c r="A37" s="4" t="n">
        <v>1</v>
      </c>
      <c r="B37" s="4" t="n">
        <v>1.33</v>
      </c>
      <c r="C37" s="4" t="inlineStr">
        <is>
          <t>44146</t>
        </is>
      </c>
      <c r="D37" s="4" t="inlineStr">
        <is>
          <t>PROPERTYZIPCODE</t>
        </is>
      </c>
    </row>
    <row r="38">
      <c r="A38" s="4" t="n">
        <v>1</v>
      </c>
      <c r="B38" s="4" t="n">
        <v>1.33</v>
      </c>
      <c r="C38" s="4" t="inlineStr">
        <is>
          <t>44120</t>
        </is>
      </c>
      <c r="D38" s="4" t="inlineStr">
        <is>
          <t>PROPERTYZIPCODE</t>
        </is>
      </c>
    </row>
    <row r="39">
      <c r="A39" s="4" t="n">
        <v>1</v>
      </c>
      <c r="B39" s="4" t="n">
        <v>1.33</v>
      </c>
      <c r="C39" s="4" t="inlineStr">
        <is>
          <t>44132</t>
        </is>
      </c>
      <c r="D39" s="4" t="inlineStr">
        <is>
          <t>PROPERTYZIPCODE</t>
        </is>
      </c>
    </row>
    <row r="40">
      <c r="A40" s="4" t="n">
        <v>1</v>
      </c>
      <c r="B40" s="4" t="n">
        <v>1.33</v>
      </c>
      <c r="C40" s="4" t="inlineStr">
        <is>
          <t>44052</t>
        </is>
      </c>
      <c r="D40" s="4" t="inlineStr">
        <is>
          <t>PROPERTYZIPCODE</t>
        </is>
      </c>
    </row>
    <row r="41">
      <c r="A41" s="4" t="n">
        <v>1</v>
      </c>
      <c r="B41" s="4" t="n">
        <v>1.33</v>
      </c>
      <c r="C41" s="4" t="inlineStr">
        <is>
          <t>44125</t>
        </is>
      </c>
      <c r="D41" s="4" t="inlineStr">
        <is>
          <t>PROPERTYZIPCODE</t>
        </is>
      </c>
    </row>
    <row r="42">
      <c r="A42" s="4" t="n">
        <v>1</v>
      </c>
      <c r="B42" s="4" t="n">
        <v>1.33</v>
      </c>
      <c r="C42" s="4" t="inlineStr">
        <is>
          <t>44112</t>
        </is>
      </c>
      <c r="D42" s="4" t="inlineStr">
        <is>
          <t>PROPERTYZIPCODE</t>
        </is>
      </c>
    </row>
    <row r="43">
      <c r="A43" s="4" t="n">
        <v>1</v>
      </c>
      <c r="B43" s="4" t="n">
        <v>1.33</v>
      </c>
      <c r="C43" s="4" t="inlineStr">
        <is>
          <t>44137</t>
        </is>
      </c>
      <c r="D43" s="4" t="inlineStr">
        <is>
          <t>PROPERTYZIPCODE</t>
        </is>
      </c>
    </row>
    <row r="44">
      <c r="A44" s="4" t="n">
        <v>1</v>
      </c>
      <c r="B44" s="4" t="n">
        <v>1.33</v>
      </c>
      <c r="C44" s="4" t="inlineStr">
        <is>
          <t>44103</t>
        </is>
      </c>
      <c r="D44" s="4" t="inlineStr">
        <is>
          <t>PROPERTYZIPCODE</t>
        </is>
      </c>
    </row>
    <row r="45">
      <c r="A45" s="9" t="n">
        <v>75</v>
      </c>
      <c r="B45" s="9" t="n">
        <v>100</v>
      </c>
      <c r="D45" s="9" t="inlineStr">
        <is>
          <t>Total PROPERTYZIPCODE</t>
        </is>
      </c>
    </row>
    <row r="46">
      <c r="A46" s="4" t="n">
        <v>49</v>
      </c>
      <c r="B46" s="4" t="n">
        <v>65.33</v>
      </c>
      <c r="C46" s="4" t="inlineStr">
        <is>
          <t>GARDEN</t>
        </is>
      </c>
      <c r="D46" s="4" t="inlineStr">
        <is>
          <t>Property Type</t>
        </is>
      </c>
    </row>
    <row r="47">
      <c r="A47" s="4" t="n">
        <v>21</v>
      </c>
      <c r="B47" s="4" t="n">
        <v>28</v>
      </c>
      <c r="C47" s="4" t="inlineStr">
        <is>
          <t>MIDRISE</t>
        </is>
      </c>
      <c r="D47" s="4" t="inlineStr">
        <is>
          <t>Property Type</t>
        </is>
      </c>
    </row>
    <row r="48">
      <c r="A48" s="4" t="n">
        <v>4</v>
      </c>
      <c r="B48" s="4" t="n">
        <v>5.33</v>
      </c>
      <c r="C48" s="4" t="inlineStr">
        <is>
          <t>HIRISE</t>
        </is>
      </c>
      <c r="D48" s="4" t="inlineStr">
        <is>
          <t>Property Type</t>
        </is>
      </c>
    </row>
    <row r="49">
      <c r="A49" s="4" t="n">
        <v>1</v>
      </c>
      <c r="B49" s="4" t="n">
        <v>1.33</v>
      </c>
      <c r="C49" s="4" t="inlineStr">
        <is>
          <t>SENIOR</t>
        </is>
      </c>
      <c r="D49" s="4" t="inlineStr">
        <is>
          <t>Property Type</t>
        </is>
      </c>
    </row>
    <row r="50">
      <c r="A50" s="9" t="n">
        <v>75</v>
      </c>
      <c r="B50" s="9" t="n">
        <v>100</v>
      </c>
      <c r="D50" s="9" t="inlineStr">
        <is>
          <t>Total Property Type</t>
        </is>
      </c>
    </row>
    <row r="51">
      <c r="A51" s="4" t="n">
        <v>6</v>
      </c>
      <c r="B51" s="4" t="n">
        <v>8</v>
      </c>
      <c r="C51" s="4" t="inlineStr">
        <is>
          <t>Less than 5 years</t>
        </is>
      </c>
      <c r="D51" s="4" t="inlineStr">
        <is>
          <t>Age of Property</t>
        </is>
      </c>
    </row>
    <row r="52">
      <c r="A52" s="4" t="n">
        <v>23</v>
      </c>
      <c r="B52" s="4" t="n">
        <v>30.67</v>
      </c>
      <c r="C52" s="4" t="inlineStr">
        <is>
          <t>5-9 years</t>
        </is>
      </c>
      <c r="D52" s="4" t="inlineStr">
        <is>
          <t>Age of Property</t>
        </is>
      </c>
    </row>
    <row r="53">
      <c r="A53" s="4" t="n">
        <v>12</v>
      </c>
      <c r="B53" s="4" t="n">
        <v>16</v>
      </c>
      <c r="C53" s="4" t="inlineStr">
        <is>
          <t>10-19 years</t>
        </is>
      </c>
      <c r="D53" s="4" t="inlineStr">
        <is>
          <t>Age of Property</t>
        </is>
      </c>
    </row>
    <row r="54">
      <c r="A54" s="4" t="n">
        <v>34</v>
      </c>
      <c r="B54" s="4" t="n">
        <v>45.33</v>
      </c>
      <c r="C54" s="4" t="inlineStr">
        <is>
          <t>20+ years</t>
        </is>
      </c>
      <c r="D54" s="4" t="inlineStr">
        <is>
          <t>Age of Property</t>
        </is>
      </c>
    </row>
    <row r="55">
      <c r="A55" s="9" t="n">
        <v>75</v>
      </c>
      <c r="B55" s="9" t="n">
        <v>100</v>
      </c>
      <c r="D55" s="9" t="inlineStr">
        <is>
          <t>Total Age of Property</t>
        </is>
      </c>
    </row>
    <row r="56">
      <c r="A56" s="4" t="n">
        <v>51</v>
      </c>
      <c r="B56" s="4" t="n">
        <v>68</v>
      </c>
      <c r="C56" s="4" t="inlineStr">
        <is>
          <t>Less than 100</t>
        </is>
      </c>
      <c r="D56" s="4" t="inlineStr">
        <is>
          <t>Property Size</t>
        </is>
      </c>
    </row>
    <row r="57">
      <c r="A57" s="4" t="n">
        <v>14</v>
      </c>
      <c r="B57" s="4" t="n">
        <v>18.67</v>
      </c>
      <c r="C57" s="4" t="inlineStr">
        <is>
          <t>100-199</t>
        </is>
      </c>
      <c r="D57" s="4" t="inlineStr">
        <is>
          <t>Property Size</t>
        </is>
      </c>
    </row>
    <row r="58">
      <c r="A58" s="4" t="n">
        <v>5</v>
      </c>
      <c r="B58" s="4" t="n">
        <v>6.67</v>
      </c>
      <c r="C58" s="4" t="inlineStr">
        <is>
          <t>200-299</t>
        </is>
      </c>
      <c r="D58" s="4" t="inlineStr">
        <is>
          <t>Property Size</t>
        </is>
      </c>
    </row>
    <row r="59">
      <c r="A59" s="4" t="n">
        <v>3</v>
      </c>
      <c r="B59" s="4" t="n">
        <v>4</v>
      </c>
      <c r="C59" s="4" t="inlineStr">
        <is>
          <t>300-399</t>
        </is>
      </c>
      <c r="D59" s="4" t="inlineStr">
        <is>
          <t>Property Size</t>
        </is>
      </c>
    </row>
    <row r="60">
      <c r="A60" s="4" t="n">
        <v>1</v>
      </c>
      <c r="B60" s="4" t="n">
        <v>1.33</v>
      </c>
      <c r="C60" s="4" t="inlineStr">
        <is>
          <t>400-499</t>
        </is>
      </c>
      <c r="D60" s="4" t="inlineStr">
        <is>
          <t>Property Size</t>
        </is>
      </c>
    </row>
    <row r="61">
      <c r="A61" s="4" t="n">
        <v>1</v>
      </c>
      <c r="B61" s="4" t="n">
        <v>1.33</v>
      </c>
      <c r="C61" s="4" t="inlineStr">
        <is>
          <t>500+</t>
        </is>
      </c>
      <c r="D61" s="4" t="inlineStr">
        <is>
          <t>Property Size</t>
        </is>
      </c>
    </row>
    <row r="62">
      <c r="A62" s="9" t="n">
        <v>75</v>
      </c>
      <c r="B62" s="9" t="n">
        <v>100</v>
      </c>
      <c r="D62" s="9" t="inlineStr">
        <is>
          <t>Total Property Size</t>
        </is>
      </c>
    </row>
    <row r="63">
      <c r="A63" s="4" t="n">
        <v>46</v>
      </c>
      <c r="B63" s="4" t="n">
        <v>61.33</v>
      </c>
      <c r="C63" s="4" t="inlineStr">
        <is>
          <t>AFFORDABLE</t>
        </is>
      </c>
      <c r="D63" s="4" t="inlineStr">
        <is>
          <t>Rent Type</t>
        </is>
      </c>
    </row>
    <row r="64">
      <c r="A64" s="4" t="n">
        <v>29</v>
      </c>
      <c r="B64" s="4" t="n">
        <v>38.67</v>
      </c>
      <c r="C64" s="4" t="inlineStr">
        <is>
          <t>MARKETRATE</t>
        </is>
      </c>
      <c r="D64" s="4" t="inlineStr">
        <is>
          <t>Rent Type</t>
        </is>
      </c>
    </row>
    <row r="65">
      <c r="A65" s="9" t="n">
        <v>75</v>
      </c>
      <c r="B65" s="9" t="n">
        <v>100</v>
      </c>
      <c r="D65" s="9" t="inlineStr">
        <is>
          <t>Total Rent Type</t>
        </is>
      </c>
    </row>
    <row r="66"/>
  </sheetData>
  <mergeCells count="2">
    <mergeCell ref="A19:D19"/>
    <mergeCell ref="A1:B1"/>
  </mergeCells>
  <pageMargins left="0.75" right="0.75" top="1" bottom="1" header="0.5" footer="0.5"/>
</worksheet>
</file>

<file path=xl/worksheets/sheet206.xml><?xml version="1.0" encoding="utf-8"?>
<worksheet xmlns="http://schemas.openxmlformats.org/spreadsheetml/2006/main">
  <sheetPr>
    <outlinePr summaryBelow="1" summaryRight="1"/>
    <pageSetUpPr/>
  </sheetPr>
  <dimension ref="A1:D60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3977</v>
      </c>
    </row>
    <row r="3">
      <c r="A3" s="6" t="inlineStr">
        <is>
          <t>Sample (Total number of properties)</t>
        </is>
      </c>
      <c r="B3" s="4" t="n">
        <v>25</v>
      </c>
    </row>
    <row r="4">
      <c r="A4" s="6" t="inlineStr">
        <is>
          <t>Average property taxes per unit</t>
        </is>
      </c>
      <c r="B4" s="7" t="n">
        <v>1006</v>
      </c>
    </row>
    <row r="5">
      <c r="A5" s="6" t="inlineStr">
        <is>
          <t>Average payroll expenses per unit</t>
        </is>
      </c>
      <c r="B5" s="7" t="n">
        <v>796</v>
      </c>
    </row>
    <row r="6">
      <c r="A6" s="6" t="inlineStr">
        <is>
          <t>Average capital expenditures per unit</t>
        </is>
      </c>
      <c r="B6" s="7" t="n">
        <v>248</v>
      </c>
    </row>
    <row r="7">
      <c r="A7" s="6" t="inlineStr">
        <is>
          <t>Average mortgage per unit</t>
        </is>
      </c>
      <c r="B7" s="7" t="n">
        <v>3954</v>
      </c>
    </row>
    <row r="8">
      <c r="A8" s="6" t="inlineStr">
        <is>
          <t>Average total operating expenses per unit</t>
        </is>
      </c>
      <c r="B8" s="7" t="n">
        <v>3740</v>
      </c>
    </row>
    <row r="9">
      <c r="A9" s="6" t="inlineStr">
        <is>
          <t>Average total expenses per unit</t>
        </is>
      </c>
      <c r="B9" s="7" t="n">
        <v>9745</v>
      </c>
    </row>
    <row r="10">
      <c r="A10" s="6" t="inlineStr">
        <is>
          <t>Average total profit per unit</t>
        </is>
      </c>
      <c r="B10" s="7" t="n">
        <v>989</v>
      </c>
    </row>
    <row r="11">
      <c r="A11" s="6" t="inlineStr">
        <is>
          <t>Property taxes per dollar of rent</t>
        </is>
      </c>
      <c r="B11" s="4" t="inlineStr">
        <is>
          <t>9 cents</t>
        </is>
      </c>
    </row>
    <row r="12">
      <c r="A12" s="6" t="inlineStr">
        <is>
          <t>Payroll expenses per dollar of rent</t>
        </is>
      </c>
      <c r="B12" s="4" t="inlineStr">
        <is>
          <t>7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37 cents</t>
        </is>
      </c>
    </row>
    <row r="15">
      <c r="A15" s="6" t="inlineStr">
        <is>
          <t>Total operating expenses per dollar of rent</t>
        </is>
      </c>
      <c r="B15" s="4" t="inlineStr">
        <is>
          <t>35 cents</t>
        </is>
      </c>
    </row>
    <row r="16">
      <c r="A16" s="6" t="inlineStr">
        <is>
          <t>Total expenses per dollar of rent</t>
        </is>
      </c>
      <c r="B16" s="4" t="inlineStr">
        <is>
          <t>91 cents</t>
        </is>
      </c>
    </row>
    <row r="17">
      <c r="A17" s="6" t="inlineStr">
        <is>
          <t>Total profit per dollar of rent</t>
        </is>
      </c>
      <c r="B17" s="4" t="inlineStr">
        <is>
          <t>9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3</v>
      </c>
      <c r="B21" s="4" t="n">
        <v>12</v>
      </c>
      <c r="C21" s="4" t="inlineStr">
        <is>
          <t>44221</t>
        </is>
      </c>
      <c r="D21" s="4" t="inlineStr">
        <is>
          <t>PROPERTYZIPCODE</t>
        </is>
      </c>
    </row>
    <row r="22">
      <c r="A22" s="4" t="n">
        <v>2</v>
      </c>
      <c r="B22" s="4" t="n">
        <v>8</v>
      </c>
      <c r="C22" s="4" t="inlineStr">
        <is>
          <t>44203</t>
        </is>
      </c>
      <c r="D22" s="4" t="inlineStr">
        <is>
          <t>PROPERTYZIPCODE</t>
        </is>
      </c>
    </row>
    <row r="23">
      <c r="A23" s="4" t="n">
        <v>2</v>
      </c>
      <c r="B23" s="4" t="n">
        <v>8</v>
      </c>
      <c r="C23" s="4" t="inlineStr">
        <is>
          <t>44312</t>
        </is>
      </c>
      <c r="D23" s="4" t="inlineStr">
        <is>
          <t>PROPERTYZIPCODE</t>
        </is>
      </c>
    </row>
    <row r="24">
      <c r="A24" s="4" t="n">
        <v>2</v>
      </c>
      <c r="B24" s="4" t="n">
        <v>8</v>
      </c>
      <c r="C24" s="4" t="inlineStr">
        <is>
          <t>44646</t>
        </is>
      </c>
      <c r="D24" s="4" t="inlineStr">
        <is>
          <t>PROPERTYZIPCODE</t>
        </is>
      </c>
    </row>
    <row r="25">
      <c r="A25" s="4" t="n">
        <v>2</v>
      </c>
      <c r="B25" s="4" t="n">
        <v>8</v>
      </c>
      <c r="C25" s="4" t="inlineStr">
        <is>
          <t>44313</t>
        </is>
      </c>
      <c r="D25" s="4" t="inlineStr">
        <is>
          <t>PROPERTYZIPCODE</t>
        </is>
      </c>
    </row>
    <row r="26">
      <c r="A26" s="4" t="n">
        <v>1</v>
      </c>
      <c r="B26" s="4" t="n">
        <v>4</v>
      </c>
      <c r="C26" s="4" t="inlineStr">
        <is>
          <t>44067</t>
        </is>
      </c>
      <c r="D26" s="4" t="inlineStr">
        <is>
          <t>PROPERTYZIPCODE</t>
        </is>
      </c>
    </row>
    <row r="27">
      <c r="A27" s="4" t="n">
        <v>1</v>
      </c>
      <c r="B27" s="4" t="n">
        <v>4</v>
      </c>
      <c r="C27" s="4" t="inlineStr">
        <is>
          <t>44304</t>
        </is>
      </c>
      <c r="D27" s="4" t="inlineStr">
        <is>
          <t>PROPERTYZIPCODE</t>
        </is>
      </c>
    </row>
    <row r="28">
      <c r="A28" s="4" t="n">
        <v>1</v>
      </c>
      <c r="B28" s="4" t="n">
        <v>4</v>
      </c>
      <c r="C28" s="4" t="inlineStr">
        <is>
          <t>44333</t>
        </is>
      </c>
      <c r="D28" s="4" t="inlineStr">
        <is>
          <t>PROPERTYZIPCODE</t>
        </is>
      </c>
    </row>
    <row r="29">
      <c r="A29" s="4" t="n">
        <v>1</v>
      </c>
      <c r="B29" s="4" t="n">
        <v>4</v>
      </c>
      <c r="C29" s="4" t="inlineStr">
        <is>
          <t>44308</t>
        </is>
      </c>
      <c r="D29" s="4" t="inlineStr">
        <is>
          <t>PROPERTYZIPCODE</t>
        </is>
      </c>
    </row>
    <row r="30">
      <c r="A30" s="4" t="n">
        <v>1</v>
      </c>
      <c r="B30" s="4" t="n">
        <v>4</v>
      </c>
      <c r="C30" s="4" t="inlineStr">
        <is>
          <t>44224</t>
        </is>
      </c>
      <c r="D30" s="4" t="inlineStr">
        <is>
          <t>PROPERTYZIPCODE</t>
        </is>
      </c>
    </row>
    <row r="31">
      <c r="A31" s="4" t="n">
        <v>1</v>
      </c>
      <c r="B31" s="4" t="n">
        <v>4</v>
      </c>
      <c r="C31" s="4" t="inlineStr">
        <is>
          <t>44236</t>
        </is>
      </c>
      <c r="D31" s="4" t="inlineStr">
        <is>
          <t>PROPERTYZIPCODE</t>
        </is>
      </c>
    </row>
    <row r="32">
      <c r="A32" s="4" t="n">
        <v>1</v>
      </c>
      <c r="B32" s="4" t="n">
        <v>4</v>
      </c>
      <c r="C32" s="4" t="inlineStr">
        <is>
          <t>44705</t>
        </is>
      </c>
      <c r="D32" s="4" t="inlineStr">
        <is>
          <t>PROPERTYZIPCODE</t>
        </is>
      </c>
    </row>
    <row r="33">
      <c r="A33" s="4" t="n">
        <v>1</v>
      </c>
      <c r="B33" s="4" t="n">
        <v>4</v>
      </c>
      <c r="C33" s="4" t="inlineStr">
        <is>
          <t>44310</t>
        </is>
      </c>
      <c r="D33" s="4" t="inlineStr">
        <is>
          <t>PROPERTYZIPCODE</t>
        </is>
      </c>
    </row>
    <row r="34">
      <c r="A34" s="4" t="n">
        <v>1</v>
      </c>
      <c r="B34" s="4" t="n">
        <v>4</v>
      </c>
      <c r="C34" s="4" t="inlineStr">
        <is>
          <t>44709</t>
        </is>
      </c>
      <c r="D34" s="4" t="inlineStr">
        <is>
          <t>PROPERTYZIPCODE</t>
        </is>
      </c>
    </row>
    <row r="35">
      <c r="A35" s="4" t="n">
        <v>1</v>
      </c>
      <c r="B35" s="4" t="n">
        <v>4</v>
      </c>
      <c r="C35" s="4" t="inlineStr">
        <is>
          <t>44305</t>
        </is>
      </c>
      <c r="D35" s="4" t="inlineStr">
        <is>
          <t>PROPERTYZIPCODE</t>
        </is>
      </c>
    </row>
    <row r="36">
      <c r="A36" s="4" t="n">
        <v>1</v>
      </c>
      <c r="B36" s="4" t="n">
        <v>4</v>
      </c>
      <c r="C36" s="4" t="inlineStr">
        <is>
          <t>44647</t>
        </is>
      </c>
      <c r="D36" s="4" t="inlineStr">
        <is>
          <t>PROPERTYZIPCODE</t>
        </is>
      </c>
    </row>
    <row r="37">
      <c r="A37" s="4" t="n">
        <v>1</v>
      </c>
      <c r="B37" s="4" t="n">
        <v>4</v>
      </c>
      <c r="C37" s="4" t="inlineStr">
        <is>
          <t>45013</t>
        </is>
      </c>
      <c r="D37" s="4" t="inlineStr">
        <is>
          <t>PROPERTYZIPCODE</t>
        </is>
      </c>
    </row>
    <row r="38">
      <c r="A38" s="4" t="n">
        <v>1</v>
      </c>
      <c r="B38" s="4" t="n">
        <v>4</v>
      </c>
      <c r="C38" s="4" t="inlineStr">
        <is>
          <t>44306</t>
        </is>
      </c>
      <c r="D38" s="4" t="inlineStr">
        <is>
          <t>PROPERTYZIPCODE</t>
        </is>
      </c>
    </row>
    <row r="39">
      <c r="A39" s="4" t="n">
        <v>1</v>
      </c>
      <c r="B39" s="4" t="n">
        <v>4</v>
      </c>
      <c r="C39" s="4" t="inlineStr">
        <is>
          <t>44714</t>
        </is>
      </c>
      <c r="D39" s="4" t="inlineStr">
        <is>
          <t>PROPERTYZIPCODE</t>
        </is>
      </c>
    </row>
    <row r="40">
      <c r="A40" s="9" t="n">
        <v>25</v>
      </c>
      <c r="B40" s="9" t="n">
        <v>100</v>
      </c>
      <c r="D40" s="9" t="inlineStr">
        <is>
          <t>Total PROPERTYZIPCODE</t>
        </is>
      </c>
    </row>
    <row r="41">
      <c r="A41" s="4" t="n">
        <v>18</v>
      </c>
      <c r="B41" s="4" t="n">
        <v>72</v>
      </c>
      <c r="C41" s="4" t="inlineStr">
        <is>
          <t>GARDEN</t>
        </is>
      </c>
      <c r="D41" s="4" t="inlineStr">
        <is>
          <t>Property Type</t>
        </is>
      </c>
    </row>
    <row r="42">
      <c r="A42" s="4" t="n">
        <v>3</v>
      </c>
      <c r="B42" s="4" t="n">
        <v>12</v>
      </c>
      <c r="C42" s="4" t="inlineStr">
        <is>
          <t>MIDRISE</t>
        </is>
      </c>
      <c r="D42" s="4" t="inlineStr">
        <is>
          <t>Property Type</t>
        </is>
      </c>
    </row>
    <row r="43">
      <c r="A43" s="4" t="n">
        <v>3</v>
      </c>
      <c r="B43" s="4" t="n">
        <v>12</v>
      </c>
      <c r="C43" s="4" t="inlineStr">
        <is>
          <t>MANUF</t>
        </is>
      </c>
      <c r="D43" s="4" t="inlineStr">
        <is>
          <t>Property Type</t>
        </is>
      </c>
    </row>
    <row r="44">
      <c r="A44" s="4" t="n">
        <v>1</v>
      </c>
      <c r="B44" s="4" t="n">
        <v>4</v>
      </c>
      <c r="C44" s="4" t="inlineStr">
        <is>
          <t>SENIOR</t>
        </is>
      </c>
      <c r="D44" s="4" t="inlineStr">
        <is>
          <t>Property Type</t>
        </is>
      </c>
    </row>
    <row r="45">
      <c r="A45" s="9" t="n">
        <v>25</v>
      </c>
      <c r="B45" s="9" t="n">
        <v>100</v>
      </c>
      <c r="D45" s="9" t="inlineStr">
        <is>
          <t>Total Property Type</t>
        </is>
      </c>
    </row>
    <row r="46">
      <c r="A46" s="4" t="n">
        <v>4</v>
      </c>
      <c r="B46" s="4" t="n">
        <v>16</v>
      </c>
      <c r="C46" s="4" t="inlineStr">
        <is>
          <t>Less than 5 years</t>
        </is>
      </c>
      <c r="D46" s="4" t="inlineStr">
        <is>
          <t>Age of Property</t>
        </is>
      </c>
    </row>
    <row r="47">
      <c r="A47" s="4" t="n">
        <v>5</v>
      </c>
      <c r="B47" s="4" t="n">
        <v>20</v>
      </c>
      <c r="C47" s="4" t="inlineStr">
        <is>
          <t>5-9 years</t>
        </is>
      </c>
      <c r="D47" s="4" t="inlineStr">
        <is>
          <t>Age of Property</t>
        </is>
      </c>
    </row>
    <row r="48">
      <c r="A48" s="4" t="n">
        <v>2</v>
      </c>
      <c r="B48" s="4" t="n">
        <v>8</v>
      </c>
      <c r="C48" s="4" t="inlineStr">
        <is>
          <t>10-19 years</t>
        </is>
      </c>
      <c r="D48" s="4" t="inlineStr">
        <is>
          <t>Age of Property</t>
        </is>
      </c>
    </row>
    <row r="49">
      <c r="A49" s="4" t="n">
        <v>14</v>
      </c>
      <c r="B49" s="4" t="n">
        <v>56</v>
      </c>
      <c r="C49" s="4" t="inlineStr">
        <is>
          <t>20+ years</t>
        </is>
      </c>
      <c r="D49" s="4" t="inlineStr">
        <is>
          <t>Age of Property</t>
        </is>
      </c>
    </row>
    <row r="50">
      <c r="A50" s="9" t="n">
        <v>25</v>
      </c>
      <c r="B50" s="9" t="n">
        <v>100</v>
      </c>
      <c r="D50" s="9" t="inlineStr">
        <is>
          <t>Total Age of Property</t>
        </is>
      </c>
    </row>
    <row r="51">
      <c r="A51" s="4" t="n">
        <v>16</v>
      </c>
      <c r="B51" s="4" t="n">
        <v>64</v>
      </c>
      <c r="C51" s="4" t="inlineStr">
        <is>
          <t>Less than 100</t>
        </is>
      </c>
      <c r="D51" s="4" t="inlineStr">
        <is>
          <t>Property Size</t>
        </is>
      </c>
    </row>
    <row r="52">
      <c r="A52" s="4" t="n">
        <v>4</v>
      </c>
      <c r="B52" s="4" t="n">
        <v>16</v>
      </c>
      <c r="C52" s="4" t="inlineStr">
        <is>
          <t>100-199</t>
        </is>
      </c>
      <c r="D52" s="4" t="inlineStr">
        <is>
          <t>Property Size</t>
        </is>
      </c>
    </row>
    <row r="53">
      <c r="A53" s="4" t="n">
        <v>2</v>
      </c>
      <c r="B53" s="4" t="n">
        <v>8</v>
      </c>
      <c r="C53" s="4" t="inlineStr">
        <is>
          <t>200-299</t>
        </is>
      </c>
      <c r="D53" s="4" t="inlineStr">
        <is>
          <t>Property Size</t>
        </is>
      </c>
    </row>
    <row r="54">
      <c r="A54" s="4" t="n">
        <v>1</v>
      </c>
      <c r="B54" s="4" t="n">
        <v>4</v>
      </c>
      <c r="C54" s="4" t="inlineStr">
        <is>
          <t>300-399</t>
        </is>
      </c>
      <c r="D54" s="4" t="inlineStr">
        <is>
          <t>Property Size</t>
        </is>
      </c>
    </row>
    <row r="55">
      <c r="A55" s="4" t="n">
        <v>2</v>
      </c>
      <c r="B55" s="4" t="n">
        <v>8</v>
      </c>
      <c r="C55" s="4" t="inlineStr">
        <is>
          <t>500+</t>
        </is>
      </c>
      <c r="D55" s="4" t="inlineStr">
        <is>
          <t>Property Size</t>
        </is>
      </c>
    </row>
    <row r="56">
      <c r="A56" s="9" t="n">
        <v>25</v>
      </c>
      <c r="B56" s="9" t="n">
        <v>100</v>
      </c>
      <c r="D56" s="9" t="inlineStr">
        <is>
          <t>Total Property Size</t>
        </is>
      </c>
    </row>
    <row r="57">
      <c r="A57" s="4" t="n">
        <v>20</v>
      </c>
      <c r="B57" s="4" t="n">
        <v>80</v>
      </c>
      <c r="C57" s="4" t="inlineStr">
        <is>
          <t>AFFORDABLE</t>
        </is>
      </c>
      <c r="D57" s="4" t="inlineStr">
        <is>
          <t>Rent Type</t>
        </is>
      </c>
    </row>
    <row r="58">
      <c r="A58" s="4" t="n">
        <v>5</v>
      </c>
      <c r="B58" s="4" t="n">
        <v>20</v>
      </c>
      <c r="C58" s="4" t="inlineStr">
        <is>
          <t>MARKETRATE</t>
        </is>
      </c>
      <c r="D58" s="4" t="inlineStr">
        <is>
          <t>Rent Type</t>
        </is>
      </c>
    </row>
    <row r="59">
      <c r="A59" s="9" t="n">
        <v>25</v>
      </c>
      <c r="B59" s="9" t="n">
        <v>100</v>
      </c>
      <c r="D59" s="9" t="inlineStr">
        <is>
          <t>Total Rent Type</t>
        </is>
      </c>
    </row>
    <row r="60"/>
  </sheetData>
  <mergeCells count="2">
    <mergeCell ref="A19:D19"/>
    <mergeCell ref="A1:B1"/>
  </mergeCells>
  <pageMargins left="0.75" right="0.75" top="1" bottom="1" header="0.5" footer="0.5"/>
</worksheet>
</file>

<file path=xl/worksheets/sheet207.xml><?xml version="1.0" encoding="utf-8"?>
<worksheet xmlns="http://schemas.openxmlformats.org/spreadsheetml/2006/main">
  <sheetPr>
    <outlinePr summaryBelow="1" summaryRight="1"/>
    <pageSetUpPr/>
  </sheetPr>
  <dimension ref="A1:D60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5170</v>
      </c>
    </row>
    <row r="3">
      <c r="A3" s="6" t="inlineStr">
        <is>
          <t>Sample (Total number of properties)</t>
        </is>
      </c>
      <c r="B3" s="4" t="n">
        <v>38</v>
      </c>
    </row>
    <row r="4">
      <c r="A4" s="6" t="inlineStr">
        <is>
          <t>Average property taxes per unit</t>
        </is>
      </c>
      <c r="B4" s="7" t="n">
        <v>912</v>
      </c>
    </row>
    <row r="5">
      <c r="A5" s="6" t="inlineStr">
        <is>
          <t>Average payroll expenses per unit</t>
        </is>
      </c>
      <c r="B5" s="7" t="n">
        <v>1041</v>
      </c>
    </row>
    <row r="6">
      <c r="A6" s="6" t="inlineStr">
        <is>
          <t>Average capital expenditures per unit</t>
        </is>
      </c>
      <c r="B6" s="7" t="n">
        <v>221</v>
      </c>
    </row>
    <row r="7">
      <c r="A7" s="6" t="inlineStr">
        <is>
          <t>Average mortgage per unit</t>
        </is>
      </c>
      <c r="B7" s="7" t="n">
        <v>4912</v>
      </c>
    </row>
    <row r="8">
      <c r="A8" s="6" t="inlineStr">
        <is>
          <t>Average total operating expenses per unit</t>
        </is>
      </c>
      <c r="B8" s="7" t="n">
        <v>3343</v>
      </c>
    </row>
    <row r="9">
      <c r="A9" s="6" t="inlineStr">
        <is>
          <t>Average total expenses per unit</t>
        </is>
      </c>
      <c r="B9" s="7" t="n">
        <v>10428</v>
      </c>
    </row>
    <row r="10">
      <c r="A10" s="6" t="inlineStr">
        <is>
          <t>Average total profit per unit</t>
        </is>
      </c>
      <c r="B10" s="7" t="n">
        <v>1228</v>
      </c>
    </row>
    <row r="11">
      <c r="A11" s="6" t="inlineStr">
        <is>
          <t>Property taxes per dollar of rent</t>
        </is>
      </c>
      <c r="B11" s="4" t="inlineStr">
        <is>
          <t>8 cents</t>
        </is>
      </c>
    </row>
    <row r="12">
      <c r="A12" s="6" t="inlineStr">
        <is>
          <t>Payroll expenses per dollar of rent</t>
        </is>
      </c>
      <c r="B12" s="4" t="inlineStr">
        <is>
          <t>9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42 cents</t>
        </is>
      </c>
    </row>
    <row r="15">
      <c r="A15" s="6" t="inlineStr">
        <is>
          <t>Total operating expenses per dollar of rent</t>
        </is>
      </c>
      <c r="B15" s="4" t="inlineStr">
        <is>
          <t>29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6</v>
      </c>
      <c r="B21" s="4" t="n">
        <v>15.79</v>
      </c>
      <c r="C21" s="4" t="inlineStr">
        <is>
          <t>44094</t>
        </is>
      </c>
      <c r="D21" s="4" t="inlineStr">
        <is>
          <t>PROPERTYZIPCODE</t>
        </is>
      </c>
    </row>
    <row r="22">
      <c r="A22" s="4" t="n">
        <v>5</v>
      </c>
      <c r="B22" s="4" t="n">
        <v>13.16</v>
      </c>
      <c r="C22" s="4" t="inlineStr">
        <is>
          <t>44060</t>
        </is>
      </c>
      <c r="D22" s="4" t="inlineStr">
        <is>
          <t>PROPERTYZIPCODE</t>
        </is>
      </c>
    </row>
    <row r="23">
      <c r="A23" s="4" t="n">
        <v>4</v>
      </c>
      <c r="B23" s="4" t="n">
        <v>10.53</v>
      </c>
      <c r="C23" s="4" t="inlineStr">
        <is>
          <t>44241</t>
        </is>
      </c>
      <c r="D23" s="4" t="inlineStr">
        <is>
          <t>PROPERTYZIPCODE</t>
        </is>
      </c>
    </row>
    <row r="24">
      <c r="A24" s="4" t="n">
        <v>3</v>
      </c>
      <c r="B24" s="4" t="n">
        <v>7.89</v>
      </c>
      <c r="C24" s="4" t="inlineStr">
        <is>
          <t>44077</t>
        </is>
      </c>
      <c r="D24" s="4" t="inlineStr">
        <is>
          <t>PROPERTYZIPCODE</t>
        </is>
      </c>
    </row>
    <row r="25">
      <c r="A25" s="4" t="n">
        <v>3</v>
      </c>
      <c r="B25" s="4" t="n">
        <v>7.89</v>
      </c>
      <c r="C25" s="4" t="inlineStr">
        <is>
          <t>44095</t>
        </is>
      </c>
      <c r="D25" s="4" t="inlineStr">
        <is>
          <t>PROPERTYZIPCODE</t>
        </is>
      </c>
    </row>
    <row r="26">
      <c r="A26" s="4" t="n">
        <v>2</v>
      </c>
      <c r="B26" s="4" t="n">
        <v>5.26</v>
      </c>
      <c r="C26" s="4" t="inlineStr">
        <is>
          <t>44420</t>
        </is>
      </c>
      <c r="D26" s="4" t="inlineStr">
        <is>
          <t>PROPERTYZIPCODE</t>
        </is>
      </c>
    </row>
    <row r="27">
      <c r="A27" s="4" t="n">
        <v>2</v>
      </c>
      <c r="B27" s="4" t="n">
        <v>5.26</v>
      </c>
      <c r="C27" s="4" t="inlineStr">
        <is>
          <t>44240</t>
        </is>
      </c>
      <c r="D27" s="4" t="inlineStr">
        <is>
          <t>PROPERTYZIPCODE</t>
        </is>
      </c>
    </row>
    <row r="28">
      <c r="A28" s="4" t="n">
        <v>2</v>
      </c>
      <c r="B28" s="4" t="n">
        <v>5.26</v>
      </c>
      <c r="C28" s="4" t="inlineStr">
        <is>
          <t>44041</t>
        </is>
      </c>
      <c r="D28" s="4" t="inlineStr">
        <is>
          <t>PROPERTYZIPCODE</t>
        </is>
      </c>
    </row>
    <row r="29">
      <c r="A29" s="4" t="n">
        <v>1</v>
      </c>
      <c r="B29" s="4" t="n">
        <v>2.63</v>
      </c>
      <c r="C29" s="4" t="inlineStr">
        <is>
          <t>44202</t>
        </is>
      </c>
      <c r="D29" s="4" t="inlineStr">
        <is>
          <t>PROPERTYZIPCODE</t>
        </is>
      </c>
    </row>
    <row r="30">
      <c r="A30" s="4" t="n">
        <v>1</v>
      </c>
      <c r="B30" s="4" t="n">
        <v>2.63</v>
      </c>
      <c r="C30" s="4" t="inlineStr">
        <is>
          <t>44446</t>
        </is>
      </c>
      <c r="D30" s="4" t="inlineStr">
        <is>
          <t>PROPERTYZIPCODE</t>
        </is>
      </c>
    </row>
    <row r="31">
      <c r="A31" s="4" t="n">
        <v>1</v>
      </c>
      <c r="B31" s="4" t="n">
        <v>2.63</v>
      </c>
      <c r="C31" s="4" t="inlineStr">
        <is>
          <t>44483</t>
        </is>
      </c>
      <c r="D31" s="4" t="inlineStr">
        <is>
          <t>PROPERTYZIPCODE</t>
        </is>
      </c>
    </row>
    <row r="32">
      <c r="A32" s="4" t="n">
        <v>1</v>
      </c>
      <c r="B32" s="4" t="n">
        <v>2.63</v>
      </c>
      <c r="C32" s="4" t="inlineStr">
        <is>
          <t>44057</t>
        </is>
      </c>
      <c r="D32" s="4" t="inlineStr">
        <is>
          <t>PROPERTYZIPCODE</t>
        </is>
      </c>
    </row>
    <row r="33">
      <c r="A33" s="4" t="n">
        <v>1</v>
      </c>
      <c r="B33" s="4" t="n">
        <v>2.63</v>
      </c>
      <c r="C33" s="4" t="inlineStr">
        <is>
          <t>44444</t>
        </is>
      </c>
      <c r="D33" s="4" t="inlineStr">
        <is>
          <t>PROPERTYZIPCODE</t>
        </is>
      </c>
    </row>
    <row r="34">
      <c r="A34" s="4" t="n">
        <v>1</v>
      </c>
      <c r="B34" s="4" t="n">
        <v>2.63</v>
      </c>
      <c r="C34" s="4" t="inlineStr">
        <is>
          <t>44485</t>
        </is>
      </c>
      <c r="D34" s="4" t="inlineStr">
        <is>
          <t>PROPERTYZIPCODE</t>
        </is>
      </c>
    </row>
    <row r="35">
      <c r="A35" s="4" t="n">
        <v>1</v>
      </c>
      <c r="B35" s="4" t="n">
        <v>2.63</v>
      </c>
      <c r="C35" s="4" t="inlineStr">
        <is>
          <t>44092</t>
        </is>
      </c>
      <c r="D35" s="4" t="inlineStr">
        <is>
          <t>PROPERTYZIPCODE</t>
        </is>
      </c>
    </row>
    <row r="36">
      <c r="A36" s="4" t="n">
        <v>1</v>
      </c>
      <c r="B36" s="4" t="n">
        <v>2.63</v>
      </c>
      <c r="C36" s="4" t="inlineStr">
        <is>
          <t>44076</t>
        </is>
      </c>
      <c r="D36" s="4" t="inlineStr">
        <is>
          <t>PROPERTYZIPCODE</t>
        </is>
      </c>
    </row>
    <row r="37">
      <c r="A37" s="4" t="n">
        <v>1</v>
      </c>
      <c r="B37" s="4" t="n">
        <v>2.63</v>
      </c>
      <c r="C37" s="4" t="inlineStr">
        <is>
          <t>44004</t>
        </is>
      </c>
      <c r="D37" s="4" t="inlineStr">
        <is>
          <t>PROPERTYZIPCODE</t>
        </is>
      </c>
    </row>
    <row r="38">
      <c r="A38" s="4" t="n">
        <v>1</v>
      </c>
      <c r="B38" s="4" t="n">
        <v>2.63</v>
      </c>
      <c r="C38" s="4" t="inlineStr">
        <is>
          <t>44266</t>
        </is>
      </c>
      <c r="D38" s="4" t="inlineStr">
        <is>
          <t>PROPERTYZIPCODE</t>
        </is>
      </c>
    </row>
    <row r="39">
      <c r="A39" s="4" t="n">
        <v>1</v>
      </c>
      <c r="B39" s="4" t="n">
        <v>2.63</v>
      </c>
      <c r="C39" s="4" t="inlineStr">
        <is>
          <t>44030</t>
        </is>
      </c>
      <c r="D39" s="4" t="inlineStr">
        <is>
          <t>PROPERTYZIPCODE</t>
        </is>
      </c>
    </row>
    <row r="40">
      <c r="A40" s="9" t="n">
        <v>38</v>
      </c>
      <c r="B40" s="9" t="n">
        <v>100</v>
      </c>
      <c r="D40" s="9" t="inlineStr">
        <is>
          <t>Total PROPERTYZIPCODE</t>
        </is>
      </c>
    </row>
    <row r="41">
      <c r="A41" s="4" t="n">
        <v>31</v>
      </c>
      <c r="B41" s="4" t="n">
        <v>81.58</v>
      </c>
      <c r="C41" s="4" t="inlineStr">
        <is>
          <t>GARDEN</t>
        </is>
      </c>
      <c r="D41" s="4" t="inlineStr">
        <is>
          <t>Property Type</t>
        </is>
      </c>
    </row>
    <row r="42">
      <c r="A42" s="4" t="n">
        <v>5</v>
      </c>
      <c r="B42" s="4" t="n">
        <v>13.16</v>
      </c>
      <c r="C42" s="4" t="inlineStr">
        <is>
          <t>MANUF</t>
        </is>
      </c>
      <c r="D42" s="4" t="inlineStr">
        <is>
          <t>Property Type</t>
        </is>
      </c>
    </row>
    <row r="43">
      <c r="A43" s="4" t="n">
        <v>1</v>
      </c>
      <c r="B43" s="4" t="n">
        <v>2.63</v>
      </c>
      <c r="C43" s="4" t="inlineStr">
        <is>
          <t>STUDENT</t>
        </is>
      </c>
      <c r="D43" s="4" t="inlineStr">
        <is>
          <t>Property Type</t>
        </is>
      </c>
    </row>
    <row r="44">
      <c r="A44" s="4" t="n">
        <v>1</v>
      </c>
      <c r="B44" s="4" t="n">
        <v>2.63</v>
      </c>
      <c r="C44" s="4" t="inlineStr">
        <is>
          <t>MIDRISE</t>
        </is>
      </c>
      <c r="D44" s="4" t="inlineStr">
        <is>
          <t>Property Type</t>
        </is>
      </c>
    </row>
    <row r="45">
      <c r="A45" s="9" t="n">
        <v>38</v>
      </c>
      <c r="B45" s="9" t="n">
        <v>100</v>
      </c>
      <c r="D45" s="9" t="inlineStr">
        <is>
          <t>Total Property Type</t>
        </is>
      </c>
    </row>
    <row r="46">
      <c r="A46" s="4" t="n">
        <v>3</v>
      </c>
      <c r="B46" s="4" t="n">
        <v>7.89</v>
      </c>
      <c r="C46" s="4" t="inlineStr">
        <is>
          <t>Less than 5 years</t>
        </is>
      </c>
      <c r="D46" s="4" t="inlineStr">
        <is>
          <t>Age of Property</t>
        </is>
      </c>
    </row>
    <row r="47">
      <c r="A47" s="4" t="n">
        <v>10</v>
      </c>
      <c r="B47" s="4" t="n">
        <v>26.32</v>
      </c>
      <c r="C47" s="4" t="inlineStr">
        <is>
          <t>5-9 years</t>
        </is>
      </c>
      <c r="D47" s="4" t="inlineStr">
        <is>
          <t>Age of Property</t>
        </is>
      </c>
    </row>
    <row r="48">
      <c r="A48" s="4" t="n">
        <v>5</v>
      </c>
      <c r="B48" s="4" t="n">
        <v>13.16</v>
      </c>
      <c r="C48" s="4" t="inlineStr">
        <is>
          <t>10-19 years</t>
        </is>
      </c>
      <c r="D48" s="4" t="inlineStr">
        <is>
          <t>Age of Property</t>
        </is>
      </c>
    </row>
    <row r="49">
      <c r="A49" s="4" t="n">
        <v>20</v>
      </c>
      <c r="B49" s="4" t="n">
        <v>52.63</v>
      </c>
      <c r="C49" s="4" t="inlineStr">
        <is>
          <t>20+ years</t>
        </is>
      </c>
      <c r="D49" s="4" t="inlineStr">
        <is>
          <t>Age of Property</t>
        </is>
      </c>
    </row>
    <row r="50">
      <c r="A50" s="9" t="n">
        <v>38</v>
      </c>
      <c r="B50" s="9" t="n">
        <v>100</v>
      </c>
      <c r="D50" s="9" t="inlineStr">
        <is>
          <t>Total Age of Property</t>
        </is>
      </c>
    </row>
    <row r="51">
      <c r="A51" s="4" t="n">
        <v>21</v>
      </c>
      <c r="B51" s="4" t="n">
        <v>55.26</v>
      </c>
      <c r="C51" s="4" t="inlineStr">
        <is>
          <t>Less than 100</t>
        </is>
      </c>
      <c r="D51" s="4" t="inlineStr">
        <is>
          <t>Property Size</t>
        </is>
      </c>
    </row>
    <row r="52">
      <c r="A52" s="4" t="n">
        <v>10</v>
      </c>
      <c r="B52" s="4" t="n">
        <v>26.32</v>
      </c>
      <c r="C52" s="4" t="inlineStr">
        <is>
          <t>100-199</t>
        </is>
      </c>
      <c r="D52" s="4" t="inlineStr">
        <is>
          <t>Property Size</t>
        </is>
      </c>
    </row>
    <row r="53">
      <c r="A53" s="4" t="n">
        <v>4</v>
      </c>
      <c r="B53" s="4" t="n">
        <v>10.53</v>
      </c>
      <c r="C53" s="4" t="inlineStr">
        <is>
          <t>200-299</t>
        </is>
      </c>
      <c r="D53" s="4" t="inlineStr">
        <is>
          <t>Property Size</t>
        </is>
      </c>
    </row>
    <row r="54">
      <c r="A54" s="4" t="n">
        <v>1</v>
      </c>
      <c r="B54" s="4" t="n">
        <v>2.63</v>
      </c>
      <c r="C54" s="4" t="inlineStr">
        <is>
          <t>300-399</t>
        </is>
      </c>
      <c r="D54" s="4" t="inlineStr">
        <is>
          <t>Property Size</t>
        </is>
      </c>
    </row>
    <row r="55">
      <c r="A55" s="4" t="n">
        <v>2</v>
      </c>
      <c r="B55" s="4" t="n">
        <v>5.26</v>
      </c>
      <c r="C55" s="4" t="inlineStr">
        <is>
          <t>500+</t>
        </is>
      </c>
      <c r="D55" s="4" t="inlineStr">
        <is>
          <t>Property Size</t>
        </is>
      </c>
    </row>
    <row r="56">
      <c r="A56" s="9" t="n">
        <v>38</v>
      </c>
      <c r="B56" s="9" t="n">
        <v>100</v>
      </c>
      <c r="D56" s="9" t="inlineStr">
        <is>
          <t>Total Property Size</t>
        </is>
      </c>
    </row>
    <row r="57">
      <c r="A57" s="4" t="n">
        <v>30</v>
      </c>
      <c r="B57" s="4" t="n">
        <v>78.95</v>
      </c>
      <c r="C57" s="4" t="inlineStr">
        <is>
          <t>AFFORDABLE</t>
        </is>
      </c>
      <c r="D57" s="4" t="inlineStr">
        <is>
          <t>Rent Type</t>
        </is>
      </c>
    </row>
    <row r="58">
      <c r="A58" s="4" t="n">
        <v>8</v>
      </c>
      <c r="B58" s="4" t="n">
        <v>21.05</v>
      </c>
      <c r="C58" s="4" t="inlineStr">
        <is>
          <t>MARKETRATE</t>
        </is>
      </c>
      <c r="D58" s="4" t="inlineStr">
        <is>
          <t>Rent Type</t>
        </is>
      </c>
    </row>
    <row r="59">
      <c r="A59" s="9" t="n">
        <v>38</v>
      </c>
      <c r="B59" s="9" t="n">
        <v>100</v>
      </c>
      <c r="D59" s="9" t="inlineStr">
        <is>
          <t>Total Rent Type</t>
        </is>
      </c>
    </row>
    <row r="60"/>
  </sheetData>
  <mergeCells count="2">
    <mergeCell ref="A19:D19"/>
    <mergeCell ref="A1:B1"/>
  </mergeCells>
  <pageMargins left="0.75" right="0.75" top="1" bottom="1" header="0.5" footer="0.5"/>
</worksheet>
</file>

<file path=xl/worksheets/sheet208.xml><?xml version="1.0" encoding="utf-8"?>
<worksheet xmlns="http://schemas.openxmlformats.org/spreadsheetml/2006/main">
  <sheetPr>
    <outlinePr summaryBelow="1" summaryRight="1"/>
    <pageSetUpPr/>
  </sheetPr>
  <dimension ref="A1:D56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7345</v>
      </c>
    </row>
    <row r="3">
      <c r="A3" s="6" t="inlineStr">
        <is>
          <t>Sample (Total number of properties)</t>
        </is>
      </c>
      <c r="B3" s="4" t="n">
        <v>40</v>
      </c>
    </row>
    <row r="4">
      <c r="A4" s="6" t="inlineStr">
        <is>
          <t>Average property taxes per unit</t>
        </is>
      </c>
      <c r="B4" s="7" t="n">
        <v>1355</v>
      </c>
    </row>
    <row r="5">
      <c r="A5" s="6" t="inlineStr">
        <is>
          <t>Average payroll expenses per unit</t>
        </is>
      </c>
      <c r="B5" s="7" t="n">
        <v>1427</v>
      </c>
    </row>
    <row r="6">
      <c r="A6" s="6" t="inlineStr">
        <is>
          <t>Average capital expenditures per unit</t>
        </is>
      </c>
      <c r="B6" s="7" t="n">
        <v>270</v>
      </c>
    </row>
    <row r="7">
      <c r="A7" s="6" t="inlineStr">
        <is>
          <t>Average mortgage per unit</t>
        </is>
      </c>
      <c r="B7" s="7" t="n">
        <v>5344</v>
      </c>
    </row>
    <row r="8">
      <c r="A8" s="6" t="inlineStr">
        <is>
          <t>Average total operating expenses per unit</t>
        </is>
      </c>
      <c r="B8" s="7" t="n">
        <v>3758</v>
      </c>
    </row>
    <row r="9">
      <c r="A9" s="6" t="inlineStr">
        <is>
          <t>Average total expenses per unit</t>
        </is>
      </c>
      <c r="B9" s="7" t="n">
        <v>12153</v>
      </c>
    </row>
    <row r="10">
      <c r="A10" s="6" t="inlineStr">
        <is>
          <t>Average total profit per unit</t>
        </is>
      </c>
      <c r="B10" s="7" t="n">
        <v>1336</v>
      </c>
    </row>
    <row r="11">
      <c r="A11" s="6" t="inlineStr">
        <is>
          <t>Property taxes per dollar of rent</t>
        </is>
      </c>
      <c r="B11" s="4" t="inlineStr">
        <is>
          <t>10 cents</t>
        </is>
      </c>
    </row>
    <row r="12">
      <c r="A12" s="6" t="inlineStr">
        <is>
          <t>Payroll expenses per dollar of rent</t>
        </is>
      </c>
      <c r="B12" s="4" t="inlineStr">
        <is>
          <t>11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40 cents</t>
        </is>
      </c>
    </row>
    <row r="15">
      <c r="A15" s="6" t="inlineStr">
        <is>
          <t>Total operating expenses per dollar of rent</t>
        </is>
      </c>
      <c r="B15" s="4" t="inlineStr">
        <is>
          <t>28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5</v>
      </c>
      <c r="B21" s="4" t="n">
        <v>12.5</v>
      </c>
      <c r="C21" s="4" t="inlineStr">
        <is>
          <t>43026</t>
        </is>
      </c>
      <c r="D21" s="4" t="inlineStr">
        <is>
          <t>PROPERTYZIPCODE</t>
        </is>
      </c>
    </row>
    <row r="22">
      <c r="A22" s="4" t="n">
        <v>5</v>
      </c>
      <c r="B22" s="4" t="n">
        <v>12.5</v>
      </c>
      <c r="C22" s="4" t="inlineStr">
        <is>
          <t>43204</t>
        </is>
      </c>
      <c r="D22" s="4" t="inlineStr">
        <is>
          <t>PROPERTYZIPCODE</t>
        </is>
      </c>
    </row>
    <row r="23">
      <c r="A23" s="4" t="n">
        <v>5</v>
      </c>
      <c r="B23" s="4" t="n">
        <v>12.5</v>
      </c>
      <c r="C23" s="4" t="inlineStr">
        <is>
          <t>43228</t>
        </is>
      </c>
      <c r="D23" s="4" t="inlineStr">
        <is>
          <t>PROPERTYZIPCODE</t>
        </is>
      </c>
    </row>
    <row r="24">
      <c r="A24" s="4" t="n">
        <v>4</v>
      </c>
      <c r="B24" s="4" t="n">
        <v>10</v>
      </c>
      <c r="C24" s="4" t="inlineStr">
        <is>
          <t>43123</t>
        </is>
      </c>
      <c r="D24" s="4" t="inlineStr">
        <is>
          <t>PROPERTYZIPCODE</t>
        </is>
      </c>
    </row>
    <row r="25">
      <c r="A25" s="4" t="n">
        <v>4</v>
      </c>
      <c r="B25" s="4" t="n">
        <v>10</v>
      </c>
      <c r="C25" s="4" t="inlineStr">
        <is>
          <t>43016</t>
        </is>
      </c>
      <c r="D25" s="4" t="inlineStr">
        <is>
          <t>PROPERTYZIPCODE</t>
        </is>
      </c>
    </row>
    <row r="26">
      <c r="A26" s="4" t="n">
        <v>3</v>
      </c>
      <c r="B26" s="4" t="n">
        <v>7.5</v>
      </c>
      <c r="C26" s="4" t="inlineStr">
        <is>
          <t>43223</t>
        </is>
      </c>
      <c r="D26" s="4" t="inlineStr">
        <is>
          <t>PROPERTYZIPCODE</t>
        </is>
      </c>
    </row>
    <row r="27">
      <c r="A27" s="4" t="n">
        <v>3</v>
      </c>
      <c r="B27" s="4" t="n">
        <v>7.5</v>
      </c>
      <c r="C27" s="4" t="inlineStr">
        <is>
          <t>43110</t>
        </is>
      </c>
      <c r="D27" s="4" t="inlineStr">
        <is>
          <t>PROPERTYZIPCODE</t>
        </is>
      </c>
    </row>
    <row r="28">
      <c r="A28" s="4" t="n">
        <v>2</v>
      </c>
      <c r="B28" s="4" t="n">
        <v>5</v>
      </c>
      <c r="C28" s="4" t="inlineStr">
        <is>
          <t>43215</t>
        </is>
      </c>
      <c r="D28" s="4" t="inlineStr">
        <is>
          <t>PROPERTYZIPCODE</t>
        </is>
      </c>
    </row>
    <row r="29">
      <c r="A29" s="4" t="n">
        <v>2</v>
      </c>
      <c r="B29" s="4" t="n">
        <v>5</v>
      </c>
      <c r="C29" s="4" t="inlineStr">
        <is>
          <t>43221</t>
        </is>
      </c>
      <c r="D29" s="4" t="inlineStr">
        <is>
          <t>PROPERTYZIPCODE</t>
        </is>
      </c>
    </row>
    <row r="30">
      <c r="A30" s="4" t="n">
        <v>2</v>
      </c>
      <c r="B30" s="4" t="n">
        <v>5</v>
      </c>
      <c r="C30" s="4" t="inlineStr">
        <is>
          <t>43125</t>
        </is>
      </c>
      <c r="D30" s="4" t="inlineStr">
        <is>
          <t>PROPERTYZIPCODE</t>
        </is>
      </c>
    </row>
    <row r="31">
      <c r="A31" s="4" t="n">
        <v>1</v>
      </c>
      <c r="B31" s="4" t="n">
        <v>2.5</v>
      </c>
      <c r="C31" s="4" t="inlineStr">
        <is>
          <t>43119</t>
        </is>
      </c>
      <c r="D31" s="4" t="inlineStr">
        <is>
          <t>PROPERTYZIPCODE</t>
        </is>
      </c>
    </row>
    <row r="32">
      <c r="A32" s="4" t="n">
        <v>1</v>
      </c>
      <c r="B32" s="4" t="n">
        <v>2.5</v>
      </c>
      <c r="C32" s="4" t="inlineStr">
        <is>
          <t>43206</t>
        </is>
      </c>
      <c r="D32" s="4" t="inlineStr">
        <is>
          <t>PROPERTYZIPCODE</t>
        </is>
      </c>
    </row>
    <row r="33">
      <c r="A33" s="4" t="n">
        <v>1</v>
      </c>
      <c r="B33" s="4" t="n">
        <v>2.5</v>
      </c>
      <c r="C33" s="4" t="inlineStr">
        <is>
          <t>45356</t>
        </is>
      </c>
      <c r="D33" s="4" t="inlineStr">
        <is>
          <t>PROPERTYZIPCODE</t>
        </is>
      </c>
    </row>
    <row r="34">
      <c r="A34" s="4" t="n">
        <v>1</v>
      </c>
      <c r="B34" s="4" t="n">
        <v>2.5</v>
      </c>
      <c r="C34" s="4" t="inlineStr">
        <is>
          <t>43207</t>
        </is>
      </c>
      <c r="D34" s="4" t="inlineStr">
        <is>
          <t>PROPERTYZIPCODE</t>
        </is>
      </c>
    </row>
    <row r="35">
      <c r="A35" s="4" t="n">
        <v>1</v>
      </c>
      <c r="B35" s="4" t="n">
        <v>2.5</v>
      </c>
      <c r="C35" s="4" t="inlineStr">
        <is>
          <t>43056</t>
        </is>
      </c>
      <c r="D35" s="4" t="inlineStr">
        <is>
          <t>PROPERTYZIPCODE</t>
        </is>
      </c>
    </row>
    <row r="36">
      <c r="A36" s="9" t="n">
        <v>40</v>
      </c>
      <c r="B36" s="9" t="n">
        <v>100</v>
      </c>
      <c r="D36" s="9" t="inlineStr">
        <is>
          <t>Total PROPERTYZIPCODE</t>
        </is>
      </c>
    </row>
    <row r="37">
      <c r="A37" s="4" t="n">
        <v>37</v>
      </c>
      <c r="B37" s="4" t="n">
        <v>92.5</v>
      </c>
      <c r="C37" s="4" t="inlineStr">
        <is>
          <t>GARDEN</t>
        </is>
      </c>
      <c r="D37" s="4" t="inlineStr">
        <is>
          <t>Property Type</t>
        </is>
      </c>
    </row>
    <row r="38">
      <c r="A38" s="4" t="n">
        <v>2</v>
      </c>
      <c r="B38" s="4" t="n">
        <v>5</v>
      </c>
      <c r="C38" s="4" t="inlineStr">
        <is>
          <t>MIDRISE</t>
        </is>
      </c>
      <c r="D38" s="4" t="inlineStr">
        <is>
          <t>Property Type</t>
        </is>
      </c>
    </row>
    <row r="39">
      <c r="A39" s="4" t="n">
        <v>1</v>
      </c>
      <c r="B39" s="4" t="n">
        <v>2.5</v>
      </c>
      <c r="C39" s="4" t="inlineStr">
        <is>
          <t>MANUF</t>
        </is>
      </c>
      <c r="D39" s="4" t="inlineStr">
        <is>
          <t>Property Type</t>
        </is>
      </c>
    </row>
    <row r="40">
      <c r="A40" s="9" t="n">
        <v>40</v>
      </c>
      <c r="B40" s="9" t="n">
        <v>100</v>
      </c>
      <c r="D40" s="9" t="inlineStr">
        <is>
          <t>Total Property Type</t>
        </is>
      </c>
    </row>
    <row r="41">
      <c r="A41" s="4" t="n">
        <v>4</v>
      </c>
      <c r="B41" s="4" t="n">
        <v>10</v>
      </c>
      <c r="C41" s="4" t="inlineStr">
        <is>
          <t>Less than 5 years</t>
        </is>
      </c>
      <c r="D41" s="4" t="inlineStr">
        <is>
          <t>Age of Property</t>
        </is>
      </c>
    </row>
    <row r="42">
      <c r="A42" s="4" t="n">
        <v>11</v>
      </c>
      <c r="B42" s="4" t="n">
        <v>27.5</v>
      </c>
      <c r="C42" s="4" t="inlineStr">
        <is>
          <t>5-9 years</t>
        </is>
      </c>
      <c r="D42" s="4" t="inlineStr">
        <is>
          <t>Age of Property</t>
        </is>
      </c>
    </row>
    <row r="43">
      <c r="A43" s="4" t="n">
        <v>4</v>
      </c>
      <c r="B43" s="4" t="n">
        <v>10</v>
      </c>
      <c r="C43" s="4" t="inlineStr">
        <is>
          <t>10-19 years</t>
        </is>
      </c>
      <c r="D43" s="4" t="inlineStr">
        <is>
          <t>Age of Property</t>
        </is>
      </c>
    </row>
    <row r="44">
      <c r="A44" s="4" t="n">
        <v>21</v>
      </c>
      <c r="B44" s="4" t="n">
        <v>52.5</v>
      </c>
      <c r="C44" s="4" t="inlineStr">
        <is>
          <t>20+ years</t>
        </is>
      </c>
      <c r="D44" s="4" t="inlineStr">
        <is>
          <t>Age of Property</t>
        </is>
      </c>
    </row>
    <row r="45">
      <c r="A45" s="9" t="n">
        <v>40</v>
      </c>
      <c r="B45" s="9" t="n">
        <v>100</v>
      </c>
      <c r="D45" s="9" t="inlineStr">
        <is>
          <t>Total Age of Property</t>
        </is>
      </c>
    </row>
    <row r="46">
      <c r="A46" s="4" t="n">
        <v>16</v>
      </c>
      <c r="B46" s="4" t="n">
        <v>40</v>
      </c>
      <c r="C46" s="4" t="inlineStr">
        <is>
          <t>Less than 100</t>
        </is>
      </c>
      <c r="D46" s="4" t="inlineStr">
        <is>
          <t>Property Size</t>
        </is>
      </c>
    </row>
    <row r="47">
      <c r="A47" s="4" t="n">
        <v>9</v>
      </c>
      <c r="B47" s="4" t="n">
        <v>22.5</v>
      </c>
      <c r="C47" s="4" t="inlineStr">
        <is>
          <t>100-199</t>
        </is>
      </c>
      <c r="D47" s="4" t="inlineStr">
        <is>
          <t>Property Size</t>
        </is>
      </c>
    </row>
    <row r="48">
      <c r="A48" s="4" t="n">
        <v>7</v>
      </c>
      <c r="B48" s="4" t="n">
        <v>17.5</v>
      </c>
      <c r="C48" s="4" t="inlineStr">
        <is>
          <t>200-299</t>
        </is>
      </c>
      <c r="D48" s="4" t="inlineStr">
        <is>
          <t>Property Size</t>
        </is>
      </c>
    </row>
    <row r="49">
      <c r="A49" s="4" t="n">
        <v>4</v>
      </c>
      <c r="B49" s="4" t="n">
        <v>10</v>
      </c>
      <c r="C49" s="4" t="inlineStr">
        <is>
          <t>300-399</t>
        </is>
      </c>
      <c r="D49" s="4" t="inlineStr">
        <is>
          <t>Property Size</t>
        </is>
      </c>
    </row>
    <row r="50">
      <c r="A50" s="4" t="n">
        <v>2</v>
      </c>
      <c r="B50" s="4" t="n">
        <v>5</v>
      </c>
      <c r="C50" s="4" t="inlineStr">
        <is>
          <t>400-499</t>
        </is>
      </c>
      <c r="D50" s="4" t="inlineStr">
        <is>
          <t>Property Size</t>
        </is>
      </c>
    </row>
    <row r="51">
      <c r="A51" s="4" t="n">
        <v>2</v>
      </c>
      <c r="B51" s="4" t="n">
        <v>5</v>
      </c>
      <c r="C51" s="4" t="inlineStr">
        <is>
          <t>500+</t>
        </is>
      </c>
      <c r="D51" s="4" t="inlineStr">
        <is>
          <t>Property Size</t>
        </is>
      </c>
    </row>
    <row r="52">
      <c r="A52" s="9" t="n">
        <v>40</v>
      </c>
      <c r="B52" s="9" t="n">
        <v>100</v>
      </c>
      <c r="D52" s="9" t="inlineStr">
        <is>
          <t>Total Property Size</t>
        </is>
      </c>
    </row>
    <row r="53">
      <c r="A53" s="4" t="n">
        <v>31</v>
      </c>
      <c r="B53" s="4" t="n">
        <v>77.5</v>
      </c>
      <c r="C53" s="4" t="inlineStr">
        <is>
          <t>AFFORDABLE</t>
        </is>
      </c>
      <c r="D53" s="4" t="inlineStr">
        <is>
          <t>Rent Type</t>
        </is>
      </c>
    </row>
    <row r="54">
      <c r="A54" s="4" t="n">
        <v>9</v>
      </c>
      <c r="B54" s="4" t="n">
        <v>22.5</v>
      </c>
      <c r="C54" s="4" t="inlineStr">
        <is>
          <t>MARKETRATE</t>
        </is>
      </c>
      <c r="D54" s="4" t="inlineStr">
        <is>
          <t>Rent Type</t>
        </is>
      </c>
    </row>
    <row r="55">
      <c r="A55" s="9" t="n">
        <v>40</v>
      </c>
      <c r="B55" s="9" t="n">
        <v>100</v>
      </c>
      <c r="D55" s="9" t="inlineStr">
        <is>
          <t>Total Rent Type</t>
        </is>
      </c>
    </row>
    <row r="56"/>
  </sheetData>
  <mergeCells count="2">
    <mergeCell ref="A19:D19"/>
    <mergeCell ref="A1:B1"/>
  </mergeCells>
  <pageMargins left="0.75" right="0.75" top="1" bottom="1" header="0.5" footer="0.5"/>
</worksheet>
</file>

<file path=xl/worksheets/sheet209.xml><?xml version="1.0" encoding="utf-8"?>
<worksheet xmlns="http://schemas.openxmlformats.org/spreadsheetml/2006/main">
  <sheetPr>
    <outlinePr summaryBelow="1" summaryRight="1"/>
    <pageSetUpPr/>
  </sheetPr>
  <dimension ref="A1:D58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4628</v>
      </c>
    </row>
    <row r="3">
      <c r="A3" s="6" t="inlineStr">
        <is>
          <t>Sample (Total number of properties)</t>
        </is>
      </c>
      <c r="B3" s="4" t="n">
        <v>36</v>
      </c>
    </row>
    <row r="4">
      <c r="A4" s="6" t="inlineStr">
        <is>
          <t>Average property taxes per unit</t>
        </is>
      </c>
      <c r="B4" s="7" t="n">
        <v>901</v>
      </c>
    </row>
    <row r="5">
      <c r="A5" s="6" t="inlineStr">
        <is>
          <t>Average payroll expenses per unit</t>
        </is>
      </c>
      <c r="B5" s="7" t="n">
        <v>1284</v>
      </c>
    </row>
    <row r="6">
      <c r="A6" s="6" t="inlineStr">
        <is>
          <t>Average capital expenditures per unit</t>
        </is>
      </c>
      <c r="B6" s="7" t="n">
        <v>252</v>
      </c>
    </row>
    <row r="7">
      <c r="A7" s="6" t="inlineStr">
        <is>
          <t>Average mortgage per unit</t>
        </is>
      </c>
      <c r="B7" s="7" t="n">
        <v>4062</v>
      </c>
    </row>
    <row r="8">
      <c r="A8" s="6" t="inlineStr">
        <is>
          <t>Average total operating expenses per unit</t>
        </is>
      </c>
      <c r="B8" s="7" t="n">
        <v>3478</v>
      </c>
    </row>
    <row r="9">
      <c r="A9" s="6" t="inlineStr">
        <is>
          <t>Average total expenses per unit</t>
        </is>
      </c>
      <c r="B9" s="7" t="n">
        <v>9977</v>
      </c>
    </row>
    <row r="10">
      <c r="A10" s="6" t="inlineStr">
        <is>
          <t>Average total profit per unit</t>
        </is>
      </c>
      <c r="B10" s="7" t="n">
        <v>1015</v>
      </c>
    </row>
    <row r="11">
      <c r="A11" s="6" t="inlineStr">
        <is>
          <t>Property taxes per dollar of rent</t>
        </is>
      </c>
      <c r="B11" s="4" t="inlineStr">
        <is>
          <t>8 cents</t>
        </is>
      </c>
    </row>
    <row r="12">
      <c r="A12" s="6" t="inlineStr">
        <is>
          <t>Payroll expenses per dollar of rent</t>
        </is>
      </c>
      <c r="B12" s="4" t="inlineStr">
        <is>
          <t>12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37 cents</t>
        </is>
      </c>
    </row>
    <row r="15">
      <c r="A15" s="6" t="inlineStr">
        <is>
          <t>Total operating expenses per dollar of rent</t>
        </is>
      </c>
      <c r="B15" s="4" t="inlineStr">
        <is>
          <t>32 cents</t>
        </is>
      </c>
    </row>
    <row r="16">
      <c r="A16" s="6" t="inlineStr">
        <is>
          <t>Total expenses per dollar of rent</t>
        </is>
      </c>
      <c r="B16" s="4" t="inlineStr">
        <is>
          <t>91 cents</t>
        </is>
      </c>
    </row>
    <row r="17">
      <c r="A17" s="6" t="inlineStr">
        <is>
          <t>Total profit per dollar of rent</t>
        </is>
      </c>
      <c r="B17" s="4" t="inlineStr">
        <is>
          <t>9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5</v>
      </c>
      <c r="B21" s="4" t="n">
        <v>13.89</v>
      </c>
      <c r="C21" s="4" t="inlineStr">
        <is>
          <t>74105</t>
        </is>
      </c>
      <c r="D21" s="4" t="inlineStr">
        <is>
          <t>PROPERTYZIPCODE</t>
        </is>
      </c>
    </row>
    <row r="22">
      <c r="A22" s="4" t="n">
        <v>5</v>
      </c>
      <c r="B22" s="4" t="n">
        <v>13.89</v>
      </c>
      <c r="C22" s="4" t="inlineStr">
        <is>
          <t>74055</t>
        </is>
      </c>
      <c r="D22" s="4" t="inlineStr">
        <is>
          <t>PROPERTYZIPCODE</t>
        </is>
      </c>
    </row>
    <row r="23">
      <c r="A23" s="4" t="n">
        <v>3</v>
      </c>
      <c r="B23" s="4" t="n">
        <v>8.33</v>
      </c>
      <c r="C23" s="4" t="inlineStr">
        <is>
          <t>74136</t>
        </is>
      </c>
      <c r="D23" s="4" t="inlineStr">
        <is>
          <t>PROPERTYZIPCODE</t>
        </is>
      </c>
    </row>
    <row r="24">
      <c r="A24" s="4" t="n">
        <v>3</v>
      </c>
      <c r="B24" s="4" t="n">
        <v>8.33</v>
      </c>
      <c r="C24" s="4" t="inlineStr">
        <is>
          <t>74129</t>
        </is>
      </c>
      <c r="D24" s="4" t="inlineStr">
        <is>
          <t>PROPERTYZIPCODE</t>
        </is>
      </c>
    </row>
    <row r="25">
      <c r="A25" s="4" t="n">
        <v>2</v>
      </c>
      <c r="B25" s="4" t="n">
        <v>5.56</v>
      </c>
      <c r="C25" s="4" t="inlineStr">
        <is>
          <t>74008</t>
        </is>
      </c>
      <c r="D25" s="4" t="inlineStr">
        <is>
          <t>PROPERTYZIPCODE</t>
        </is>
      </c>
    </row>
    <row r="26">
      <c r="A26" s="4" t="n">
        <v>2</v>
      </c>
      <c r="B26" s="4" t="n">
        <v>5.56</v>
      </c>
      <c r="C26" s="4" t="inlineStr">
        <is>
          <t>74106</t>
        </is>
      </c>
      <c r="D26" s="4" t="inlineStr">
        <is>
          <t>PROPERTYZIPCODE</t>
        </is>
      </c>
    </row>
    <row r="27">
      <c r="A27" s="4" t="n">
        <v>2</v>
      </c>
      <c r="B27" s="4" t="n">
        <v>5.56</v>
      </c>
      <c r="C27" s="4" t="inlineStr">
        <is>
          <t>74134</t>
        </is>
      </c>
      <c r="D27" s="4" t="inlineStr">
        <is>
          <t>PROPERTYZIPCODE</t>
        </is>
      </c>
    </row>
    <row r="28">
      <c r="A28" s="4" t="n">
        <v>2</v>
      </c>
      <c r="B28" s="4" t="n">
        <v>5.56</v>
      </c>
      <c r="C28" s="4" t="inlineStr">
        <is>
          <t>74145</t>
        </is>
      </c>
      <c r="D28" s="4" t="inlineStr">
        <is>
          <t>PROPERTYZIPCODE</t>
        </is>
      </c>
    </row>
    <row r="29">
      <c r="A29" s="4" t="n">
        <v>2</v>
      </c>
      <c r="B29" s="4" t="n">
        <v>5.56</v>
      </c>
      <c r="C29" s="4" t="inlineStr">
        <is>
          <t>74135</t>
        </is>
      </c>
      <c r="D29" s="4" t="inlineStr">
        <is>
          <t>PROPERTYZIPCODE</t>
        </is>
      </c>
    </row>
    <row r="30">
      <c r="A30" s="4" t="n">
        <v>1</v>
      </c>
      <c r="B30" s="4" t="n">
        <v>2.78</v>
      </c>
      <c r="C30" s="4" t="inlineStr">
        <is>
          <t>74037</t>
        </is>
      </c>
      <c r="D30" s="4" t="inlineStr">
        <is>
          <t>PROPERTYZIPCODE</t>
        </is>
      </c>
    </row>
    <row r="31">
      <c r="A31" s="4" t="n">
        <v>1</v>
      </c>
      <c r="B31" s="4" t="n">
        <v>2.78</v>
      </c>
      <c r="C31" s="4" t="inlineStr">
        <is>
          <t>74120</t>
        </is>
      </c>
      <c r="D31" s="4" t="inlineStr">
        <is>
          <t>PROPERTYZIPCODE</t>
        </is>
      </c>
    </row>
    <row r="32">
      <c r="A32" s="4" t="n">
        <v>1</v>
      </c>
      <c r="B32" s="4" t="n">
        <v>2.78</v>
      </c>
      <c r="C32" s="4" t="inlineStr">
        <is>
          <t>74137</t>
        </is>
      </c>
      <c r="D32" s="4" t="inlineStr">
        <is>
          <t>PROPERTYZIPCODE</t>
        </is>
      </c>
    </row>
    <row r="33">
      <c r="A33" s="4" t="n">
        <v>1</v>
      </c>
      <c r="B33" s="4" t="n">
        <v>2.78</v>
      </c>
      <c r="C33" s="4" t="inlineStr">
        <is>
          <t>74146</t>
        </is>
      </c>
      <c r="D33" s="4" t="inlineStr">
        <is>
          <t>PROPERTYZIPCODE</t>
        </is>
      </c>
    </row>
    <row r="34">
      <c r="A34" s="4" t="n">
        <v>1</v>
      </c>
      <c r="B34" s="4" t="n">
        <v>2.78</v>
      </c>
      <c r="C34" s="4" t="inlineStr">
        <is>
          <t>74014</t>
        </is>
      </c>
      <c r="D34" s="4" t="inlineStr">
        <is>
          <t>PROPERTYZIPCODE</t>
        </is>
      </c>
    </row>
    <row r="35">
      <c r="A35" s="4" t="n">
        <v>1</v>
      </c>
      <c r="B35" s="4" t="n">
        <v>2.78</v>
      </c>
      <c r="C35" s="4" t="inlineStr">
        <is>
          <t>74012</t>
        </is>
      </c>
      <c r="D35" s="4" t="inlineStr">
        <is>
          <t>PROPERTYZIPCODE</t>
        </is>
      </c>
    </row>
    <row r="36">
      <c r="A36" s="4" t="n">
        <v>1</v>
      </c>
      <c r="B36" s="4" t="n">
        <v>2.78</v>
      </c>
      <c r="C36" s="4" t="inlineStr">
        <is>
          <t>74133</t>
        </is>
      </c>
      <c r="D36" s="4" t="inlineStr">
        <is>
          <t>PROPERTYZIPCODE</t>
        </is>
      </c>
    </row>
    <row r="37">
      <c r="A37" s="4" t="n">
        <v>1</v>
      </c>
      <c r="B37" s="4" t="n">
        <v>2.78</v>
      </c>
      <c r="C37" s="4" t="inlineStr">
        <is>
          <t>74429</t>
        </is>
      </c>
      <c r="D37" s="4" t="inlineStr">
        <is>
          <t>PROPERTYZIPCODE</t>
        </is>
      </c>
    </row>
    <row r="38">
      <c r="A38" s="4" t="n">
        <v>1</v>
      </c>
      <c r="B38" s="4" t="n">
        <v>2.78</v>
      </c>
      <c r="C38" s="4" t="inlineStr">
        <is>
          <t>74033</t>
        </is>
      </c>
      <c r="D38" s="4" t="inlineStr">
        <is>
          <t>PROPERTYZIPCODE</t>
        </is>
      </c>
    </row>
    <row r="39">
      <c r="A39" s="4" t="n">
        <v>1</v>
      </c>
      <c r="B39" s="4" t="n">
        <v>2.78</v>
      </c>
      <c r="C39" s="4" t="inlineStr">
        <is>
          <t>74112</t>
        </is>
      </c>
      <c r="D39" s="4" t="inlineStr">
        <is>
          <t>PROPERTYZIPCODE</t>
        </is>
      </c>
    </row>
    <row r="40">
      <c r="A40" s="9" t="n">
        <v>36</v>
      </c>
      <c r="B40" s="9" t="n">
        <v>100</v>
      </c>
      <c r="D40" s="9" t="inlineStr">
        <is>
          <t>Total PROPERTYZIPCODE</t>
        </is>
      </c>
    </row>
    <row r="41">
      <c r="A41" s="4" t="n">
        <v>33</v>
      </c>
      <c r="B41" s="4" t="n">
        <v>91.67</v>
      </c>
      <c r="C41" s="4" t="inlineStr">
        <is>
          <t>GARDEN</t>
        </is>
      </c>
      <c r="D41" s="4" t="inlineStr">
        <is>
          <t>Property Type</t>
        </is>
      </c>
    </row>
    <row r="42">
      <c r="A42" s="4" t="n">
        <v>2</v>
      </c>
      <c r="B42" s="4" t="n">
        <v>5.56</v>
      </c>
      <c r="C42" s="4" t="inlineStr">
        <is>
          <t>SENIOR</t>
        </is>
      </c>
      <c r="D42" s="4" t="inlineStr">
        <is>
          <t>Property Type</t>
        </is>
      </c>
    </row>
    <row r="43">
      <c r="A43" s="4" t="n">
        <v>1</v>
      </c>
      <c r="B43" s="4" t="n">
        <v>2.78</v>
      </c>
      <c r="C43" s="4" t="inlineStr">
        <is>
          <t>MIDRISE</t>
        </is>
      </c>
      <c r="D43" s="4" t="inlineStr">
        <is>
          <t>Property Type</t>
        </is>
      </c>
    </row>
    <row r="44">
      <c r="A44" s="9" t="n">
        <v>36</v>
      </c>
      <c r="B44" s="9" t="n">
        <v>100</v>
      </c>
      <c r="D44" s="9" t="inlineStr">
        <is>
          <t>Total Property Type</t>
        </is>
      </c>
    </row>
    <row r="45">
      <c r="A45" s="4" t="n">
        <v>5</v>
      </c>
      <c r="B45" s="4" t="n">
        <v>13.89</v>
      </c>
      <c r="C45" s="4" t="inlineStr">
        <is>
          <t>Less than 5 years</t>
        </is>
      </c>
      <c r="D45" s="4" t="inlineStr">
        <is>
          <t>Age of Property</t>
        </is>
      </c>
    </row>
    <row r="46">
      <c r="A46" s="4" t="n">
        <v>8</v>
      </c>
      <c r="B46" s="4" t="n">
        <v>22.22</v>
      </c>
      <c r="C46" s="4" t="inlineStr">
        <is>
          <t>5-9 years</t>
        </is>
      </c>
      <c r="D46" s="4" t="inlineStr">
        <is>
          <t>Age of Property</t>
        </is>
      </c>
    </row>
    <row r="47">
      <c r="A47" s="4" t="n">
        <v>2</v>
      </c>
      <c r="B47" s="4" t="n">
        <v>5.56</v>
      </c>
      <c r="C47" s="4" t="inlineStr">
        <is>
          <t>10-19 years</t>
        </is>
      </c>
      <c r="D47" s="4" t="inlineStr">
        <is>
          <t>Age of Property</t>
        </is>
      </c>
    </row>
    <row r="48">
      <c r="A48" s="4" t="n">
        <v>21</v>
      </c>
      <c r="B48" s="4" t="n">
        <v>58.33</v>
      </c>
      <c r="C48" s="4" t="inlineStr">
        <is>
          <t>20+ years</t>
        </is>
      </c>
      <c r="D48" s="4" t="inlineStr">
        <is>
          <t>Age of Property</t>
        </is>
      </c>
    </row>
    <row r="49">
      <c r="A49" s="9" t="n">
        <v>36</v>
      </c>
      <c r="B49" s="9" t="n">
        <v>100</v>
      </c>
      <c r="D49" s="9" t="inlineStr">
        <is>
          <t>Total Age of Property</t>
        </is>
      </c>
    </row>
    <row r="50">
      <c r="A50" s="4" t="n">
        <v>16</v>
      </c>
      <c r="B50" s="4" t="n">
        <v>44.44</v>
      </c>
      <c r="C50" s="4" t="inlineStr">
        <is>
          <t>Less than 100</t>
        </is>
      </c>
      <c r="D50" s="4" t="inlineStr">
        <is>
          <t>Property Size</t>
        </is>
      </c>
    </row>
    <row r="51">
      <c r="A51" s="4" t="n">
        <v>13</v>
      </c>
      <c r="B51" s="4" t="n">
        <v>36.11</v>
      </c>
      <c r="C51" s="4" t="inlineStr">
        <is>
          <t>100-199</t>
        </is>
      </c>
      <c r="D51" s="4" t="inlineStr">
        <is>
          <t>Property Size</t>
        </is>
      </c>
    </row>
    <row r="52">
      <c r="A52" s="4" t="n">
        <v>5</v>
      </c>
      <c r="B52" s="4" t="n">
        <v>13.89</v>
      </c>
      <c r="C52" s="4" t="inlineStr">
        <is>
          <t>200-299</t>
        </is>
      </c>
      <c r="D52" s="4" t="inlineStr">
        <is>
          <t>Property Size</t>
        </is>
      </c>
    </row>
    <row r="53">
      <c r="A53" s="4" t="n">
        <v>2</v>
      </c>
      <c r="B53" s="4" t="n">
        <v>5.56</v>
      </c>
      <c r="C53" s="4" t="inlineStr">
        <is>
          <t>300-399</t>
        </is>
      </c>
      <c r="D53" s="4" t="inlineStr">
        <is>
          <t>Property Size</t>
        </is>
      </c>
    </row>
    <row r="54">
      <c r="A54" s="9" t="n">
        <v>36</v>
      </c>
      <c r="B54" s="9" t="n">
        <v>100</v>
      </c>
      <c r="D54" s="9" t="inlineStr">
        <is>
          <t>Total Property Size</t>
        </is>
      </c>
    </row>
    <row r="55">
      <c r="A55" s="4" t="n">
        <v>27</v>
      </c>
      <c r="B55" s="4" t="n">
        <v>75</v>
      </c>
      <c r="C55" s="4" t="inlineStr">
        <is>
          <t>AFFORDABLE</t>
        </is>
      </c>
      <c r="D55" s="4" t="inlineStr">
        <is>
          <t>Rent Type</t>
        </is>
      </c>
    </row>
    <row r="56">
      <c r="A56" s="4" t="n">
        <v>9</v>
      </c>
      <c r="B56" s="4" t="n">
        <v>25</v>
      </c>
      <c r="C56" s="4" t="inlineStr">
        <is>
          <t>MARKETRATE</t>
        </is>
      </c>
      <c r="D56" s="4" t="inlineStr">
        <is>
          <t>Rent Type</t>
        </is>
      </c>
    </row>
    <row r="57">
      <c r="A57" s="9" t="n">
        <v>36</v>
      </c>
      <c r="B57" s="9" t="n">
        <v>100</v>
      </c>
      <c r="D57" s="9" t="inlineStr">
        <is>
          <t>Total Rent Type</t>
        </is>
      </c>
    </row>
    <row r="58"/>
  </sheetData>
  <mergeCells count="2">
    <mergeCell ref="A19:D19"/>
    <mergeCell ref="A1:B1"/>
  </mergeCells>
  <pageMargins left="0.75" right="0.75" top="1" bottom="1" header="0.5" footer="0.5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D62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3196</v>
      </c>
    </row>
    <row r="3">
      <c r="A3" s="6" t="inlineStr">
        <is>
          <t>Sample (Total number of properties)</t>
        </is>
      </c>
      <c r="B3" s="4" t="n">
        <v>67</v>
      </c>
    </row>
    <row r="4">
      <c r="A4" s="6" t="inlineStr">
        <is>
          <t>Average property taxes per unit</t>
        </is>
      </c>
      <c r="B4" s="7" t="n">
        <v>3153</v>
      </c>
    </row>
    <row r="5">
      <c r="A5" s="6" t="inlineStr">
        <is>
          <t>Average payroll expenses per unit</t>
        </is>
      </c>
      <c r="B5" s="7" t="n">
        <v>871</v>
      </c>
    </row>
    <row r="6">
      <c r="A6" s="6" t="inlineStr">
        <is>
          <t>Average capital expenditures per unit</t>
        </is>
      </c>
      <c r="B6" s="7" t="n">
        <v>259</v>
      </c>
    </row>
    <row r="7">
      <c r="A7" s="6" t="inlineStr">
        <is>
          <t>Average mortgage per unit</t>
        </is>
      </c>
      <c r="B7" s="7" t="n">
        <v>9064</v>
      </c>
    </row>
    <row r="8">
      <c r="A8" s="6" t="inlineStr">
        <is>
          <t>Average total operating expenses per unit</t>
        </is>
      </c>
      <c r="B8" s="7" t="n">
        <v>6428</v>
      </c>
    </row>
    <row r="9">
      <c r="A9" s="6" t="inlineStr">
        <is>
          <t>Average total expenses per unit</t>
        </is>
      </c>
      <c r="B9" s="7" t="n">
        <v>19775</v>
      </c>
    </row>
    <row r="10">
      <c r="A10" s="6" t="inlineStr">
        <is>
          <t>Average total profit per unit</t>
        </is>
      </c>
      <c r="B10" s="7" t="n">
        <v>2227</v>
      </c>
    </row>
    <row r="11">
      <c r="A11" s="6" t="inlineStr">
        <is>
          <t>Property taxes per dollar of rent</t>
        </is>
      </c>
      <c r="B11" s="4" t="inlineStr">
        <is>
          <t>14 cents</t>
        </is>
      </c>
    </row>
    <row r="12">
      <c r="A12" s="6" t="inlineStr">
        <is>
          <t>Payroll expenses per dollar of rent</t>
        </is>
      </c>
      <c r="B12" s="4" t="inlineStr">
        <is>
          <t>4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41 cents</t>
        </is>
      </c>
    </row>
    <row r="15">
      <c r="A15" s="6" t="inlineStr">
        <is>
          <t>Total operating expenses per dollar of rent</t>
        </is>
      </c>
      <c r="B15" s="4" t="inlineStr">
        <is>
          <t>29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9</v>
      </c>
      <c r="B21" s="4" t="n">
        <v>13.43</v>
      </c>
      <c r="C21" s="4" t="inlineStr">
        <is>
          <t>94606</t>
        </is>
      </c>
      <c r="D21" s="4" t="inlineStr">
        <is>
          <t>PROPERTYZIPCODE</t>
        </is>
      </c>
    </row>
    <row r="22">
      <c r="A22" s="4" t="n">
        <v>7</v>
      </c>
      <c r="B22" s="4" t="n">
        <v>10.45</v>
      </c>
      <c r="C22" s="4" t="inlineStr">
        <is>
          <t>94601</t>
        </is>
      </c>
      <c r="D22" s="4" t="inlineStr">
        <is>
          <t>PROPERTYZIPCODE</t>
        </is>
      </c>
    </row>
    <row r="23">
      <c r="A23" s="4" t="n">
        <v>6</v>
      </c>
      <c r="B23" s="4" t="n">
        <v>8.960000000000001</v>
      </c>
      <c r="C23" s="4" t="inlineStr">
        <is>
          <t>94602</t>
        </is>
      </c>
      <c r="D23" s="4" t="inlineStr">
        <is>
          <t>PROPERTYZIPCODE</t>
        </is>
      </c>
    </row>
    <row r="24">
      <c r="A24" s="4" t="n">
        <v>5</v>
      </c>
      <c r="B24" s="4" t="n">
        <v>7.46</v>
      </c>
      <c r="C24" s="4" t="inlineStr">
        <is>
          <t>94609</t>
        </is>
      </c>
      <c r="D24" s="4" t="inlineStr">
        <is>
          <t>PROPERTYZIPCODE</t>
        </is>
      </c>
    </row>
    <row r="25">
      <c r="A25" s="4" t="n">
        <v>4</v>
      </c>
      <c r="B25" s="4" t="n">
        <v>5.97</v>
      </c>
      <c r="C25" s="4" t="inlineStr">
        <is>
          <t>94621</t>
        </is>
      </c>
      <c r="D25" s="4" t="inlineStr">
        <is>
          <t>PROPERTYZIPCODE</t>
        </is>
      </c>
    </row>
    <row r="26">
      <c r="A26" s="4" t="n">
        <v>3</v>
      </c>
      <c r="B26" s="4" t="n">
        <v>4.48</v>
      </c>
      <c r="C26" s="4" t="inlineStr">
        <is>
          <t>94501</t>
        </is>
      </c>
      <c r="D26" s="4" t="inlineStr">
        <is>
          <t>PROPERTYZIPCODE</t>
        </is>
      </c>
    </row>
    <row r="27">
      <c r="A27" s="4" t="n">
        <v>3</v>
      </c>
      <c r="B27" s="4" t="n">
        <v>4.48</v>
      </c>
      <c r="C27" s="4" t="inlineStr">
        <is>
          <t>94603</t>
        </is>
      </c>
      <c r="D27" s="4" t="inlineStr">
        <is>
          <t>PROPERTYZIPCODE</t>
        </is>
      </c>
    </row>
    <row r="28">
      <c r="A28" s="4" t="n">
        <v>3</v>
      </c>
      <c r="B28" s="4" t="n">
        <v>4.48</v>
      </c>
      <c r="C28" s="4" t="inlineStr">
        <is>
          <t>94605</t>
        </is>
      </c>
      <c r="D28" s="4" t="inlineStr">
        <is>
          <t>PROPERTYZIPCODE</t>
        </is>
      </c>
    </row>
    <row r="29">
      <c r="A29" s="4" t="n">
        <v>3</v>
      </c>
      <c r="B29" s="4" t="n">
        <v>4.48</v>
      </c>
      <c r="C29" s="4" t="inlineStr">
        <is>
          <t>94610</t>
        </is>
      </c>
      <c r="D29" s="4" t="inlineStr">
        <is>
          <t>PROPERTYZIPCODE</t>
        </is>
      </c>
    </row>
    <row r="30">
      <c r="A30" s="4" t="n">
        <v>3</v>
      </c>
      <c r="B30" s="4" t="n">
        <v>4.48</v>
      </c>
      <c r="C30" s="4" t="inlineStr">
        <is>
          <t>94703</t>
        </is>
      </c>
      <c r="D30" s="4" t="inlineStr">
        <is>
          <t>PROPERTYZIPCODE</t>
        </is>
      </c>
    </row>
    <row r="31">
      <c r="A31" s="4" t="n">
        <v>3</v>
      </c>
      <c r="B31" s="4" t="n">
        <v>4.48</v>
      </c>
      <c r="C31" s="4" t="inlineStr">
        <is>
          <t>94577</t>
        </is>
      </c>
      <c r="D31" s="4" t="inlineStr">
        <is>
          <t>PROPERTYZIPCODE</t>
        </is>
      </c>
    </row>
    <row r="32">
      <c r="A32" s="4" t="n">
        <v>2</v>
      </c>
      <c r="B32" s="4" t="n">
        <v>2.99</v>
      </c>
      <c r="C32" s="4" t="inlineStr">
        <is>
          <t>94709</t>
        </is>
      </c>
      <c r="D32" s="4" t="inlineStr">
        <is>
          <t>PROPERTYZIPCODE</t>
        </is>
      </c>
    </row>
    <row r="33">
      <c r="A33" s="4" t="n">
        <v>2</v>
      </c>
      <c r="B33" s="4" t="n">
        <v>2.99</v>
      </c>
      <c r="C33" s="4" t="inlineStr">
        <is>
          <t>94705</t>
        </is>
      </c>
      <c r="D33" s="4" t="inlineStr">
        <is>
          <t>PROPERTYZIPCODE</t>
        </is>
      </c>
    </row>
    <row r="34">
      <c r="A34" s="4" t="n">
        <v>2</v>
      </c>
      <c r="B34" s="4" t="n">
        <v>2.99</v>
      </c>
      <c r="C34" s="4" t="inlineStr">
        <is>
          <t>94704</t>
        </is>
      </c>
      <c r="D34" s="4" t="inlineStr">
        <is>
          <t>PROPERTYZIPCODE</t>
        </is>
      </c>
    </row>
    <row r="35">
      <c r="A35" s="4" t="n">
        <v>2</v>
      </c>
      <c r="B35" s="4" t="n">
        <v>2.99</v>
      </c>
      <c r="C35" s="4" t="inlineStr">
        <is>
          <t>94612</t>
        </is>
      </c>
      <c r="D35" s="4" t="inlineStr">
        <is>
          <t>PROPERTYZIPCODE</t>
        </is>
      </c>
    </row>
    <row r="36">
      <c r="A36" s="4" t="n">
        <v>2</v>
      </c>
      <c r="B36" s="4" t="n">
        <v>2.99</v>
      </c>
      <c r="C36" s="4" t="inlineStr">
        <is>
          <t>94578</t>
        </is>
      </c>
      <c r="D36" s="4" t="inlineStr">
        <is>
          <t>PROPERTYZIPCODE</t>
        </is>
      </c>
    </row>
    <row r="37">
      <c r="A37" s="4" t="n">
        <v>2</v>
      </c>
      <c r="B37" s="4" t="n">
        <v>2.99</v>
      </c>
      <c r="C37" s="4" t="inlineStr">
        <is>
          <t>94611</t>
        </is>
      </c>
      <c r="D37" s="4" t="inlineStr">
        <is>
          <t>PROPERTYZIPCODE</t>
        </is>
      </c>
    </row>
    <row r="38">
      <c r="A38" s="4" t="n">
        <v>2</v>
      </c>
      <c r="B38" s="4" t="n">
        <v>2.99</v>
      </c>
      <c r="C38" s="4" t="inlineStr">
        <is>
          <t>94619</t>
        </is>
      </c>
      <c r="D38" s="4" t="inlineStr">
        <is>
          <t>PROPERTYZIPCODE</t>
        </is>
      </c>
    </row>
    <row r="39">
      <c r="A39" s="4" t="n">
        <v>1</v>
      </c>
      <c r="B39" s="4" t="n">
        <v>1.49</v>
      </c>
      <c r="C39" s="4" t="inlineStr">
        <is>
          <t>94541</t>
        </is>
      </c>
      <c r="D39" s="4" t="inlineStr">
        <is>
          <t>PROPERTYZIPCODE</t>
        </is>
      </c>
    </row>
    <row r="40">
      <c r="A40" s="4" t="n">
        <v>1</v>
      </c>
      <c r="B40" s="4" t="n">
        <v>1.49</v>
      </c>
      <c r="C40" s="4" t="inlineStr">
        <is>
          <t>94706</t>
        </is>
      </c>
      <c r="D40" s="4" t="inlineStr">
        <is>
          <t>PROPERTYZIPCODE</t>
        </is>
      </c>
    </row>
    <row r="41">
      <c r="A41" s="4" t="n">
        <v>1</v>
      </c>
      <c r="B41" s="4" t="n">
        <v>1.49</v>
      </c>
      <c r="C41" s="4" t="inlineStr">
        <is>
          <t>94702</t>
        </is>
      </c>
      <c r="D41" s="4" t="inlineStr">
        <is>
          <t>PROPERTYZIPCODE</t>
        </is>
      </c>
    </row>
    <row r="42">
      <c r="A42" s="4" t="n">
        <v>1</v>
      </c>
      <c r="B42" s="4" t="n">
        <v>1.49</v>
      </c>
      <c r="C42" s="4" t="inlineStr">
        <is>
          <t>94710</t>
        </is>
      </c>
      <c r="D42" s="4" t="inlineStr">
        <is>
          <t>PROPERTYZIPCODE</t>
        </is>
      </c>
    </row>
    <row r="43">
      <c r="A43" s="9" t="n">
        <v>67</v>
      </c>
      <c r="B43" s="9" t="n">
        <v>100</v>
      </c>
      <c r="D43" s="9" t="inlineStr">
        <is>
          <t>Total PROPERTYZIPCODE</t>
        </is>
      </c>
    </row>
    <row r="44">
      <c r="A44" s="4" t="n">
        <v>63</v>
      </c>
      <c r="B44" s="4" t="n">
        <v>94.03</v>
      </c>
      <c r="C44" s="4" t="inlineStr">
        <is>
          <t>GARDEN</t>
        </is>
      </c>
      <c r="D44" s="4" t="inlineStr">
        <is>
          <t>Property Type</t>
        </is>
      </c>
    </row>
    <row r="45">
      <c r="A45" s="4" t="n">
        <v>3</v>
      </c>
      <c r="B45" s="4" t="n">
        <v>4.48</v>
      </c>
      <c r="C45" s="4" t="inlineStr">
        <is>
          <t>MIDRISE</t>
        </is>
      </c>
      <c r="D45" s="4" t="inlineStr">
        <is>
          <t>Property Type</t>
        </is>
      </c>
    </row>
    <row r="46">
      <c r="A46" s="4" t="n">
        <v>1</v>
      </c>
      <c r="B46" s="4" t="n">
        <v>1.49</v>
      </c>
      <c r="C46" s="4" t="inlineStr">
        <is>
          <t>SENIOR</t>
        </is>
      </c>
      <c r="D46" s="4" t="inlineStr">
        <is>
          <t>Property Type</t>
        </is>
      </c>
    </row>
    <row r="47">
      <c r="A47" s="9" t="n">
        <v>67</v>
      </c>
      <c r="B47" s="9" t="n">
        <v>100</v>
      </c>
      <c r="D47" s="9" t="inlineStr">
        <is>
          <t>Total Property Type</t>
        </is>
      </c>
    </row>
    <row r="48">
      <c r="A48" s="4" t="n">
        <v>4</v>
      </c>
      <c r="B48" s="4" t="n">
        <v>5.97</v>
      </c>
      <c r="C48" s="4" t="inlineStr">
        <is>
          <t>Less than 5 years</t>
        </is>
      </c>
      <c r="D48" s="4" t="inlineStr">
        <is>
          <t>Age of Property</t>
        </is>
      </c>
    </row>
    <row r="49">
      <c r="A49" s="4" t="n">
        <v>16</v>
      </c>
      <c r="B49" s="4" t="n">
        <v>23.88</v>
      </c>
      <c r="C49" s="4" t="inlineStr">
        <is>
          <t>5-9 years</t>
        </is>
      </c>
      <c r="D49" s="4" t="inlineStr">
        <is>
          <t>Age of Property</t>
        </is>
      </c>
    </row>
    <row r="50">
      <c r="A50" s="4" t="n">
        <v>11</v>
      </c>
      <c r="B50" s="4" t="n">
        <v>16.42</v>
      </c>
      <c r="C50" s="4" t="inlineStr">
        <is>
          <t>10-19 years</t>
        </is>
      </c>
      <c r="D50" s="4" t="inlineStr">
        <is>
          <t>Age of Property</t>
        </is>
      </c>
    </row>
    <row r="51">
      <c r="A51" s="4" t="n">
        <v>36</v>
      </c>
      <c r="B51" s="4" t="n">
        <v>53.73</v>
      </c>
      <c r="C51" s="4" t="inlineStr">
        <is>
          <t>20+ years</t>
        </is>
      </c>
      <c r="D51" s="4" t="inlineStr">
        <is>
          <t>Age of Property</t>
        </is>
      </c>
    </row>
    <row r="52">
      <c r="A52" s="9" t="n">
        <v>67</v>
      </c>
      <c r="B52" s="9" t="n">
        <v>100</v>
      </c>
      <c r="D52" s="9" t="inlineStr">
        <is>
          <t>Total Age of Property</t>
        </is>
      </c>
    </row>
    <row r="53">
      <c r="A53" s="4" t="n">
        <v>61</v>
      </c>
      <c r="B53" s="4" t="n">
        <v>91.04000000000001</v>
      </c>
      <c r="C53" s="4" t="inlineStr">
        <is>
          <t>Less than 100</t>
        </is>
      </c>
      <c r="D53" s="4" t="inlineStr">
        <is>
          <t>Property Size</t>
        </is>
      </c>
    </row>
    <row r="54">
      <c r="A54" s="4" t="n">
        <v>2</v>
      </c>
      <c r="B54" s="4" t="n">
        <v>2.99</v>
      </c>
      <c r="C54" s="4" t="inlineStr">
        <is>
          <t>100-199</t>
        </is>
      </c>
      <c r="D54" s="4" t="inlineStr">
        <is>
          <t>Property Size</t>
        </is>
      </c>
    </row>
    <row r="55">
      <c r="A55" s="4" t="n">
        <v>2</v>
      </c>
      <c r="B55" s="4" t="n">
        <v>2.99</v>
      </c>
      <c r="C55" s="4" t="inlineStr">
        <is>
          <t>200-299</t>
        </is>
      </c>
      <c r="D55" s="4" t="inlineStr">
        <is>
          <t>Property Size</t>
        </is>
      </c>
    </row>
    <row r="56">
      <c r="A56" s="4" t="n">
        <v>1</v>
      </c>
      <c r="B56" s="4" t="n">
        <v>1.49</v>
      </c>
      <c r="C56" s="4" t="inlineStr">
        <is>
          <t>300-399</t>
        </is>
      </c>
      <c r="D56" s="4" t="inlineStr">
        <is>
          <t>Property Size</t>
        </is>
      </c>
    </row>
    <row r="57">
      <c r="A57" s="4" t="n">
        <v>1</v>
      </c>
      <c r="B57" s="4" t="n">
        <v>1.49</v>
      </c>
      <c r="C57" s="4" t="inlineStr">
        <is>
          <t>500+</t>
        </is>
      </c>
      <c r="D57" s="4" t="inlineStr">
        <is>
          <t>Property Size</t>
        </is>
      </c>
    </row>
    <row r="58">
      <c r="A58" s="9" t="n">
        <v>67</v>
      </c>
      <c r="B58" s="9" t="n">
        <v>100</v>
      </c>
      <c r="D58" s="9" t="inlineStr">
        <is>
          <t>Total Property Size</t>
        </is>
      </c>
    </row>
    <row r="59">
      <c r="A59" s="4" t="n">
        <v>39</v>
      </c>
      <c r="B59" s="4" t="n">
        <v>58.21</v>
      </c>
      <c r="C59" s="4" t="inlineStr">
        <is>
          <t>AFFORDABLE</t>
        </is>
      </c>
      <c r="D59" s="4" t="inlineStr">
        <is>
          <t>Rent Type</t>
        </is>
      </c>
    </row>
    <row r="60">
      <c r="A60" s="4" t="n">
        <v>28</v>
      </c>
      <c r="B60" s="4" t="n">
        <v>41.79</v>
      </c>
      <c r="C60" s="4" t="inlineStr">
        <is>
          <t>MARKETRATE</t>
        </is>
      </c>
      <c r="D60" s="4" t="inlineStr">
        <is>
          <t>Rent Type</t>
        </is>
      </c>
    </row>
    <row r="61">
      <c r="A61" s="9" t="n">
        <v>67</v>
      </c>
      <c r="B61" s="9" t="n">
        <v>100</v>
      </c>
      <c r="D61" s="9" t="inlineStr">
        <is>
          <t>Total Rent Type</t>
        </is>
      </c>
    </row>
    <row r="62"/>
  </sheetData>
  <mergeCells count="2">
    <mergeCell ref="A19:D19"/>
    <mergeCell ref="A1:B1"/>
  </mergeCells>
  <pageMargins left="0.75" right="0.75" top="1" bottom="1" header="0.5" footer="0.5"/>
</worksheet>
</file>

<file path=xl/worksheets/sheet210.xml><?xml version="1.0" encoding="utf-8"?>
<worksheet xmlns="http://schemas.openxmlformats.org/spreadsheetml/2006/main">
  <sheetPr>
    <outlinePr summaryBelow="1" summaryRight="1"/>
    <pageSetUpPr/>
  </sheetPr>
  <dimension ref="A1:D58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3467</v>
      </c>
    </row>
    <row r="3">
      <c r="A3" s="6" t="inlineStr">
        <is>
          <t>Sample (Total number of properties)</t>
        </is>
      </c>
      <c r="B3" s="4" t="n">
        <v>31</v>
      </c>
    </row>
    <row r="4">
      <c r="A4" s="6" t="inlineStr">
        <is>
          <t>Average property taxes per unit</t>
        </is>
      </c>
      <c r="B4" s="7" t="n">
        <v>723</v>
      </c>
    </row>
    <row r="5">
      <c r="A5" s="6" t="inlineStr">
        <is>
          <t>Average payroll expenses per unit</t>
        </is>
      </c>
      <c r="B5" s="7" t="n">
        <v>931</v>
      </c>
    </row>
    <row r="6">
      <c r="A6" s="6" t="inlineStr">
        <is>
          <t>Average capital expenditures per unit</t>
        </is>
      </c>
      <c r="B6" s="7" t="n">
        <v>239</v>
      </c>
    </row>
    <row r="7">
      <c r="A7" s="6" t="inlineStr">
        <is>
          <t>Average mortgage per unit</t>
        </is>
      </c>
      <c r="B7" s="7" t="n">
        <v>3694</v>
      </c>
    </row>
    <row r="8">
      <c r="A8" s="6" t="inlineStr">
        <is>
          <t>Average total operating expenses per unit</t>
        </is>
      </c>
      <c r="B8" s="7" t="n">
        <v>3439</v>
      </c>
    </row>
    <row r="9">
      <c r="A9" s="6" t="inlineStr">
        <is>
          <t>Average total expenses per unit</t>
        </is>
      </c>
      <c r="B9" s="7" t="n">
        <v>9026</v>
      </c>
    </row>
    <row r="10">
      <c r="A10" s="6" t="inlineStr">
        <is>
          <t>Average total profit per unit</t>
        </is>
      </c>
      <c r="B10" s="7" t="n">
        <v>923</v>
      </c>
    </row>
    <row r="11">
      <c r="A11" s="6" t="inlineStr">
        <is>
          <t>Property taxes per dollar of rent</t>
        </is>
      </c>
      <c r="B11" s="4" t="inlineStr">
        <is>
          <t>7 cents</t>
        </is>
      </c>
    </row>
    <row r="12">
      <c r="A12" s="6" t="inlineStr">
        <is>
          <t>Payroll expenses per dollar of rent</t>
        </is>
      </c>
      <c r="B12" s="4" t="inlineStr">
        <is>
          <t>9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37 cents</t>
        </is>
      </c>
    </row>
    <row r="15">
      <c r="A15" s="6" t="inlineStr">
        <is>
          <t>Total operating expenses per dollar of rent</t>
        </is>
      </c>
      <c r="B15" s="4" t="inlineStr">
        <is>
          <t>35 cents</t>
        </is>
      </c>
    </row>
    <row r="16">
      <c r="A16" s="6" t="inlineStr">
        <is>
          <t>Total expenses per dollar of rent</t>
        </is>
      </c>
      <c r="B16" s="4" t="inlineStr">
        <is>
          <t>91 cents</t>
        </is>
      </c>
    </row>
    <row r="17">
      <c r="A17" s="6" t="inlineStr">
        <is>
          <t>Total profit per dollar of rent</t>
        </is>
      </c>
      <c r="B17" s="4" t="inlineStr">
        <is>
          <t>9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6</v>
      </c>
      <c r="B21" s="4" t="n">
        <v>19.35</v>
      </c>
      <c r="C21" s="4" t="inlineStr">
        <is>
          <t>73703</t>
        </is>
      </c>
      <c r="D21" s="4" t="inlineStr">
        <is>
          <t>PROPERTYZIPCODE</t>
        </is>
      </c>
    </row>
    <row r="22">
      <c r="A22" s="4" t="n">
        <v>2</v>
      </c>
      <c r="B22" s="4" t="n">
        <v>6.45</v>
      </c>
      <c r="C22" s="4" t="inlineStr">
        <is>
          <t>73159</t>
        </is>
      </c>
      <c r="D22" s="4" t="inlineStr">
        <is>
          <t>PROPERTYZIPCODE</t>
        </is>
      </c>
    </row>
    <row r="23">
      <c r="A23" s="4" t="n">
        <v>2</v>
      </c>
      <c r="B23" s="4" t="n">
        <v>6.45</v>
      </c>
      <c r="C23" s="4" t="inlineStr">
        <is>
          <t>73106</t>
        </is>
      </c>
      <c r="D23" s="4" t="inlineStr">
        <is>
          <t>PROPERTYZIPCODE</t>
        </is>
      </c>
    </row>
    <row r="24">
      <c r="A24" s="4" t="n">
        <v>2</v>
      </c>
      <c r="B24" s="4" t="n">
        <v>6.45</v>
      </c>
      <c r="C24" s="4" t="inlineStr">
        <is>
          <t>73119</t>
        </is>
      </c>
      <c r="D24" s="4" t="inlineStr">
        <is>
          <t>PROPERTYZIPCODE</t>
        </is>
      </c>
    </row>
    <row r="25">
      <c r="A25" s="4" t="n">
        <v>2</v>
      </c>
      <c r="B25" s="4" t="n">
        <v>6.45</v>
      </c>
      <c r="C25" s="4" t="inlineStr">
        <is>
          <t>73127</t>
        </is>
      </c>
      <c r="D25" s="4" t="inlineStr">
        <is>
          <t>PROPERTYZIPCODE</t>
        </is>
      </c>
    </row>
    <row r="26">
      <c r="A26" s="4" t="n">
        <v>2</v>
      </c>
      <c r="B26" s="4" t="n">
        <v>6.45</v>
      </c>
      <c r="C26" s="4" t="inlineStr">
        <is>
          <t>74074</t>
        </is>
      </c>
      <c r="D26" s="4" t="inlineStr">
        <is>
          <t>PROPERTYZIPCODE</t>
        </is>
      </c>
    </row>
    <row r="27">
      <c r="A27" s="4" t="n">
        <v>2</v>
      </c>
      <c r="B27" s="4" t="n">
        <v>6.45</v>
      </c>
      <c r="C27" s="4" t="inlineStr">
        <is>
          <t>73139</t>
        </is>
      </c>
      <c r="D27" s="4" t="inlineStr">
        <is>
          <t>PROPERTYZIPCODE</t>
        </is>
      </c>
    </row>
    <row r="28">
      <c r="A28" s="4" t="n">
        <v>2</v>
      </c>
      <c r="B28" s="4" t="n">
        <v>6.45</v>
      </c>
      <c r="C28" s="4" t="inlineStr">
        <is>
          <t>73109</t>
        </is>
      </c>
      <c r="D28" s="4" t="inlineStr">
        <is>
          <t>PROPERTYZIPCODE</t>
        </is>
      </c>
    </row>
    <row r="29">
      <c r="A29" s="4" t="n">
        <v>1</v>
      </c>
      <c r="B29" s="4" t="n">
        <v>3.23</v>
      </c>
      <c r="C29" s="4" t="inlineStr">
        <is>
          <t>68046</t>
        </is>
      </c>
      <c r="D29" s="4" t="inlineStr">
        <is>
          <t>PROPERTYZIPCODE</t>
        </is>
      </c>
    </row>
    <row r="30">
      <c r="A30" s="4" t="n">
        <v>1</v>
      </c>
      <c r="B30" s="4" t="n">
        <v>3.23</v>
      </c>
      <c r="C30" s="4" t="inlineStr">
        <is>
          <t>73064</t>
        </is>
      </c>
      <c r="D30" s="4" t="inlineStr">
        <is>
          <t>PROPERTYZIPCODE</t>
        </is>
      </c>
    </row>
    <row r="31">
      <c r="A31" s="4" t="n">
        <v>1</v>
      </c>
      <c r="B31" s="4" t="n">
        <v>3.23</v>
      </c>
      <c r="C31" s="4" t="inlineStr">
        <is>
          <t>73107</t>
        </is>
      </c>
      <c r="D31" s="4" t="inlineStr">
        <is>
          <t>PROPERTYZIPCODE</t>
        </is>
      </c>
    </row>
    <row r="32">
      <c r="A32" s="4" t="n">
        <v>1</v>
      </c>
      <c r="B32" s="4" t="n">
        <v>3.23</v>
      </c>
      <c r="C32" s="4" t="inlineStr">
        <is>
          <t>73099</t>
        </is>
      </c>
      <c r="D32" s="4" t="inlineStr">
        <is>
          <t>PROPERTYZIPCODE</t>
        </is>
      </c>
    </row>
    <row r="33">
      <c r="A33" s="4" t="n">
        <v>1</v>
      </c>
      <c r="B33" s="4" t="n">
        <v>3.23</v>
      </c>
      <c r="C33" s="4" t="inlineStr">
        <is>
          <t>73036</t>
        </is>
      </c>
      <c r="D33" s="4" t="inlineStr">
        <is>
          <t>PROPERTYZIPCODE</t>
        </is>
      </c>
    </row>
    <row r="34">
      <c r="A34" s="4" t="n">
        <v>1</v>
      </c>
      <c r="B34" s="4" t="n">
        <v>3.23</v>
      </c>
      <c r="C34" s="4" t="inlineStr">
        <is>
          <t>74010</t>
        </is>
      </c>
      <c r="D34" s="4" t="inlineStr">
        <is>
          <t>PROPERTYZIPCODE</t>
        </is>
      </c>
    </row>
    <row r="35">
      <c r="A35" s="4" t="n">
        <v>1</v>
      </c>
      <c r="B35" s="4" t="n">
        <v>3.23</v>
      </c>
      <c r="C35" s="4" t="inlineStr">
        <is>
          <t>74127</t>
        </is>
      </c>
      <c r="D35" s="4" t="inlineStr">
        <is>
          <t>PROPERTYZIPCODE</t>
        </is>
      </c>
    </row>
    <row r="36">
      <c r="A36" s="4" t="n">
        <v>1</v>
      </c>
      <c r="B36" s="4" t="n">
        <v>3.23</v>
      </c>
      <c r="C36" s="4" t="inlineStr">
        <is>
          <t>73129</t>
        </is>
      </c>
      <c r="D36" s="4" t="inlineStr">
        <is>
          <t>PROPERTYZIPCODE</t>
        </is>
      </c>
    </row>
    <row r="37">
      <c r="A37" s="4" t="n">
        <v>1</v>
      </c>
      <c r="B37" s="4" t="n">
        <v>3.23</v>
      </c>
      <c r="C37" s="4" t="inlineStr">
        <is>
          <t>74020</t>
        </is>
      </c>
      <c r="D37" s="4" t="inlineStr">
        <is>
          <t>PROPERTYZIPCODE</t>
        </is>
      </c>
    </row>
    <row r="38">
      <c r="A38" s="4" t="n">
        <v>1</v>
      </c>
      <c r="B38" s="4" t="n">
        <v>3.23</v>
      </c>
      <c r="C38" s="4" t="inlineStr">
        <is>
          <t>73128</t>
        </is>
      </c>
      <c r="D38" s="4" t="inlineStr">
        <is>
          <t>PROPERTYZIPCODE</t>
        </is>
      </c>
    </row>
    <row r="39">
      <c r="A39" s="4" t="n">
        <v>1</v>
      </c>
      <c r="B39" s="4" t="n">
        <v>3.23</v>
      </c>
      <c r="C39" s="4" t="inlineStr">
        <is>
          <t>73135</t>
        </is>
      </c>
      <c r="D39" s="4" t="inlineStr">
        <is>
          <t>PROPERTYZIPCODE</t>
        </is>
      </c>
    </row>
    <row r="40">
      <c r="A40" s="9" t="n">
        <v>31</v>
      </c>
      <c r="B40" s="9" t="n">
        <v>100</v>
      </c>
      <c r="D40" s="9" t="inlineStr">
        <is>
          <t>Total PROPERTYZIPCODE</t>
        </is>
      </c>
    </row>
    <row r="41">
      <c r="A41" s="4" t="n">
        <v>28</v>
      </c>
      <c r="B41" s="4" t="n">
        <v>90.31999999999999</v>
      </c>
      <c r="C41" s="4" t="inlineStr">
        <is>
          <t>GARDEN</t>
        </is>
      </c>
      <c r="D41" s="4" t="inlineStr">
        <is>
          <t>Property Type</t>
        </is>
      </c>
    </row>
    <row r="42">
      <c r="A42" s="4" t="n">
        <v>2</v>
      </c>
      <c r="B42" s="4" t="n">
        <v>6.45</v>
      </c>
      <c r="C42" s="4" t="inlineStr">
        <is>
          <t>MANUF</t>
        </is>
      </c>
      <c r="D42" s="4" t="inlineStr">
        <is>
          <t>Property Type</t>
        </is>
      </c>
    </row>
    <row r="43">
      <c r="A43" s="4" t="n">
        <v>1</v>
      </c>
      <c r="B43" s="4" t="n">
        <v>3.23</v>
      </c>
      <c r="C43" s="4" t="inlineStr">
        <is>
          <t>SENIOR</t>
        </is>
      </c>
      <c r="D43" s="4" t="inlineStr">
        <is>
          <t>Property Type</t>
        </is>
      </c>
    </row>
    <row r="44">
      <c r="A44" s="9" t="n">
        <v>31</v>
      </c>
      <c r="B44" s="9" t="n">
        <v>100</v>
      </c>
      <c r="D44" s="9" t="inlineStr">
        <is>
          <t>Total Property Type</t>
        </is>
      </c>
    </row>
    <row r="45">
      <c r="A45" s="4" t="n">
        <v>4</v>
      </c>
      <c r="B45" s="4" t="n">
        <v>12.9</v>
      </c>
      <c r="C45" s="4" t="inlineStr">
        <is>
          <t>Less than 5 years</t>
        </is>
      </c>
      <c r="D45" s="4" t="inlineStr">
        <is>
          <t>Age of Property</t>
        </is>
      </c>
    </row>
    <row r="46">
      <c r="A46" s="4" t="n">
        <v>12</v>
      </c>
      <c r="B46" s="4" t="n">
        <v>38.71</v>
      </c>
      <c r="C46" s="4" t="inlineStr">
        <is>
          <t>5-9 years</t>
        </is>
      </c>
      <c r="D46" s="4" t="inlineStr">
        <is>
          <t>Age of Property</t>
        </is>
      </c>
    </row>
    <row r="47">
      <c r="A47" s="4" t="n">
        <v>4</v>
      </c>
      <c r="B47" s="4" t="n">
        <v>12.9</v>
      </c>
      <c r="C47" s="4" t="inlineStr">
        <is>
          <t>10-19 years</t>
        </is>
      </c>
      <c r="D47" s="4" t="inlineStr">
        <is>
          <t>Age of Property</t>
        </is>
      </c>
    </row>
    <row r="48">
      <c r="A48" s="4" t="n">
        <v>11</v>
      </c>
      <c r="B48" s="4" t="n">
        <v>35.48</v>
      </c>
      <c r="C48" s="4" t="inlineStr">
        <is>
          <t>20+ years</t>
        </is>
      </c>
      <c r="D48" s="4" t="inlineStr">
        <is>
          <t>Age of Property</t>
        </is>
      </c>
    </row>
    <row r="49">
      <c r="A49" s="9" t="n">
        <v>31</v>
      </c>
      <c r="B49" s="9" t="n">
        <v>100</v>
      </c>
      <c r="D49" s="9" t="inlineStr">
        <is>
          <t>Total Age of Property</t>
        </is>
      </c>
    </row>
    <row r="50">
      <c r="A50" s="4" t="n">
        <v>15</v>
      </c>
      <c r="B50" s="4" t="n">
        <v>48.39</v>
      </c>
      <c r="C50" s="4" t="inlineStr">
        <is>
          <t>Less than 100</t>
        </is>
      </c>
      <c r="D50" s="4" t="inlineStr">
        <is>
          <t>Property Size</t>
        </is>
      </c>
    </row>
    <row r="51">
      <c r="A51" s="4" t="n">
        <v>11</v>
      </c>
      <c r="B51" s="4" t="n">
        <v>35.48</v>
      </c>
      <c r="C51" s="4" t="inlineStr">
        <is>
          <t>100-199</t>
        </is>
      </c>
      <c r="D51" s="4" t="inlineStr">
        <is>
          <t>Property Size</t>
        </is>
      </c>
    </row>
    <row r="52">
      <c r="A52" s="4" t="n">
        <v>4</v>
      </c>
      <c r="B52" s="4" t="n">
        <v>12.9</v>
      </c>
      <c r="C52" s="4" t="inlineStr">
        <is>
          <t>200-299</t>
        </is>
      </c>
      <c r="D52" s="4" t="inlineStr">
        <is>
          <t>Property Size</t>
        </is>
      </c>
    </row>
    <row r="53">
      <c r="A53" s="4" t="n">
        <v>1</v>
      </c>
      <c r="B53" s="4" t="n">
        <v>3.23</v>
      </c>
      <c r="C53" s="4" t="inlineStr">
        <is>
          <t>300-399</t>
        </is>
      </c>
      <c r="D53" s="4" t="inlineStr">
        <is>
          <t>Property Size</t>
        </is>
      </c>
    </row>
    <row r="54">
      <c r="A54" s="9" t="n">
        <v>31</v>
      </c>
      <c r="B54" s="9" t="n">
        <v>100</v>
      </c>
      <c r="D54" s="9" t="inlineStr">
        <is>
          <t>Total Property Size</t>
        </is>
      </c>
    </row>
    <row r="55">
      <c r="A55" s="4" t="n">
        <v>28</v>
      </c>
      <c r="B55" s="4" t="n">
        <v>90.31999999999999</v>
      </c>
      <c r="C55" s="4" t="inlineStr">
        <is>
          <t>AFFORDABLE</t>
        </is>
      </c>
      <c r="D55" s="4" t="inlineStr">
        <is>
          <t>Rent Type</t>
        </is>
      </c>
    </row>
    <row r="56">
      <c r="A56" s="4" t="n">
        <v>3</v>
      </c>
      <c r="B56" s="4" t="n">
        <v>9.68</v>
      </c>
      <c r="C56" s="4" t="inlineStr">
        <is>
          <t>MARKETRATE</t>
        </is>
      </c>
      <c r="D56" s="4" t="inlineStr">
        <is>
          <t>Rent Type</t>
        </is>
      </c>
    </row>
    <row r="57">
      <c r="A57" s="9" t="n">
        <v>31</v>
      </c>
      <c r="B57" s="9" t="n">
        <v>100</v>
      </c>
      <c r="D57" s="9" t="inlineStr">
        <is>
          <t>Total Rent Type</t>
        </is>
      </c>
    </row>
    <row r="58"/>
  </sheetData>
  <mergeCells count="2">
    <mergeCell ref="A19:D19"/>
    <mergeCell ref="A1:B1"/>
  </mergeCells>
  <pageMargins left="0.75" right="0.75" top="1" bottom="1" header="0.5" footer="0.5"/>
</worksheet>
</file>

<file path=xl/worksheets/sheet211.xml><?xml version="1.0" encoding="utf-8"?>
<worksheet xmlns="http://schemas.openxmlformats.org/spreadsheetml/2006/main">
  <sheetPr>
    <outlinePr summaryBelow="1" summaryRight="1"/>
    <pageSetUpPr/>
  </sheetPr>
  <dimension ref="A1:D55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5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4126</v>
      </c>
    </row>
    <row r="3">
      <c r="A3" s="6" t="inlineStr">
        <is>
          <t>Sample (Total number of properties)</t>
        </is>
      </c>
      <c r="B3" s="4" t="n">
        <v>32</v>
      </c>
    </row>
    <row r="4">
      <c r="A4" s="6" t="inlineStr">
        <is>
          <t>Average property taxes per unit</t>
        </is>
      </c>
      <c r="B4" s="7" t="n">
        <v>714</v>
      </c>
    </row>
    <row r="5">
      <c r="A5" s="6" t="inlineStr">
        <is>
          <t>Average payroll expenses per unit</t>
        </is>
      </c>
      <c r="B5" s="7" t="n">
        <v>1154</v>
      </c>
    </row>
    <row r="6">
      <c r="A6" s="6" t="inlineStr">
        <is>
          <t>Average capital expenditures per unit</t>
        </is>
      </c>
      <c r="B6" s="7" t="n">
        <v>227</v>
      </c>
    </row>
    <row r="7">
      <c r="A7" s="6" t="inlineStr">
        <is>
          <t>Average mortgage per unit</t>
        </is>
      </c>
      <c r="B7" s="7" t="n">
        <v>3724</v>
      </c>
    </row>
    <row r="8">
      <c r="A8" s="6" t="inlineStr">
        <is>
          <t>Average total operating expenses per unit</t>
        </is>
      </c>
      <c r="B8" s="7" t="n">
        <v>3339</v>
      </c>
    </row>
    <row r="9">
      <c r="A9" s="6" t="inlineStr">
        <is>
          <t>Average total expenses per unit</t>
        </is>
      </c>
      <c r="B9" s="7" t="n">
        <v>9158</v>
      </c>
    </row>
    <row r="10">
      <c r="A10" s="6" t="inlineStr">
        <is>
          <t>Average total profit per unit</t>
        </is>
      </c>
      <c r="B10" s="7" t="n">
        <v>931</v>
      </c>
    </row>
    <row r="11">
      <c r="A11" s="6" t="inlineStr">
        <is>
          <t>Property taxes per dollar of rent</t>
        </is>
      </c>
      <c r="B11" s="4" t="inlineStr">
        <is>
          <t>7 cents</t>
        </is>
      </c>
    </row>
    <row r="12">
      <c r="A12" s="6" t="inlineStr">
        <is>
          <t>Payroll expenses per dollar of rent</t>
        </is>
      </c>
      <c r="B12" s="4" t="inlineStr">
        <is>
          <t>11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37 cents</t>
        </is>
      </c>
    </row>
    <row r="15">
      <c r="A15" s="6" t="inlineStr">
        <is>
          <t>Total operating expenses per dollar of rent</t>
        </is>
      </c>
      <c r="B15" s="4" t="inlineStr">
        <is>
          <t>33 cents</t>
        </is>
      </c>
    </row>
    <row r="16">
      <c r="A16" s="6" t="inlineStr">
        <is>
          <t>Total expenses per dollar of rent</t>
        </is>
      </c>
      <c r="B16" s="4" t="inlineStr">
        <is>
          <t>91 cents</t>
        </is>
      </c>
    </row>
    <row r="17">
      <c r="A17" s="6" t="inlineStr">
        <is>
          <t>Total profit per dollar of rent</t>
        </is>
      </c>
      <c r="B17" s="4" t="inlineStr">
        <is>
          <t>9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5</v>
      </c>
      <c r="B21" s="4" t="n">
        <v>15.62</v>
      </c>
      <c r="C21" s="4" t="inlineStr">
        <is>
          <t>73071</t>
        </is>
      </c>
      <c r="D21" s="4" t="inlineStr">
        <is>
          <t>PROPERTYZIPCODE</t>
        </is>
      </c>
    </row>
    <row r="22">
      <c r="A22" s="4" t="n">
        <v>4</v>
      </c>
      <c r="B22" s="4" t="n">
        <v>12.5</v>
      </c>
      <c r="C22" s="4" t="inlineStr">
        <is>
          <t>73110</t>
        </is>
      </c>
      <c r="D22" s="4" t="inlineStr">
        <is>
          <t>PROPERTYZIPCODE</t>
        </is>
      </c>
    </row>
    <row r="23">
      <c r="A23" s="4" t="n">
        <v>3</v>
      </c>
      <c r="B23" s="4" t="n">
        <v>9.380000000000001</v>
      </c>
      <c r="C23" s="4" t="inlineStr">
        <is>
          <t>73069</t>
        </is>
      </c>
      <c r="D23" s="4" t="inlineStr">
        <is>
          <t>PROPERTYZIPCODE</t>
        </is>
      </c>
    </row>
    <row r="24">
      <c r="A24" s="4" t="n">
        <v>3</v>
      </c>
      <c r="B24" s="4" t="n">
        <v>9.380000000000001</v>
      </c>
      <c r="C24" s="4" t="inlineStr">
        <is>
          <t>73160</t>
        </is>
      </c>
      <c r="D24" s="4" t="inlineStr">
        <is>
          <t>PROPERTYZIPCODE</t>
        </is>
      </c>
    </row>
    <row r="25">
      <c r="A25" s="4" t="n">
        <v>3</v>
      </c>
      <c r="B25" s="4" t="n">
        <v>9.380000000000001</v>
      </c>
      <c r="C25" s="4" t="inlineStr">
        <is>
          <t>73072</t>
        </is>
      </c>
      <c r="D25" s="4" t="inlineStr">
        <is>
          <t>PROPERTYZIPCODE</t>
        </is>
      </c>
    </row>
    <row r="26">
      <c r="A26" s="4" t="n">
        <v>3</v>
      </c>
      <c r="B26" s="4" t="n">
        <v>9.380000000000001</v>
      </c>
      <c r="C26" s="4" t="inlineStr">
        <is>
          <t>73068</t>
        </is>
      </c>
      <c r="D26" s="4" t="inlineStr">
        <is>
          <t>PROPERTYZIPCODE</t>
        </is>
      </c>
    </row>
    <row r="27">
      <c r="A27" s="4" t="n">
        <v>2</v>
      </c>
      <c r="B27" s="4" t="n">
        <v>6.25</v>
      </c>
      <c r="C27" s="4" t="inlineStr">
        <is>
          <t>73115</t>
        </is>
      </c>
      <c r="D27" s="4" t="inlineStr">
        <is>
          <t>PROPERTYZIPCODE</t>
        </is>
      </c>
    </row>
    <row r="28">
      <c r="A28" s="4" t="n">
        <v>1</v>
      </c>
      <c r="B28" s="4" t="n">
        <v>3.12</v>
      </c>
      <c r="C28" s="4" t="inlineStr">
        <is>
          <t>73159</t>
        </is>
      </c>
      <c r="D28" s="4" t="inlineStr">
        <is>
          <t>PROPERTYZIPCODE</t>
        </is>
      </c>
    </row>
    <row r="29">
      <c r="A29" s="4" t="n">
        <v>1</v>
      </c>
      <c r="B29" s="4" t="n">
        <v>3.12</v>
      </c>
      <c r="C29" s="4" t="inlineStr">
        <is>
          <t>73139</t>
        </is>
      </c>
      <c r="D29" s="4" t="inlineStr">
        <is>
          <t>PROPERTYZIPCODE</t>
        </is>
      </c>
    </row>
    <row r="30">
      <c r="A30" s="4" t="n">
        <v>1</v>
      </c>
      <c r="B30" s="4" t="n">
        <v>3.12</v>
      </c>
      <c r="C30" s="4" t="inlineStr">
        <is>
          <t>73065</t>
        </is>
      </c>
      <c r="D30" s="4" t="inlineStr">
        <is>
          <t>PROPERTYZIPCODE</t>
        </is>
      </c>
    </row>
    <row r="31">
      <c r="A31" s="4" t="n">
        <v>1</v>
      </c>
      <c r="B31" s="4" t="n">
        <v>3.12</v>
      </c>
      <c r="C31" s="4" t="inlineStr">
        <is>
          <t>73170</t>
        </is>
      </c>
      <c r="D31" s="4" t="inlineStr">
        <is>
          <t>PROPERTYZIPCODE</t>
        </is>
      </c>
    </row>
    <row r="32">
      <c r="A32" s="4" t="n">
        <v>1</v>
      </c>
      <c r="B32" s="4" t="n">
        <v>3.12</v>
      </c>
      <c r="C32" s="4" t="inlineStr">
        <is>
          <t>74820</t>
        </is>
      </c>
      <c r="D32" s="4" t="inlineStr">
        <is>
          <t>PROPERTYZIPCODE</t>
        </is>
      </c>
    </row>
    <row r="33">
      <c r="A33" s="4" t="n">
        <v>1</v>
      </c>
      <c r="B33" s="4" t="n">
        <v>3.12</v>
      </c>
      <c r="C33" s="4" t="inlineStr">
        <is>
          <t>73130</t>
        </is>
      </c>
      <c r="D33" s="4" t="inlineStr">
        <is>
          <t>PROPERTYZIPCODE</t>
        </is>
      </c>
    </row>
    <row r="34">
      <c r="A34" s="4" t="n">
        <v>1</v>
      </c>
      <c r="B34" s="4" t="n">
        <v>3.12</v>
      </c>
      <c r="C34" s="4" t="inlineStr">
        <is>
          <t>73501</t>
        </is>
      </c>
      <c r="D34" s="4" t="inlineStr">
        <is>
          <t>PROPERTYZIPCODE</t>
        </is>
      </c>
    </row>
    <row r="35">
      <c r="A35" s="4" t="n">
        <v>1</v>
      </c>
      <c r="B35" s="4" t="n">
        <v>3.12</v>
      </c>
      <c r="C35" s="4" t="inlineStr">
        <is>
          <t>73135</t>
        </is>
      </c>
      <c r="D35" s="4" t="inlineStr">
        <is>
          <t>PROPERTYZIPCODE</t>
        </is>
      </c>
    </row>
    <row r="36">
      <c r="A36" s="4" t="n">
        <v>1</v>
      </c>
      <c r="B36" s="4" t="n">
        <v>3.12</v>
      </c>
      <c r="C36" s="4" t="inlineStr">
        <is>
          <t>73018</t>
        </is>
      </c>
      <c r="D36" s="4" t="inlineStr">
        <is>
          <t>PROPERTYZIPCODE</t>
        </is>
      </c>
    </row>
    <row r="37">
      <c r="A37" s="9" t="n">
        <v>32</v>
      </c>
      <c r="B37" s="9" t="n">
        <v>100</v>
      </c>
      <c r="D37" s="9" t="inlineStr">
        <is>
          <t>Total PROPERTYZIPCODE</t>
        </is>
      </c>
    </row>
    <row r="38">
      <c r="A38" s="4" t="n">
        <v>27</v>
      </c>
      <c r="B38" s="4" t="n">
        <v>84.38</v>
      </c>
      <c r="C38" s="4" t="inlineStr">
        <is>
          <t>GARDEN</t>
        </is>
      </c>
      <c r="D38" s="4" t="inlineStr">
        <is>
          <t>Property Type</t>
        </is>
      </c>
    </row>
    <row r="39">
      <c r="A39" s="4" t="n">
        <v>2</v>
      </c>
      <c r="B39" s="4" t="n">
        <v>6.25</v>
      </c>
      <c r="C39" s="4" t="inlineStr">
        <is>
          <t>SENIOR</t>
        </is>
      </c>
      <c r="D39" s="4" t="inlineStr">
        <is>
          <t>Property Type</t>
        </is>
      </c>
    </row>
    <row r="40">
      <c r="A40" s="4" t="n">
        <v>2</v>
      </c>
      <c r="B40" s="4" t="n">
        <v>6.25</v>
      </c>
      <c r="C40" s="4" t="inlineStr">
        <is>
          <t>MANUF</t>
        </is>
      </c>
      <c r="D40" s="4" t="inlineStr">
        <is>
          <t>Property Type</t>
        </is>
      </c>
    </row>
    <row r="41">
      <c r="A41" s="4" t="n">
        <v>1</v>
      </c>
      <c r="B41" s="4" t="n">
        <v>3.12</v>
      </c>
      <c r="C41" s="4" t="inlineStr">
        <is>
          <t>MILITARY</t>
        </is>
      </c>
      <c r="D41" s="4" t="inlineStr">
        <is>
          <t>Property Type</t>
        </is>
      </c>
    </row>
    <row r="42">
      <c r="A42" s="9" t="n">
        <v>32</v>
      </c>
      <c r="B42" s="9" t="n">
        <v>100</v>
      </c>
      <c r="D42" s="9" t="inlineStr">
        <is>
          <t>Total Property Type</t>
        </is>
      </c>
    </row>
    <row r="43">
      <c r="A43" s="4" t="n">
        <v>11</v>
      </c>
      <c r="B43" s="4" t="n">
        <v>34.38</v>
      </c>
      <c r="C43" s="4" t="inlineStr">
        <is>
          <t>5-9 years</t>
        </is>
      </c>
      <c r="D43" s="4" t="inlineStr">
        <is>
          <t>Age of Property</t>
        </is>
      </c>
    </row>
    <row r="44">
      <c r="A44" s="4" t="n">
        <v>8</v>
      </c>
      <c r="B44" s="4" t="n">
        <v>25</v>
      </c>
      <c r="C44" s="4" t="inlineStr">
        <is>
          <t>10-19 years</t>
        </is>
      </c>
      <c r="D44" s="4" t="inlineStr">
        <is>
          <t>Age of Property</t>
        </is>
      </c>
    </row>
    <row r="45">
      <c r="A45" s="4" t="n">
        <v>13</v>
      </c>
      <c r="B45" s="4" t="n">
        <v>40.62</v>
      </c>
      <c r="C45" s="4" t="inlineStr">
        <is>
          <t>20+ years</t>
        </is>
      </c>
      <c r="D45" s="4" t="inlineStr">
        <is>
          <t>Age of Property</t>
        </is>
      </c>
    </row>
    <row r="46">
      <c r="A46" s="9" t="n">
        <v>32</v>
      </c>
      <c r="B46" s="9" t="n">
        <v>100</v>
      </c>
      <c r="D46" s="9" t="inlineStr">
        <is>
          <t>Total Age of Property</t>
        </is>
      </c>
    </row>
    <row r="47">
      <c r="A47" s="4" t="n">
        <v>10</v>
      </c>
      <c r="B47" s="4" t="n">
        <v>31.25</v>
      </c>
      <c r="C47" s="4" t="inlineStr">
        <is>
          <t>Less than 100</t>
        </is>
      </c>
      <c r="D47" s="4" t="inlineStr">
        <is>
          <t>Property Size</t>
        </is>
      </c>
    </row>
    <row r="48">
      <c r="A48" s="4" t="n">
        <v>16</v>
      </c>
      <c r="B48" s="4" t="n">
        <v>50</v>
      </c>
      <c r="C48" s="4" t="inlineStr">
        <is>
          <t>100-199</t>
        </is>
      </c>
      <c r="D48" s="4" t="inlineStr">
        <is>
          <t>Property Size</t>
        </is>
      </c>
    </row>
    <row r="49">
      <c r="A49" s="4" t="n">
        <v>4</v>
      </c>
      <c r="B49" s="4" t="n">
        <v>12.5</v>
      </c>
      <c r="C49" s="4" t="inlineStr">
        <is>
          <t>200-299</t>
        </is>
      </c>
      <c r="D49" s="4" t="inlineStr">
        <is>
          <t>Property Size</t>
        </is>
      </c>
    </row>
    <row r="50">
      <c r="A50" s="4" t="n">
        <v>2</v>
      </c>
      <c r="B50" s="4" t="n">
        <v>6.25</v>
      </c>
      <c r="C50" s="4" t="inlineStr">
        <is>
          <t>300-399</t>
        </is>
      </c>
      <c r="D50" s="4" t="inlineStr">
        <is>
          <t>Property Size</t>
        </is>
      </c>
    </row>
    <row r="51">
      <c r="A51" s="9" t="n">
        <v>32</v>
      </c>
      <c r="B51" s="9" t="n">
        <v>100</v>
      </c>
      <c r="D51" s="9" t="inlineStr">
        <is>
          <t>Total Property Size</t>
        </is>
      </c>
    </row>
    <row r="52">
      <c r="A52" s="4" t="n">
        <v>24</v>
      </c>
      <c r="B52" s="4" t="n">
        <v>75</v>
      </c>
      <c r="C52" s="4" t="inlineStr">
        <is>
          <t>AFFORDABLE</t>
        </is>
      </c>
      <c r="D52" s="4" t="inlineStr">
        <is>
          <t>Rent Type</t>
        </is>
      </c>
    </row>
    <row r="53">
      <c r="A53" s="4" t="n">
        <v>8</v>
      </c>
      <c r="B53" s="4" t="n">
        <v>25</v>
      </c>
      <c r="C53" s="4" t="inlineStr">
        <is>
          <t>MARKETRATE</t>
        </is>
      </c>
      <c r="D53" s="4" t="inlineStr">
        <is>
          <t>Rent Type</t>
        </is>
      </c>
    </row>
    <row r="54">
      <c r="A54" s="9" t="n">
        <v>32</v>
      </c>
      <c r="B54" s="9" t="n">
        <v>100</v>
      </c>
      <c r="D54" s="9" t="inlineStr">
        <is>
          <t>Total Rent Type</t>
        </is>
      </c>
    </row>
    <row r="55"/>
  </sheetData>
  <mergeCells count="2">
    <mergeCell ref="A19:D19"/>
    <mergeCell ref="A1:B1"/>
  </mergeCells>
  <pageMargins left="0.75" right="0.75" top="1" bottom="1" header="0.5" footer="0.5"/>
</worksheet>
</file>

<file path=xl/worksheets/sheet212.xml><?xml version="1.0" encoding="utf-8"?>
<worksheet xmlns="http://schemas.openxmlformats.org/spreadsheetml/2006/main">
  <sheetPr>
    <outlinePr summaryBelow="1" summaryRight="1"/>
    <pageSetUpPr/>
  </sheetPr>
  <dimension ref="A1:D64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7204</v>
      </c>
    </row>
    <row r="3">
      <c r="A3" s="6" t="inlineStr">
        <is>
          <t>Sample (Total number of properties)</t>
        </is>
      </c>
      <c r="B3" s="4" t="n">
        <v>54</v>
      </c>
    </row>
    <row r="4">
      <c r="A4" s="6" t="inlineStr">
        <is>
          <t>Average property taxes per unit</t>
        </is>
      </c>
      <c r="B4" s="7" t="n">
        <v>756</v>
      </c>
    </row>
    <row r="5">
      <c r="A5" s="6" t="inlineStr">
        <is>
          <t>Average payroll expenses per unit</t>
        </is>
      </c>
      <c r="B5" s="7" t="n">
        <v>1006</v>
      </c>
    </row>
    <row r="6">
      <c r="A6" s="6" t="inlineStr">
        <is>
          <t>Average capital expenditures per unit</t>
        </is>
      </c>
      <c r="B6" s="7" t="n">
        <v>248</v>
      </c>
    </row>
    <row r="7">
      <c r="A7" s="6" t="inlineStr">
        <is>
          <t>Average mortgage per unit</t>
        </is>
      </c>
      <c r="B7" s="7" t="n">
        <v>4298</v>
      </c>
    </row>
    <row r="8">
      <c r="A8" s="6" t="inlineStr">
        <is>
          <t>Average total operating expenses per unit</t>
        </is>
      </c>
      <c r="B8" s="7" t="n">
        <v>3389</v>
      </c>
    </row>
    <row r="9">
      <c r="A9" s="6" t="inlineStr">
        <is>
          <t>Average total expenses per unit</t>
        </is>
      </c>
      <c r="B9" s="7" t="n">
        <v>9696</v>
      </c>
    </row>
    <row r="10">
      <c r="A10" s="6" t="inlineStr">
        <is>
          <t>Average total profit per unit</t>
        </is>
      </c>
      <c r="B10" s="7" t="n">
        <v>1074</v>
      </c>
    </row>
    <row r="11">
      <c r="A11" s="6" t="inlineStr">
        <is>
          <t>Property taxes per dollar of rent</t>
        </is>
      </c>
      <c r="B11" s="4" t="inlineStr">
        <is>
          <t>7 cents</t>
        </is>
      </c>
    </row>
    <row r="12">
      <c r="A12" s="6" t="inlineStr">
        <is>
          <t>Payroll expenses per dollar of rent</t>
        </is>
      </c>
      <c r="B12" s="4" t="inlineStr">
        <is>
          <t>9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40 cents</t>
        </is>
      </c>
    </row>
    <row r="15">
      <c r="A15" s="6" t="inlineStr">
        <is>
          <t>Total operating expenses per dollar of rent</t>
        </is>
      </c>
      <c r="B15" s="4" t="inlineStr">
        <is>
          <t>31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8</v>
      </c>
      <c r="B21" s="4" t="n">
        <v>14.81</v>
      </c>
      <c r="C21" s="4" t="inlineStr">
        <is>
          <t>73034</t>
        </is>
      </c>
      <c r="D21" s="4" t="inlineStr">
        <is>
          <t>PROPERTYZIPCODE</t>
        </is>
      </c>
    </row>
    <row r="22">
      <c r="A22" s="4" t="n">
        <v>6</v>
      </c>
      <c r="B22" s="4" t="n">
        <v>11.11</v>
      </c>
      <c r="C22" s="4" t="inlineStr">
        <is>
          <t>73106</t>
        </is>
      </c>
      <c r="D22" s="4" t="inlineStr">
        <is>
          <t>PROPERTYZIPCODE</t>
        </is>
      </c>
    </row>
    <row r="23">
      <c r="A23" s="4" t="n">
        <v>5</v>
      </c>
      <c r="B23" s="4" t="n">
        <v>9.26</v>
      </c>
      <c r="C23" s="4" t="inlineStr">
        <is>
          <t>73112</t>
        </is>
      </c>
      <c r="D23" s="4" t="inlineStr">
        <is>
          <t>PROPERTYZIPCODE</t>
        </is>
      </c>
    </row>
    <row r="24">
      <c r="A24" s="4" t="n">
        <v>4</v>
      </c>
      <c r="B24" s="4" t="n">
        <v>7.41</v>
      </c>
      <c r="C24" s="4" t="inlineStr">
        <is>
          <t>73127</t>
        </is>
      </c>
      <c r="D24" s="4" t="inlineStr">
        <is>
          <t>PROPERTYZIPCODE</t>
        </is>
      </c>
    </row>
    <row r="25">
      <c r="A25" s="4" t="n">
        <v>3</v>
      </c>
      <c r="B25" s="4" t="n">
        <v>5.56</v>
      </c>
      <c r="C25" s="4" t="inlineStr">
        <is>
          <t>73114</t>
        </is>
      </c>
      <c r="D25" s="4" t="inlineStr">
        <is>
          <t>PROPERTYZIPCODE</t>
        </is>
      </c>
    </row>
    <row r="26">
      <c r="A26" s="4" t="n">
        <v>3</v>
      </c>
      <c r="B26" s="4" t="n">
        <v>5.56</v>
      </c>
      <c r="C26" s="4" t="inlineStr">
        <is>
          <t>73120</t>
        </is>
      </c>
      <c r="D26" s="4" t="inlineStr">
        <is>
          <t>PROPERTYZIPCODE</t>
        </is>
      </c>
    </row>
    <row r="27">
      <c r="A27" s="4" t="n">
        <v>3</v>
      </c>
      <c r="B27" s="4" t="n">
        <v>5.56</v>
      </c>
      <c r="C27" s="4" t="inlineStr">
        <is>
          <t>73142</t>
        </is>
      </c>
      <c r="D27" s="4" t="inlineStr">
        <is>
          <t>PROPERTYZIPCODE</t>
        </is>
      </c>
    </row>
    <row r="28">
      <c r="A28" s="4" t="n">
        <v>2</v>
      </c>
      <c r="B28" s="4" t="n">
        <v>3.7</v>
      </c>
      <c r="C28" s="4" t="inlineStr">
        <is>
          <t>73132</t>
        </is>
      </c>
      <c r="D28" s="4" t="inlineStr">
        <is>
          <t>PROPERTYZIPCODE</t>
        </is>
      </c>
    </row>
    <row r="29">
      <c r="A29" s="4" t="n">
        <v>2</v>
      </c>
      <c r="B29" s="4" t="n">
        <v>3.7</v>
      </c>
      <c r="C29" s="4" t="inlineStr">
        <is>
          <t>73134</t>
        </is>
      </c>
      <c r="D29" s="4" t="inlineStr">
        <is>
          <t>PROPERTYZIPCODE</t>
        </is>
      </c>
    </row>
    <row r="30">
      <c r="A30" s="4" t="n">
        <v>2</v>
      </c>
      <c r="B30" s="4" t="n">
        <v>3.7</v>
      </c>
      <c r="C30" s="4" t="inlineStr">
        <is>
          <t>74804</t>
        </is>
      </c>
      <c r="D30" s="4" t="inlineStr">
        <is>
          <t>PROPERTYZIPCODE</t>
        </is>
      </c>
    </row>
    <row r="31">
      <c r="A31" s="4" t="n">
        <v>2</v>
      </c>
      <c r="B31" s="4" t="n">
        <v>3.7</v>
      </c>
      <c r="C31" s="4" t="inlineStr">
        <is>
          <t>73045</t>
        </is>
      </c>
      <c r="D31" s="4" t="inlineStr">
        <is>
          <t>PROPERTYZIPCODE</t>
        </is>
      </c>
    </row>
    <row r="32">
      <c r="A32" s="4" t="n">
        <v>2</v>
      </c>
      <c r="B32" s="4" t="n">
        <v>3.7</v>
      </c>
      <c r="C32" s="4" t="inlineStr">
        <is>
          <t>73118</t>
        </is>
      </c>
      <c r="D32" s="4" t="inlineStr">
        <is>
          <t>PROPERTYZIPCODE</t>
        </is>
      </c>
    </row>
    <row r="33">
      <c r="A33" s="4" t="n">
        <v>2</v>
      </c>
      <c r="B33" s="4" t="n">
        <v>3.7</v>
      </c>
      <c r="C33" s="4" t="inlineStr">
        <is>
          <t>73008</t>
        </is>
      </c>
      <c r="D33" s="4" t="inlineStr">
        <is>
          <t>PROPERTYZIPCODE</t>
        </is>
      </c>
    </row>
    <row r="34">
      <c r="A34" s="4" t="n">
        <v>1</v>
      </c>
      <c r="B34" s="4" t="n">
        <v>1.85</v>
      </c>
      <c r="C34" s="4" t="inlineStr">
        <is>
          <t>73104</t>
        </is>
      </c>
      <c r="D34" s="4" t="inlineStr">
        <is>
          <t>PROPERTYZIPCODE</t>
        </is>
      </c>
    </row>
    <row r="35">
      <c r="A35" s="4" t="n">
        <v>1</v>
      </c>
      <c r="B35" s="4" t="n">
        <v>1.85</v>
      </c>
      <c r="C35" s="4" t="inlineStr">
        <is>
          <t>73099</t>
        </is>
      </c>
      <c r="D35" s="4" t="inlineStr">
        <is>
          <t>PROPERTYZIPCODE</t>
        </is>
      </c>
    </row>
    <row r="36">
      <c r="A36" s="4" t="n">
        <v>1</v>
      </c>
      <c r="B36" s="4" t="n">
        <v>1.85</v>
      </c>
      <c r="C36" s="4" t="inlineStr">
        <is>
          <t>73003</t>
        </is>
      </c>
      <c r="D36" s="4" t="inlineStr">
        <is>
          <t>PROPERTYZIPCODE</t>
        </is>
      </c>
    </row>
    <row r="37">
      <c r="A37" s="4" t="n">
        <v>1</v>
      </c>
      <c r="B37" s="4" t="n">
        <v>1.85</v>
      </c>
      <c r="C37" s="4" t="inlineStr">
        <is>
          <t>73103</t>
        </is>
      </c>
      <c r="D37" s="4" t="inlineStr">
        <is>
          <t>PROPERTYZIPCODE</t>
        </is>
      </c>
    </row>
    <row r="38">
      <c r="A38" s="4" t="n">
        <v>1</v>
      </c>
      <c r="B38" s="4" t="n">
        <v>1.85</v>
      </c>
      <c r="C38" s="4" t="inlineStr">
        <is>
          <t>73013</t>
        </is>
      </c>
      <c r="D38" s="4" t="inlineStr">
        <is>
          <t>PROPERTYZIPCODE</t>
        </is>
      </c>
    </row>
    <row r="39">
      <c r="A39" s="4" t="n">
        <v>1</v>
      </c>
      <c r="B39" s="4" t="n">
        <v>1.85</v>
      </c>
      <c r="C39" s="4" t="inlineStr">
        <is>
          <t>73122</t>
        </is>
      </c>
      <c r="D39" s="4" t="inlineStr">
        <is>
          <t>PROPERTYZIPCODE</t>
        </is>
      </c>
    </row>
    <row r="40">
      <c r="A40" s="4" t="n">
        <v>1</v>
      </c>
      <c r="B40" s="4" t="n">
        <v>1.85</v>
      </c>
      <c r="C40" s="4" t="inlineStr">
        <is>
          <t>73162</t>
        </is>
      </c>
      <c r="D40" s="4" t="inlineStr">
        <is>
          <t>PROPERTYZIPCODE</t>
        </is>
      </c>
    </row>
    <row r="41">
      <c r="A41" s="4" t="n">
        <v>1</v>
      </c>
      <c r="B41" s="4" t="n">
        <v>1.85</v>
      </c>
      <c r="C41" s="4" t="inlineStr">
        <is>
          <t>73012</t>
        </is>
      </c>
      <c r="D41" s="4" t="inlineStr">
        <is>
          <t>PROPERTYZIPCODE</t>
        </is>
      </c>
    </row>
    <row r="42">
      <c r="A42" s="4" t="n">
        <v>1</v>
      </c>
      <c r="B42" s="4" t="n">
        <v>1.85</v>
      </c>
      <c r="C42" s="4" t="inlineStr">
        <is>
          <t>73105</t>
        </is>
      </c>
      <c r="D42" s="4" t="inlineStr">
        <is>
          <t>PROPERTYZIPCODE</t>
        </is>
      </c>
    </row>
    <row r="43">
      <c r="A43" s="4" t="n">
        <v>1</v>
      </c>
      <c r="B43" s="4" t="n">
        <v>1.85</v>
      </c>
      <c r="C43" s="4" t="inlineStr">
        <is>
          <t>73117</t>
        </is>
      </c>
      <c r="D43" s="4" t="inlineStr">
        <is>
          <t>PROPERTYZIPCODE</t>
        </is>
      </c>
    </row>
    <row r="44">
      <c r="A44" s="9" t="n">
        <v>54</v>
      </c>
      <c r="B44" s="9" t="n">
        <v>100</v>
      </c>
      <c r="D44" s="9" t="inlineStr">
        <is>
          <t>Total PROPERTYZIPCODE</t>
        </is>
      </c>
    </row>
    <row r="45">
      <c r="A45" s="4" t="n">
        <v>52</v>
      </c>
      <c r="B45" s="4" t="n">
        <v>96.3</v>
      </c>
      <c r="C45" s="4" t="inlineStr">
        <is>
          <t>GARDEN</t>
        </is>
      </c>
      <c r="D45" s="4" t="inlineStr">
        <is>
          <t>Property Type</t>
        </is>
      </c>
    </row>
    <row r="46">
      <c r="A46" s="4" t="n">
        <v>1</v>
      </c>
      <c r="B46" s="4" t="n">
        <v>1.85</v>
      </c>
      <c r="C46" s="4" t="inlineStr">
        <is>
          <t>STUDENT</t>
        </is>
      </c>
      <c r="D46" s="4" t="inlineStr">
        <is>
          <t>Property Type</t>
        </is>
      </c>
    </row>
    <row r="47">
      <c r="A47" s="4" t="n">
        <v>1</v>
      </c>
      <c r="B47" s="4" t="n">
        <v>1.85</v>
      </c>
      <c r="C47" s="4" t="inlineStr">
        <is>
          <t>SENIOR</t>
        </is>
      </c>
      <c r="D47" s="4" t="inlineStr">
        <is>
          <t>Property Type</t>
        </is>
      </c>
    </row>
    <row r="48">
      <c r="A48" s="9" t="n">
        <v>54</v>
      </c>
      <c r="B48" s="9" t="n">
        <v>100</v>
      </c>
      <c r="D48" s="9" t="inlineStr">
        <is>
          <t>Total Property Type</t>
        </is>
      </c>
    </row>
    <row r="49">
      <c r="A49" s="4" t="n">
        <v>5</v>
      </c>
      <c r="B49" s="4" t="n">
        <v>9.26</v>
      </c>
      <c r="C49" s="4" t="inlineStr">
        <is>
          <t>Less than 5 years</t>
        </is>
      </c>
      <c r="D49" s="4" t="inlineStr">
        <is>
          <t>Age of Property</t>
        </is>
      </c>
    </row>
    <row r="50">
      <c r="A50" s="4" t="n">
        <v>29</v>
      </c>
      <c r="B50" s="4" t="n">
        <v>53.7</v>
      </c>
      <c r="C50" s="4" t="inlineStr">
        <is>
          <t>5-9 years</t>
        </is>
      </c>
      <c r="D50" s="4" t="inlineStr">
        <is>
          <t>Age of Property</t>
        </is>
      </c>
    </row>
    <row r="51">
      <c r="A51" s="4" t="n">
        <v>7</v>
      </c>
      <c r="B51" s="4" t="n">
        <v>12.96</v>
      </c>
      <c r="C51" s="4" t="inlineStr">
        <is>
          <t>10-19 years</t>
        </is>
      </c>
      <c r="D51" s="4" t="inlineStr">
        <is>
          <t>Age of Property</t>
        </is>
      </c>
    </row>
    <row r="52">
      <c r="A52" s="4" t="n">
        <v>13</v>
      </c>
      <c r="B52" s="4" t="n">
        <v>24.07</v>
      </c>
      <c r="C52" s="4" t="inlineStr">
        <is>
          <t>20+ years</t>
        </is>
      </c>
      <c r="D52" s="4" t="inlineStr">
        <is>
          <t>Age of Property</t>
        </is>
      </c>
    </row>
    <row r="53">
      <c r="A53" s="9" t="n">
        <v>54</v>
      </c>
      <c r="B53" s="9" t="n">
        <v>100</v>
      </c>
      <c r="D53" s="9" t="inlineStr">
        <is>
          <t>Total Age of Property</t>
        </is>
      </c>
    </row>
    <row r="54">
      <c r="A54" s="4" t="n">
        <v>28</v>
      </c>
      <c r="B54" s="4" t="n">
        <v>51.85</v>
      </c>
      <c r="C54" s="4" t="inlineStr">
        <is>
          <t>Less than 100</t>
        </is>
      </c>
      <c r="D54" s="4" t="inlineStr">
        <is>
          <t>Property Size</t>
        </is>
      </c>
    </row>
    <row r="55">
      <c r="A55" s="4" t="n">
        <v>15</v>
      </c>
      <c r="B55" s="4" t="n">
        <v>27.78</v>
      </c>
      <c r="C55" s="4" t="inlineStr">
        <is>
          <t>100-199</t>
        </is>
      </c>
      <c r="D55" s="4" t="inlineStr">
        <is>
          <t>Property Size</t>
        </is>
      </c>
    </row>
    <row r="56">
      <c r="A56" s="4" t="n">
        <v>5</v>
      </c>
      <c r="B56" s="4" t="n">
        <v>9.26</v>
      </c>
      <c r="C56" s="4" t="inlineStr">
        <is>
          <t>200-299</t>
        </is>
      </c>
      <c r="D56" s="4" t="inlineStr">
        <is>
          <t>Property Size</t>
        </is>
      </c>
    </row>
    <row r="57">
      <c r="A57" s="4" t="n">
        <v>3</v>
      </c>
      <c r="B57" s="4" t="n">
        <v>5.56</v>
      </c>
      <c r="C57" s="4" t="inlineStr">
        <is>
          <t>300-399</t>
        </is>
      </c>
      <c r="D57" s="4" t="inlineStr">
        <is>
          <t>Property Size</t>
        </is>
      </c>
    </row>
    <row r="58">
      <c r="A58" s="4" t="n">
        <v>2</v>
      </c>
      <c r="B58" s="4" t="n">
        <v>3.7</v>
      </c>
      <c r="C58" s="4" t="inlineStr">
        <is>
          <t>400-499</t>
        </is>
      </c>
      <c r="D58" s="4" t="inlineStr">
        <is>
          <t>Property Size</t>
        </is>
      </c>
    </row>
    <row r="59">
      <c r="A59" s="4" t="n">
        <v>1</v>
      </c>
      <c r="B59" s="4" t="n">
        <v>1.85</v>
      </c>
      <c r="C59" s="4" t="inlineStr">
        <is>
          <t>500+</t>
        </is>
      </c>
      <c r="D59" s="4" t="inlineStr">
        <is>
          <t>Property Size</t>
        </is>
      </c>
    </row>
    <row r="60">
      <c r="A60" s="9" t="n">
        <v>54</v>
      </c>
      <c r="B60" s="9" t="n">
        <v>100</v>
      </c>
      <c r="D60" s="9" t="inlineStr">
        <is>
          <t>Total Property Size</t>
        </is>
      </c>
    </row>
    <row r="61">
      <c r="A61" s="4" t="n">
        <v>45</v>
      </c>
      <c r="B61" s="4" t="n">
        <v>83.33</v>
      </c>
      <c r="C61" s="4" t="inlineStr">
        <is>
          <t>AFFORDABLE</t>
        </is>
      </c>
      <c r="D61" s="4" t="inlineStr">
        <is>
          <t>Rent Type</t>
        </is>
      </c>
    </row>
    <row r="62">
      <c r="A62" s="4" t="n">
        <v>9</v>
      </c>
      <c r="B62" s="4" t="n">
        <v>16.67</v>
      </c>
      <c r="C62" s="4" t="inlineStr">
        <is>
          <t>MARKETRATE</t>
        </is>
      </c>
      <c r="D62" s="4" t="inlineStr">
        <is>
          <t>Rent Type</t>
        </is>
      </c>
    </row>
    <row r="63">
      <c r="A63" s="9" t="n">
        <v>54</v>
      </c>
      <c r="B63" s="9" t="n">
        <v>100</v>
      </c>
      <c r="D63" s="9" t="inlineStr">
        <is>
          <t>Total Rent Type</t>
        </is>
      </c>
    </row>
    <row r="64"/>
  </sheetData>
  <mergeCells count="2">
    <mergeCell ref="A19:D19"/>
    <mergeCell ref="A1:B1"/>
  </mergeCells>
  <pageMargins left="0.75" right="0.75" top="1" bottom="1" header="0.5" footer="0.5"/>
</worksheet>
</file>

<file path=xl/worksheets/sheet213.xml><?xml version="1.0" encoding="utf-8"?>
<worksheet xmlns="http://schemas.openxmlformats.org/spreadsheetml/2006/main">
  <sheetPr>
    <outlinePr summaryBelow="1" summaryRight="1"/>
    <pageSetUpPr/>
  </sheetPr>
  <dimension ref="A1:D66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6834</v>
      </c>
    </row>
    <row r="3">
      <c r="A3" s="6" t="inlineStr">
        <is>
          <t>Sample (Total number of properties)</t>
        </is>
      </c>
      <c r="B3" s="4" t="n">
        <v>97</v>
      </c>
    </row>
    <row r="4">
      <c r="A4" s="6" t="inlineStr">
        <is>
          <t>Average property taxes per unit</t>
        </is>
      </c>
      <c r="B4" s="7" t="n">
        <v>1585</v>
      </c>
    </row>
    <row r="5">
      <c r="A5" s="6" t="inlineStr">
        <is>
          <t>Average payroll expenses per unit</t>
        </is>
      </c>
      <c r="B5" s="7" t="n">
        <v>1020</v>
      </c>
    </row>
    <row r="6">
      <c r="A6" s="6" t="inlineStr">
        <is>
          <t>Average capital expenditures per unit</t>
        </is>
      </c>
      <c r="B6" s="7" t="n">
        <v>246</v>
      </c>
    </row>
    <row r="7">
      <c r="A7" s="6" t="inlineStr">
        <is>
          <t>Average mortgage per unit</t>
        </is>
      </c>
      <c r="B7" s="7" t="n">
        <v>8117</v>
      </c>
    </row>
    <row r="8">
      <c r="A8" s="6" t="inlineStr">
        <is>
          <t>Average total operating expenses per unit</t>
        </is>
      </c>
      <c r="B8" s="7" t="n">
        <v>4883</v>
      </c>
    </row>
    <row r="9">
      <c r="A9" s="6" t="inlineStr">
        <is>
          <t>Average total expenses per unit</t>
        </is>
      </c>
      <c r="B9" s="7" t="n">
        <v>15852</v>
      </c>
    </row>
    <row r="10">
      <c r="A10" s="6" t="inlineStr">
        <is>
          <t>Average total profit per unit</t>
        </is>
      </c>
      <c r="B10" s="7" t="n">
        <v>2029</v>
      </c>
    </row>
    <row r="11">
      <c r="A11" s="6" t="inlineStr">
        <is>
          <t>Property taxes per dollar of rent</t>
        </is>
      </c>
      <c r="B11" s="4" t="inlineStr">
        <is>
          <t>9 cents</t>
        </is>
      </c>
    </row>
    <row r="12">
      <c r="A12" s="6" t="inlineStr">
        <is>
          <t>Payroll expenses per dollar of rent</t>
        </is>
      </c>
      <c r="B12" s="4" t="inlineStr">
        <is>
          <t>6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45 cents</t>
        </is>
      </c>
    </row>
    <row r="15">
      <c r="A15" s="6" t="inlineStr">
        <is>
          <t>Total operating expenses per dollar of rent</t>
        </is>
      </c>
      <c r="B15" s="4" t="inlineStr">
        <is>
          <t>27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13</v>
      </c>
      <c r="B21" s="4" t="n">
        <v>13.4</v>
      </c>
      <c r="C21" s="4" t="inlineStr">
        <is>
          <t>97214</t>
        </is>
      </c>
      <c r="D21" s="4" t="inlineStr">
        <is>
          <t>PROPERTYZIPCODE</t>
        </is>
      </c>
    </row>
    <row r="22">
      <c r="A22" s="4" t="n">
        <v>11</v>
      </c>
      <c r="B22" s="4" t="n">
        <v>11.34</v>
      </c>
      <c r="C22" s="4" t="inlineStr">
        <is>
          <t>97006</t>
        </is>
      </c>
      <c r="D22" s="4" t="inlineStr">
        <is>
          <t>PROPERTYZIPCODE</t>
        </is>
      </c>
    </row>
    <row r="23">
      <c r="A23" s="4" t="n">
        <v>7</v>
      </c>
      <c r="B23" s="4" t="n">
        <v>7.22</v>
      </c>
      <c r="C23" s="4" t="inlineStr">
        <is>
          <t>97201</t>
        </is>
      </c>
      <c r="D23" s="4" t="inlineStr">
        <is>
          <t>PROPERTYZIPCODE</t>
        </is>
      </c>
    </row>
    <row r="24">
      <c r="A24" s="4" t="n">
        <v>7</v>
      </c>
      <c r="B24" s="4" t="n">
        <v>7.22</v>
      </c>
      <c r="C24" s="4" t="inlineStr">
        <is>
          <t>97209</t>
        </is>
      </c>
      <c r="D24" s="4" t="inlineStr">
        <is>
          <t>PROPERTYZIPCODE</t>
        </is>
      </c>
    </row>
    <row r="25">
      <c r="A25" s="4" t="n">
        <v>7</v>
      </c>
      <c r="B25" s="4" t="n">
        <v>7.22</v>
      </c>
      <c r="C25" s="4" t="inlineStr">
        <is>
          <t>97005</t>
        </is>
      </c>
      <c r="D25" s="4" t="inlineStr">
        <is>
          <t>PROPERTYZIPCODE</t>
        </is>
      </c>
    </row>
    <row r="26">
      <c r="A26" s="4" t="n">
        <v>6</v>
      </c>
      <c r="B26" s="4" t="n">
        <v>6.19</v>
      </c>
      <c r="C26" s="4" t="inlineStr">
        <is>
          <t>97123</t>
        </is>
      </c>
      <c r="D26" s="4" t="inlineStr">
        <is>
          <t>PROPERTYZIPCODE</t>
        </is>
      </c>
    </row>
    <row r="27">
      <c r="A27" s="4" t="n">
        <v>5</v>
      </c>
      <c r="B27" s="4" t="n">
        <v>5.15</v>
      </c>
      <c r="C27" s="4" t="inlineStr">
        <is>
          <t>97205</t>
        </is>
      </c>
      <c r="D27" s="4" t="inlineStr">
        <is>
          <t>PROPERTYZIPCODE</t>
        </is>
      </c>
    </row>
    <row r="28">
      <c r="A28" s="4" t="n">
        <v>4</v>
      </c>
      <c r="B28" s="4" t="n">
        <v>4.12</v>
      </c>
      <c r="C28" s="4" t="inlineStr">
        <is>
          <t>97116</t>
        </is>
      </c>
      <c r="D28" s="4" t="inlineStr">
        <is>
          <t>PROPERTYZIPCODE</t>
        </is>
      </c>
    </row>
    <row r="29">
      <c r="A29" s="4" t="n">
        <v>4</v>
      </c>
      <c r="B29" s="4" t="n">
        <v>4.12</v>
      </c>
      <c r="C29" s="4" t="inlineStr">
        <is>
          <t>97219</t>
        </is>
      </c>
      <c r="D29" s="4" t="inlineStr">
        <is>
          <t>PROPERTYZIPCODE</t>
        </is>
      </c>
    </row>
    <row r="30">
      <c r="A30" s="4" t="n">
        <v>4</v>
      </c>
      <c r="B30" s="4" t="n">
        <v>4.12</v>
      </c>
      <c r="C30" s="4" t="inlineStr">
        <is>
          <t>97210</t>
        </is>
      </c>
      <c r="D30" s="4" t="inlineStr">
        <is>
          <t>PROPERTYZIPCODE</t>
        </is>
      </c>
    </row>
    <row r="31">
      <c r="A31" s="4" t="n">
        <v>3</v>
      </c>
      <c r="B31" s="4" t="n">
        <v>3.09</v>
      </c>
      <c r="C31" s="4" t="inlineStr">
        <is>
          <t>97078</t>
        </is>
      </c>
      <c r="D31" s="4" t="inlineStr">
        <is>
          <t>PROPERTYZIPCODE</t>
        </is>
      </c>
    </row>
    <row r="32">
      <c r="A32" s="4" t="n">
        <v>3</v>
      </c>
      <c r="B32" s="4" t="n">
        <v>3.09</v>
      </c>
      <c r="C32" s="4" t="inlineStr">
        <is>
          <t>97008</t>
        </is>
      </c>
      <c r="D32" s="4" t="inlineStr">
        <is>
          <t>PROPERTYZIPCODE</t>
        </is>
      </c>
    </row>
    <row r="33">
      <c r="A33" s="4" t="n">
        <v>3</v>
      </c>
      <c r="B33" s="4" t="n">
        <v>3.09</v>
      </c>
      <c r="C33" s="4" t="inlineStr">
        <is>
          <t>97229</t>
        </is>
      </c>
      <c r="D33" s="4" t="inlineStr">
        <is>
          <t>PROPERTYZIPCODE</t>
        </is>
      </c>
    </row>
    <row r="34">
      <c r="A34" s="4" t="n">
        <v>3</v>
      </c>
      <c r="B34" s="4" t="n">
        <v>3.09</v>
      </c>
      <c r="C34" s="4" t="inlineStr">
        <is>
          <t>97239</t>
        </is>
      </c>
      <c r="D34" s="4" t="inlineStr">
        <is>
          <t>PROPERTYZIPCODE</t>
        </is>
      </c>
    </row>
    <row r="35">
      <c r="A35" s="4" t="n">
        <v>2</v>
      </c>
      <c r="B35" s="4" t="n">
        <v>2.06</v>
      </c>
      <c r="C35" s="4" t="inlineStr">
        <is>
          <t>97225</t>
        </is>
      </c>
      <c r="D35" s="4" t="inlineStr">
        <is>
          <t>PROPERTYZIPCODE</t>
        </is>
      </c>
    </row>
    <row r="36">
      <c r="A36" s="4" t="n">
        <v>2</v>
      </c>
      <c r="B36" s="4" t="n">
        <v>2.06</v>
      </c>
      <c r="C36" s="4" t="inlineStr">
        <is>
          <t>97124</t>
        </is>
      </c>
      <c r="D36" s="4" t="inlineStr">
        <is>
          <t>PROPERTYZIPCODE</t>
        </is>
      </c>
    </row>
    <row r="37">
      <c r="A37" s="4" t="n">
        <v>2</v>
      </c>
      <c r="B37" s="4" t="n">
        <v>2.06</v>
      </c>
      <c r="C37" s="4" t="inlineStr">
        <is>
          <t>97221</t>
        </is>
      </c>
      <c r="D37" s="4" t="inlineStr">
        <is>
          <t>PROPERTYZIPCODE</t>
        </is>
      </c>
    </row>
    <row r="38">
      <c r="A38" s="4" t="n">
        <v>2</v>
      </c>
      <c r="B38" s="4" t="n">
        <v>2.06</v>
      </c>
      <c r="C38" s="4" t="inlineStr">
        <is>
          <t>97003</t>
        </is>
      </c>
      <c r="D38" s="4" t="inlineStr">
        <is>
          <t>PROPERTYZIPCODE</t>
        </is>
      </c>
    </row>
    <row r="39">
      <c r="A39" s="4" t="n">
        <v>2</v>
      </c>
      <c r="B39" s="4" t="n">
        <v>2.06</v>
      </c>
      <c r="C39" s="4" t="inlineStr">
        <is>
          <t>97103</t>
        </is>
      </c>
      <c r="D39" s="4" t="inlineStr">
        <is>
          <t>PROPERTYZIPCODE</t>
        </is>
      </c>
    </row>
    <row r="40">
      <c r="A40" s="4" t="n">
        <v>1</v>
      </c>
      <c r="B40" s="4" t="n">
        <v>1.03</v>
      </c>
      <c r="C40" s="4" t="inlineStr">
        <is>
          <t>97007</t>
        </is>
      </c>
      <c r="D40" s="4" t="inlineStr">
        <is>
          <t>PROPERTYZIPCODE</t>
        </is>
      </c>
    </row>
    <row r="41">
      <c r="A41" s="4" t="n">
        <v>1</v>
      </c>
      <c r="B41" s="4" t="n">
        <v>1.03</v>
      </c>
      <c r="C41" s="4" t="inlineStr">
        <is>
          <t>97056</t>
        </is>
      </c>
      <c r="D41" s="4" t="inlineStr">
        <is>
          <t>PROPERTYZIPCODE</t>
        </is>
      </c>
    </row>
    <row r="42">
      <c r="A42" s="4" t="n">
        <v>1</v>
      </c>
      <c r="B42" s="4" t="n">
        <v>1.03</v>
      </c>
      <c r="C42" s="4" t="inlineStr">
        <is>
          <t>97051</t>
        </is>
      </c>
      <c r="D42" s="4" t="inlineStr">
        <is>
          <t>PROPERTYZIPCODE</t>
        </is>
      </c>
    </row>
    <row r="43">
      <c r="A43" s="4" t="n">
        <v>1</v>
      </c>
      <c r="B43" s="4" t="n">
        <v>1.03</v>
      </c>
      <c r="C43" s="4" t="inlineStr">
        <is>
          <t>97106</t>
        </is>
      </c>
      <c r="D43" s="4" t="inlineStr">
        <is>
          <t>PROPERTYZIPCODE</t>
        </is>
      </c>
    </row>
    <row r="44">
      <c r="A44" s="4" t="n">
        <v>1</v>
      </c>
      <c r="B44" s="4" t="n">
        <v>1.03</v>
      </c>
      <c r="C44" s="4" t="inlineStr">
        <is>
          <t>97301</t>
        </is>
      </c>
      <c r="D44" s="4" t="inlineStr">
        <is>
          <t>PROPERTYZIPCODE</t>
        </is>
      </c>
    </row>
    <row r="45">
      <c r="A45" s="4" t="n">
        <v>1</v>
      </c>
      <c r="B45" s="4" t="n">
        <v>1.03</v>
      </c>
      <c r="C45" s="4" t="inlineStr">
        <is>
          <t>97232</t>
        </is>
      </c>
      <c r="D45" s="4" t="inlineStr">
        <is>
          <t>PROPERTYZIPCODE</t>
        </is>
      </c>
    </row>
    <row r="46">
      <c r="A46" s="4" t="n">
        <v>1</v>
      </c>
      <c r="B46" s="4" t="n">
        <v>1.03</v>
      </c>
      <c r="C46" s="4" t="inlineStr">
        <is>
          <t>97202</t>
        </is>
      </c>
      <c r="D46" s="4" t="inlineStr">
        <is>
          <t>PROPERTYZIPCODE</t>
        </is>
      </c>
    </row>
    <row r="47">
      <c r="A47" s="9" t="n">
        <v>97</v>
      </c>
      <c r="B47" s="9" t="n">
        <v>100</v>
      </c>
      <c r="D47" s="9" t="inlineStr">
        <is>
          <t>Total PROPERTYZIPCODE</t>
        </is>
      </c>
    </row>
    <row r="48">
      <c r="A48" s="4" t="n">
        <v>87</v>
      </c>
      <c r="B48" s="4" t="n">
        <v>89.69</v>
      </c>
      <c r="C48" s="4" t="inlineStr">
        <is>
          <t>GARDEN</t>
        </is>
      </c>
      <c r="D48" s="4" t="inlineStr">
        <is>
          <t>Property Type</t>
        </is>
      </c>
    </row>
    <row r="49">
      <c r="A49" s="4" t="n">
        <v>7</v>
      </c>
      <c r="B49" s="4" t="n">
        <v>7.22</v>
      </c>
      <c r="C49" s="4" t="inlineStr">
        <is>
          <t>MIDRISE</t>
        </is>
      </c>
      <c r="D49" s="4" t="inlineStr">
        <is>
          <t>Property Type</t>
        </is>
      </c>
    </row>
    <row r="50">
      <c r="A50" s="4" t="n">
        <v>2</v>
      </c>
      <c r="B50" s="4" t="n">
        <v>2.06</v>
      </c>
      <c r="C50" s="4" t="inlineStr">
        <is>
          <t>HIRISE</t>
        </is>
      </c>
      <c r="D50" s="4" t="inlineStr">
        <is>
          <t>Property Type</t>
        </is>
      </c>
    </row>
    <row r="51">
      <c r="A51" s="4" t="n">
        <v>1</v>
      </c>
      <c r="B51" s="4" t="n">
        <v>1.03</v>
      </c>
      <c r="C51" s="4" t="inlineStr">
        <is>
          <t>SENIOR</t>
        </is>
      </c>
      <c r="D51" s="4" t="inlineStr">
        <is>
          <t>Property Type</t>
        </is>
      </c>
    </row>
    <row r="52">
      <c r="A52" s="9" t="n">
        <v>97</v>
      </c>
      <c r="B52" s="9" t="n">
        <v>100</v>
      </c>
      <c r="D52" s="9" t="inlineStr">
        <is>
          <t>Total Property Type</t>
        </is>
      </c>
    </row>
    <row r="53">
      <c r="A53" s="4" t="n">
        <v>7</v>
      </c>
      <c r="B53" s="4" t="n">
        <v>7.22</v>
      </c>
      <c r="C53" s="4" t="inlineStr">
        <is>
          <t>Less than 5 years</t>
        </is>
      </c>
      <c r="D53" s="4" t="inlineStr">
        <is>
          <t>Age of Property</t>
        </is>
      </c>
    </row>
    <row r="54">
      <c r="A54" s="4" t="n">
        <v>25</v>
      </c>
      <c r="B54" s="4" t="n">
        <v>25.77</v>
      </c>
      <c r="C54" s="4" t="inlineStr">
        <is>
          <t>5-9 years</t>
        </is>
      </c>
      <c r="D54" s="4" t="inlineStr">
        <is>
          <t>Age of Property</t>
        </is>
      </c>
    </row>
    <row r="55">
      <c r="A55" s="4" t="n">
        <v>13</v>
      </c>
      <c r="B55" s="4" t="n">
        <v>13.4</v>
      </c>
      <c r="C55" s="4" t="inlineStr">
        <is>
          <t>10-19 years</t>
        </is>
      </c>
      <c r="D55" s="4" t="inlineStr">
        <is>
          <t>Age of Property</t>
        </is>
      </c>
    </row>
    <row r="56">
      <c r="A56" s="4" t="n">
        <v>52</v>
      </c>
      <c r="B56" s="4" t="n">
        <v>53.61</v>
      </c>
      <c r="C56" s="4" t="inlineStr">
        <is>
          <t>20+ years</t>
        </is>
      </c>
      <c r="D56" s="4" t="inlineStr">
        <is>
          <t>Age of Property</t>
        </is>
      </c>
    </row>
    <row r="57">
      <c r="A57" s="9" t="n">
        <v>97</v>
      </c>
      <c r="B57" s="9" t="n">
        <v>100</v>
      </c>
      <c r="D57" s="9" t="inlineStr">
        <is>
          <t>Total Age of Property</t>
        </is>
      </c>
    </row>
    <row r="58">
      <c r="A58" s="4" t="n">
        <v>75</v>
      </c>
      <c r="B58" s="4" t="n">
        <v>77.31999999999999</v>
      </c>
      <c r="C58" s="4" t="inlineStr">
        <is>
          <t>Less than 100</t>
        </is>
      </c>
      <c r="D58" s="4" t="inlineStr">
        <is>
          <t>Property Size</t>
        </is>
      </c>
    </row>
    <row r="59">
      <c r="A59" s="4" t="n">
        <v>13</v>
      </c>
      <c r="B59" s="4" t="n">
        <v>13.4</v>
      </c>
      <c r="C59" s="4" t="inlineStr">
        <is>
          <t>100-199</t>
        </is>
      </c>
      <c r="D59" s="4" t="inlineStr">
        <is>
          <t>Property Size</t>
        </is>
      </c>
    </row>
    <row r="60">
      <c r="A60" s="4" t="n">
        <v>3</v>
      </c>
      <c r="B60" s="4" t="n">
        <v>3.09</v>
      </c>
      <c r="C60" s="4" t="inlineStr">
        <is>
          <t>200-299</t>
        </is>
      </c>
      <c r="D60" s="4" t="inlineStr">
        <is>
          <t>Property Size</t>
        </is>
      </c>
    </row>
    <row r="61">
      <c r="A61" s="4" t="n">
        <v>6</v>
      </c>
      <c r="B61" s="4" t="n">
        <v>6.19</v>
      </c>
      <c r="C61" s="4" t="inlineStr">
        <is>
          <t>300-399</t>
        </is>
      </c>
      <c r="D61" s="4" t="inlineStr">
        <is>
          <t>Property Size</t>
        </is>
      </c>
    </row>
    <row r="62">
      <c r="A62" s="9" t="n">
        <v>97</v>
      </c>
      <c r="B62" s="9" t="n">
        <v>100</v>
      </c>
      <c r="D62" s="9" t="inlineStr">
        <is>
          <t>Total Property Size</t>
        </is>
      </c>
    </row>
    <row r="63">
      <c r="A63" s="4" t="n">
        <v>50</v>
      </c>
      <c r="B63" s="4" t="n">
        <v>51.55</v>
      </c>
      <c r="C63" s="4" t="inlineStr">
        <is>
          <t>MARKETRATE</t>
        </is>
      </c>
      <c r="D63" s="4" t="inlineStr">
        <is>
          <t>Rent Type</t>
        </is>
      </c>
    </row>
    <row r="64">
      <c r="A64" s="4" t="n">
        <v>47</v>
      </c>
      <c r="B64" s="4" t="n">
        <v>48.45</v>
      </c>
      <c r="C64" s="4" t="inlineStr">
        <is>
          <t>AFFORDABLE</t>
        </is>
      </c>
      <c r="D64" s="4" t="inlineStr">
        <is>
          <t>Rent Type</t>
        </is>
      </c>
    </row>
    <row r="65">
      <c r="A65" s="9" t="n">
        <v>97</v>
      </c>
      <c r="B65" s="9" t="n">
        <v>100</v>
      </c>
      <c r="D65" s="9" t="inlineStr">
        <is>
          <t>Total Rent Type</t>
        </is>
      </c>
    </row>
    <row r="66"/>
  </sheetData>
  <mergeCells count="2">
    <mergeCell ref="A19:D19"/>
    <mergeCell ref="A1:B1"/>
  </mergeCells>
  <pageMargins left="0.75" right="0.75" top="1" bottom="1" header="0.5" footer="0.5"/>
</worksheet>
</file>

<file path=xl/worksheets/sheet214.xml><?xml version="1.0" encoding="utf-8"?>
<worksheet xmlns="http://schemas.openxmlformats.org/spreadsheetml/2006/main">
  <sheetPr>
    <outlinePr summaryBelow="1" summaryRight="1"/>
    <pageSetUpPr/>
  </sheetPr>
  <dimension ref="A1:D66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8618</v>
      </c>
    </row>
    <row r="3">
      <c r="A3" s="6" t="inlineStr">
        <is>
          <t>Sample (Total number of properties)</t>
        </is>
      </c>
      <c r="B3" s="4" t="n">
        <v>143</v>
      </c>
    </row>
    <row r="4">
      <c r="A4" s="6" t="inlineStr">
        <is>
          <t>Average property taxes per unit</t>
        </is>
      </c>
      <c r="B4" s="7" t="n">
        <v>1646</v>
      </c>
    </row>
    <row r="5">
      <c r="A5" s="6" t="inlineStr">
        <is>
          <t>Average payroll expenses per unit</t>
        </is>
      </c>
      <c r="B5" s="7" t="n">
        <v>909</v>
      </c>
    </row>
    <row r="6">
      <c r="A6" s="6" t="inlineStr">
        <is>
          <t>Average capital expenditures per unit</t>
        </is>
      </c>
      <c r="B6" s="7" t="n">
        <v>248</v>
      </c>
    </row>
    <row r="7">
      <c r="A7" s="6" t="inlineStr">
        <is>
          <t>Average mortgage per unit</t>
        </is>
      </c>
      <c r="B7" s="7" t="n">
        <v>7531</v>
      </c>
    </row>
    <row r="8">
      <c r="A8" s="6" t="inlineStr">
        <is>
          <t>Average total operating expenses per unit</t>
        </is>
      </c>
      <c r="B8" s="7" t="n">
        <v>5027</v>
      </c>
    </row>
    <row r="9">
      <c r="A9" s="6" t="inlineStr">
        <is>
          <t>Average total expenses per unit</t>
        </is>
      </c>
      <c r="B9" s="7" t="n">
        <v>15360</v>
      </c>
    </row>
    <row r="10">
      <c r="A10" s="6" t="inlineStr">
        <is>
          <t>Average total profit per unit</t>
        </is>
      </c>
      <c r="B10" s="7" t="n">
        <v>1883</v>
      </c>
    </row>
    <row r="11">
      <c r="A11" s="6" t="inlineStr">
        <is>
          <t>Property taxes per dollar of rent</t>
        </is>
      </c>
      <c r="B11" s="4" t="inlineStr">
        <is>
          <t>10 cents</t>
        </is>
      </c>
    </row>
    <row r="12">
      <c r="A12" s="6" t="inlineStr">
        <is>
          <t>Payroll expenses per dollar of rent</t>
        </is>
      </c>
      <c r="B12" s="4" t="inlineStr">
        <is>
          <t>5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44 cents</t>
        </is>
      </c>
    </row>
    <row r="15">
      <c r="A15" s="6" t="inlineStr">
        <is>
          <t>Total operating expenses per dollar of rent</t>
        </is>
      </c>
      <c r="B15" s="4" t="inlineStr">
        <is>
          <t>29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29</v>
      </c>
      <c r="B21" s="4" t="n">
        <v>20.28</v>
      </c>
      <c r="C21" s="4" t="inlineStr">
        <is>
          <t>97233</t>
        </is>
      </c>
      <c r="D21" s="4" t="inlineStr">
        <is>
          <t>PROPERTYZIPCODE</t>
        </is>
      </c>
    </row>
    <row r="22">
      <c r="A22" s="4" t="n">
        <v>15</v>
      </c>
      <c r="B22" s="4" t="n">
        <v>10.49</v>
      </c>
      <c r="C22" s="4" t="inlineStr">
        <is>
          <t>97217</t>
        </is>
      </c>
      <c r="D22" s="4" t="inlineStr">
        <is>
          <t>PROPERTYZIPCODE</t>
        </is>
      </c>
    </row>
    <row r="23">
      <c r="A23" s="4" t="n">
        <v>11</v>
      </c>
      <c r="B23" s="4" t="n">
        <v>7.69</v>
      </c>
      <c r="C23" s="4" t="inlineStr">
        <is>
          <t>97202</t>
        </is>
      </c>
      <c r="D23" s="4" t="inlineStr">
        <is>
          <t>PROPERTYZIPCODE</t>
        </is>
      </c>
    </row>
    <row r="24">
      <c r="A24" s="4" t="n">
        <v>10</v>
      </c>
      <c r="B24" s="4" t="n">
        <v>6.99</v>
      </c>
      <c r="C24" s="4" t="inlineStr">
        <is>
          <t>97030</t>
        </is>
      </c>
      <c r="D24" s="4" t="inlineStr">
        <is>
          <t>PROPERTYZIPCODE</t>
        </is>
      </c>
    </row>
    <row r="25">
      <c r="A25" s="4" t="n">
        <v>8</v>
      </c>
      <c r="B25" s="4" t="n">
        <v>5.59</v>
      </c>
      <c r="C25" s="4" t="inlineStr">
        <is>
          <t>97230</t>
        </is>
      </c>
      <c r="D25" s="4" t="inlineStr">
        <is>
          <t>PROPERTYZIPCODE</t>
        </is>
      </c>
    </row>
    <row r="26">
      <c r="A26" s="4" t="n">
        <v>8</v>
      </c>
      <c r="B26" s="4" t="n">
        <v>5.59</v>
      </c>
      <c r="C26" s="4" t="inlineStr">
        <is>
          <t>97212</t>
        </is>
      </c>
      <c r="D26" s="4" t="inlineStr">
        <is>
          <t>PROPERTYZIPCODE</t>
        </is>
      </c>
    </row>
    <row r="27">
      <c r="A27" s="4" t="n">
        <v>6</v>
      </c>
      <c r="B27" s="4" t="n">
        <v>4.2</v>
      </c>
      <c r="C27" s="4" t="inlineStr">
        <is>
          <t>97024</t>
        </is>
      </c>
      <c r="D27" s="4" t="inlineStr">
        <is>
          <t>PROPERTYZIPCODE</t>
        </is>
      </c>
    </row>
    <row r="28">
      <c r="A28" s="4" t="n">
        <v>6</v>
      </c>
      <c r="B28" s="4" t="n">
        <v>4.2</v>
      </c>
      <c r="C28" s="4" t="inlineStr">
        <is>
          <t>97215</t>
        </is>
      </c>
      <c r="D28" s="4" t="inlineStr">
        <is>
          <t>PROPERTYZIPCODE</t>
        </is>
      </c>
    </row>
    <row r="29">
      <c r="A29" s="4" t="n">
        <v>6</v>
      </c>
      <c r="B29" s="4" t="n">
        <v>4.2</v>
      </c>
      <c r="C29" s="4" t="inlineStr">
        <is>
          <t>97080</t>
        </is>
      </c>
      <c r="D29" s="4" t="inlineStr">
        <is>
          <t>PROPERTYZIPCODE</t>
        </is>
      </c>
    </row>
    <row r="30">
      <c r="A30" s="4" t="n">
        <v>5</v>
      </c>
      <c r="B30" s="4" t="n">
        <v>3.5</v>
      </c>
      <c r="C30" s="4" t="inlineStr">
        <is>
          <t>97213</t>
        </is>
      </c>
      <c r="D30" s="4" t="inlineStr">
        <is>
          <t>PROPERTYZIPCODE</t>
        </is>
      </c>
    </row>
    <row r="31">
      <c r="A31" s="4" t="n">
        <v>4</v>
      </c>
      <c r="B31" s="4" t="n">
        <v>2.8</v>
      </c>
      <c r="C31" s="4" t="inlineStr">
        <is>
          <t>97206</t>
        </is>
      </c>
      <c r="D31" s="4" t="inlineStr">
        <is>
          <t>PROPERTYZIPCODE</t>
        </is>
      </c>
    </row>
    <row r="32">
      <c r="A32" s="4" t="n">
        <v>4</v>
      </c>
      <c r="B32" s="4" t="n">
        <v>2.8</v>
      </c>
      <c r="C32" s="4" t="inlineStr">
        <is>
          <t>97220</t>
        </is>
      </c>
      <c r="D32" s="4" t="inlineStr">
        <is>
          <t>PROPERTYZIPCODE</t>
        </is>
      </c>
    </row>
    <row r="33">
      <c r="A33" s="4" t="n">
        <v>4</v>
      </c>
      <c r="B33" s="4" t="n">
        <v>2.8</v>
      </c>
      <c r="C33" s="4" t="inlineStr">
        <is>
          <t>97266</t>
        </is>
      </c>
      <c r="D33" s="4" t="inlineStr">
        <is>
          <t>PROPERTYZIPCODE</t>
        </is>
      </c>
    </row>
    <row r="34">
      <c r="A34" s="4" t="n">
        <v>4</v>
      </c>
      <c r="B34" s="4" t="n">
        <v>2.8</v>
      </c>
      <c r="C34" s="4" t="inlineStr">
        <is>
          <t>97211</t>
        </is>
      </c>
      <c r="D34" s="4" t="inlineStr">
        <is>
          <t>PROPERTYZIPCODE</t>
        </is>
      </c>
    </row>
    <row r="35">
      <c r="A35" s="4" t="n">
        <v>4</v>
      </c>
      <c r="B35" s="4" t="n">
        <v>2.8</v>
      </c>
      <c r="C35" s="4" t="inlineStr">
        <is>
          <t>97236</t>
        </is>
      </c>
      <c r="D35" s="4" t="inlineStr">
        <is>
          <t>PROPERTYZIPCODE</t>
        </is>
      </c>
    </row>
    <row r="36">
      <c r="A36" s="4" t="n">
        <v>3</v>
      </c>
      <c r="B36" s="4" t="n">
        <v>2.1</v>
      </c>
      <c r="C36" s="4" t="inlineStr">
        <is>
          <t>97232</t>
        </is>
      </c>
      <c r="D36" s="4" t="inlineStr">
        <is>
          <t>PROPERTYZIPCODE</t>
        </is>
      </c>
    </row>
    <row r="37">
      <c r="A37" s="4" t="n">
        <v>3</v>
      </c>
      <c r="B37" s="4" t="n">
        <v>2.1</v>
      </c>
      <c r="C37" s="4" t="inlineStr">
        <is>
          <t>97227</t>
        </is>
      </c>
      <c r="D37" s="4" t="inlineStr">
        <is>
          <t>PROPERTYZIPCODE</t>
        </is>
      </c>
    </row>
    <row r="38">
      <c r="A38" s="4" t="n">
        <v>2</v>
      </c>
      <c r="B38" s="4" t="n">
        <v>1.4</v>
      </c>
      <c r="C38" s="4" t="inlineStr">
        <is>
          <t>97218</t>
        </is>
      </c>
      <c r="D38" s="4" t="inlineStr">
        <is>
          <t>PROPERTYZIPCODE</t>
        </is>
      </c>
    </row>
    <row r="39">
      <c r="A39" s="4" t="n">
        <v>2</v>
      </c>
      <c r="B39" s="4" t="n">
        <v>1.4</v>
      </c>
      <c r="C39" s="4" t="inlineStr">
        <is>
          <t>97203</t>
        </is>
      </c>
      <c r="D39" s="4" t="inlineStr">
        <is>
          <t>PROPERTYZIPCODE</t>
        </is>
      </c>
    </row>
    <row r="40">
      <c r="A40" s="4" t="n">
        <v>2</v>
      </c>
      <c r="B40" s="4" t="n">
        <v>1.4</v>
      </c>
      <c r="C40" s="4" t="inlineStr">
        <is>
          <t>97214</t>
        </is>
      </c>
      <c r="D40" s="4" t="inlineStr">
        <is>
          <t>PROPERTYZIPCODE</t>
        </is>
      </c>
    </row>
    <row r="41">
      <c r="A41" s="4" t="n">
        <v>2</v>
      </c>
      <c r="B41" s="4" t="n">
        <v>1.4</v>
      </c>
      <c r="C41" s="4" t="inlineStr">
        <is>
          <t>97216</t>
        </is>
      </c>
      <c r="D41" s="4" t="inlineStr">
        <is>
          <t>PROPERTYZIPCODE</t>
        </is>
      </c>
    </row>
    <row r="42">
      <c r="A42" s="4" t="n">
        <v>1</v>
      </c>
      <c r="B42" s="4" t="n">
        <v>0.7</v>
      </c>
      <c r="C42" s="4" t="inlineStr">
        <is>
          <t>97060</t>
        </is>
      </c>
      <c r="D42" s="4" t="inlineStr">
        <is>
          <t>PROPERTYZIPCODE</t>
        </is>
      </c>
    </row>
    <row r="43">
      <c r="A43" s="4" t="n">
        <v>1</v>
      </c>
      <c r="B43" s="4" t="n">
        <v>0.7</v>
      </c>
      <c r="C43" s="4" t="inlineStr">
        <is>
          <t>97086</t>
        </is>
      </c>
      <c r="D43" s="4" t="inlineStr">
        <is>
          <t>PROPERTYZIPCODE</t>
        </is>
      </c>
    </row>
    <row r="44">
      <c r="A44" s="4" t="n">
        <v>1</v>
      </c>
      <c r="B44" s="4" t="n">
        <v>0.7</v>
      </c>
      <c r="C44" s="4" t="inlineStr">
        <is>
          <t>97055</t>
        </is>
      </c>
      <c r="D44" s="4" t="inlineStr">
        <is>
          <t>PROPERTYZIPCODE</t>
        </is>
      </c>
    </row>
    <row r="45">
      <c r="A45" s="4" t="n">
        <v>1</v>
      </c>
      <c r="B45" s="4" t="n">
        <v>0.7</v>
      </c>
      <c r="C45" s="4" t="inlineStr">
        <is>
          <t>97023</t>
        </is>
      </c>
      <c r="D45" s="4" t="inlineStr">
        <is>
          <t>PROPERTYZIPCODE</t>
        </is>
      </c>
    </row>
    <row r="46">
      <c r="A46" s="4" t="n">
        <v>1</v>
      </c>
      <c r="B46" s="4" t="n">
        <v>0.7</v>
      </c>
      <c r="C46" s="4" t="inlineStr">
        <is>
          <t>97031</t>
        </is>
      </c>
      <c r="D46" s="4" t="inlineStr">
        <is>
          <t>PROPERTYZIPCODE</t>
        </is>
      </c>
    </row>
    <row r="47">
      <c r="A47" s="9" t="n">
        <v>143</v>
      </c>
      <c r="B47" s="9" t="n">
        <v>100</v>
      </c>
      <c r="D47" s="9" t="inlineStr">
        <is>
          <t>Total PROPERTYZIPCODE</t>
        </is>
      </c>
    </row>
    <row r="48">
      <c r="A48" s="4" t="n">
        <v>130</v>
      </c>
      <c r="B48" s="4" t="n">
        <v>90.91</v>
      </c>
      <c r="C48" s="4" t="inlineStr">
        <is>
          <t>GARDEN</t>
        </is>
      </c>
      <c r="D48" s="4" t="inlineStr">
        <is>
          <t>Property Type</t>
        </is>
      </c>
    </row>
    <row r="49">
      <c r="A49" s="4" t="n">
        <v>8</v>
      </c>
      <c r="B49" s="4" t="n">
        <v>5.59</v>
      </c>
      <c r="C49" s="4" t="inlineStr">
        <is>
          <t>MIDRISE</t>
        </is>
      </c>
      <c r="D49" s="4" t="inlineStr">
        <is>
          <t>Property Type</t>
        </is>
      </c>
    </row>
    <row r="50">
      <c r="A50" s="4" t="n">
        <v>3</v>
      </c>
      <c r="B50" s="4" t="n">
        <v>2.1</v>
      </c>
      <c r="C50" s="4" t="inlineStr">
        <is>
          <t>SENIOR</t>
        </is>
      </c>
      <c r="D50" s="4" t="inlineStr">
        <is>
          <t>Property Type</t>
        </is>
      </c>
    </row>
    <row r="51">
      <c r="A51" s="4" t="n">
        <v>2</v>
      </c>
      <c r="B51" s="4" t="n">
        <v>1.4</v>
      </c>
      <c r="C51" s="4" t="inlineStr">
        <is>
          <t>MANUF</t>
        </is>
      </c>
      <c r="D51" s="4" t="inlineStr">
        <is>
          <t>Property Type</t>
        </is>
      </c>
    </row>
    <row r="52">
      <c r="A52" s="9" t="n">
        <v>143</v>
      </c>
      <c r="B52" s="9" t="n">
        <v>100</v>
      </c>
      <c r="D52" s="9" t="inlineStr">
        <is>
          <t>Total Property Type</t>
        </is>
      </c>
    </row>
    <row r="53">
      <c r="A53" s="4" t="n">
        <v>10</v>
      </c>
      <c r="B53" s="4" t="n">
        <v>6.99</v>
      </c>
      <c r="C53" s="4" t="inlineStr">
        <is>
          <t>Less than 5 years</t>
        </is>
      </c>
      <c r="D53" s="4" t="inlineStr">
        <is>
          <t>Age of Property</t>
        </is>
      </c>
    </row>
    <row r="54">
      <c r="A54" s="4" t="n">
        <v>49</v>
      </c>
      <c r="B54" s="4" t="n">
        <v>34.27</v>
      </c>
      <c r="C54" s="4" t="inlineStr">
        <is>
          <t>5-9 years</t>
        </is>
      </c>
      <c r="D54" s="4" t="inlineStr">
        <is>
          <t>Age of Property</t>
        </is>
      </c>
    </row>
    <row r="55">
      <c r="A55" s="4" t="n">
        <v>19</v>
      </c>
      <c r="B55" s="4" t="n">
        <v>13.29</v>
      </c>
      <c r="C55" s="4" t="inlineStr">
        <is>
          <t>10-19 years</t>
        </is>
      </c>
      <c r="D55" s="4" t="inlineStr">
        <is>
          <t>Age of Property</t>
        </is>
      </c>
    </row>
    <row r="56">
      <c r="A56" s="4" t="n">
        <v>65</v>
      </c>
      <c r="B56" s="4" t="n">
        <v>45.45</v>
      </c>
      <c r="C56" s="4" t="inlineStr">
        <is>
          <t>20+ years</t>
        </is>
      </c>
      <c r="D56" s="4" t="inlineStr">
        <is>
          <t>Age of Property</t>
        </is>
      </c>
    </row>
    <row r="57">
      <c r="A57" s="9" t="n">
        <v>143</v>
      </c>
      <c r="B57" s="9" t="n">
        <v>100</v>
      </c>
      <c r="D57" s="9" t="inlineStr">
        <is>
          <t>Total Age of Property</t>
        </is>
      </c>
    </row>
    <row r="58">
      <c r="A58" s="4" t="n">
        <v>118</v>
      </c>
      <c r="B58" s="4" t="n">
        <v>82.52</v>
      </c>
      <c r="C58" s="4" t="inlineStr">
        <is>
          <t>Less than 100</t>
        </is>
      </c>
      <c r="D58" s="4" t="inlineStr">
        <is>
          <t>Property Size</t>
        </is>
      </c>
    </row>
    <row r="59">
      <c r="A59" s="4" t="n">
        <v>15</v>
      </c>
      <c r="B59" s="4" t="n">
        <v>10.49</v>
      </c>
      <c r="C59" s="4" t="inlineStr">
        <is>
          <t>100-199</t>
        </is>
      </c>
      <c r="D59" s="4" t="inlineStr">
        <is>
          <t>Property Size</t>
        </is>
      </c>
    </row>
    <row r="60">
      <c r="A60" s="4" t="n">
        <v>7</v>
      </c>
      <c r="B60" s="4" t="n">
        <v>4.9</v>
      </c>
      <c r="C60" s="4" t="inlineStr">
        <is>
          <t>200-299</t>
        </is>
      </c>
      <c r="D60" s="4" t="inlineStr">
        <is>
          <t>Property Size</t>
        </is>
      </c>
    </row>
    <row r="61">
      <c r="A61" s="4" t="n">
        <v>3</v>
      </c>
      <c r="B61" s="4" t="n">
        <v>2.1</v>
      </c>
      <c r="C61" s="4" t="inlineStr">
        <is>
          <t>400-499</t>
        </is>
      </c>
      <c r="D61" s="4" t="inlineStr">
        <is>
          <t>Property Size</t>
        </is>
      </c>
    </row>
    <row r="62">
      <c r="A62" s="9" t="n">
        <v>143</v>
      </c>
      <c r="B62" s="9" t="n">
        <v>100</v>
      </c>
      <c r="D62" s="9" t="inlineStr">
        <is>
          <t>Total Property Size</t>
        </is>
      </c>
    </row>
    <row r="63">
      <c r="A63" s="4" t="n">
        <v>73</v>
      </c>
      <c r="B63" s="4" t="n">
        <v>51.05</v>
      </c>
      <c r="C63" s="4" t="inlineStr">
        <is>
          <t>AFFORDABLE</t>
        </is>
      </c>
      <c r="D63" s="4" t="inlineStr">
        <is>
          <t>Rent Type</t>
        </is>
      </c>
    </row>
    <row r="64">
      <c r="A64" s="4" t="n">
        <v>70</v>
      </c>
      <c r="B64" s="4" t="n">
        <v>48.95</v>
      </c>
      <c r="C64" s="4" t="inlineStr">
        <is>
          <t>MARKETRATE</t>
        </is>
      </c>
      <c r="D64" s="4" t="inlineStr">
        <is>
          <t>Rent Type</t>
        </is>
      </c>
    </row>
    <row r="65">
      <c r="A65" s="9" t="n">
        <v>143</v>
      </c>
      <c r="B65" s="9" t="n">
        <v>100</v>
      </c>
      <c r="D65" s="9" t="inlineStr">
        <is>
          <t>Total Rent Type</t>
        </is>
      </c>
    </row>
    <row r="66"/>
  </sheetData>
  <mergeCells count="2">
    <mergeCell ref="A19:D19"/>
    <mergeCell ref="A1:B1"/>
  </mergeCells>
  <pageMargins left="0.75" right="0.75" top="1" bottom="1" header="0.5" footer="0.5"/>
</worksheet>
</file>

<file path=xl/worksheets/sheet215.xml><?xml version="1.0" encoding="utf-8"?>
<worksheet xmlns="http://schemas.openxmlformats.org/spreadsheetml/2006/main">
  <sheetPr>
    <outlinePr summaryBelow="1" summaryRight="1"/>
    <pageSetUpPr/>
  </sheetPr>
  <dimension ref="A1:D56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4703</v>
      </c>
    </row>
    <row r="3">
      <c r="A3" s="6" t="inlineStr">
        <is>
          <t>Sample (Total number of properties)</t>
        </is>
      </c>
      <c r="B3" s="4" t="n">
        <v>33</v>
      </c>
    </row>
    <row r="4">
      <c r="A4" s="6" t="inlineStr">
        <is>
          <t>Average property taxes per unit</t>
        </is>
      </c>
      <c r="B4" s="7" t="n">
        <v>1018</v>
      </c>
    </row>
    <row r="5">
      <c r="A5" s="6" t="inlineStr">
        <is>
          <t>Average payroll expenses per unit</t>
        </is>
      </c>
      <c r="B5" s="7" t="n">
        <v>1425</v>
      </c>
    </row>
    <row r="6">
      <c r="A6" s="6" t="inlineStr">
        <is>
          <t>Average capital expenditures per unit</t>
        </is>
      </c>
      <c r="B6" s="7" t="n">
        <v>205</v>
      </c>
    </row>
    <row r="7">
      <c r="A7" s="6" t="inlineStr">
        <is>
          <t>Average mortgage per unit</t>
        </is>
      </c>
      <c r="B7" s="7" t="n">
        <v>6127</v>
      </c>
    </row>
    <row r="8">
      <c r="A8" s="6" t="inlineStr">
        <is>
          <t>Average total operating expenses per unit</t>
        </is>
      </c>
      <c r="B8" s="7" t="n">
        <v>3213</v>
      </c>
    </row>
    <row r="9">
      <c r="A9" s="6" t="inlineStr">
        <is>
          <t>Average total expenses per unit</t>
        </is>
      </c>
      <c r="B9" s="7" t="n">
        <v>11988</v>
      </c>
    </row>
    <row r="10">
      <c r="A10" s="6" t="inlineStr">
        <is>
          <t>Average total profit per unit</t>
        </is>
      </c>
      <c r="B10" s="7" t="n">
        <v>1532</v>
      </c>
    </row>
    <row r="11">
      <c r="A11" s="6" t="inlineStr">
        <is>
          <t>Property taxes per dollar of rent</t>
        </is>
      </c>
      <c r="B11" s="4" t="inlineStr">
        <is>
          <t>8 cents</t>
        </is>
      </c>
    </row>
    <row r="12">
      <c r="A12" s="6" t="inlineStr">
        <is>
          <t>Payroll expenses per dollar of rent</t>
        </is>
      </c>
      <c r="B12" s="4" t="inlineStr">
        <is>
          <t>11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45 cents</t>
        </is>
      </c>
    </row>
    <row r="15">
      <c r="A15" s="6" t="inlineStr">
        <is>
          <t>Total operating expenses per dollar of rent</t>
        </is>
      </c>
      <c r="B15" s="4" t="inlineStr">
        <is>
          <t>24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6</v>
      </c>
      <c r="B21" s="4" t="n">
        <v>18.18</v>
      </c>
      <c r="C21" s="4" t="inlineStr">
        <is>
          <t>97401</t>
        </is>
      </c>
      <c r="D21" s="4" t="inlineStr">
        <is>
          <t>PROPERTYZIPCODE</t>
        </is>
      </c>
    </row>
    <row r="22">
      <c r="A22" s="4" t="n">
        <v>4</v>
      </c>
      <c r="B22" s="4" t="n">
        <v>12.12</v>
      </c>
      <c r="C22" s="4" t="inlineStr">
        <is>
          <t>97330</t>
        </is>
      </c>
      <c r="D22" s="4" t="inlineStr">
        <is>
          <t>PROPERTYZIPCODE</t>
        </is>
      </c>
    </row>
    <row r="23">
      <c r="A23" s="4" t="n">
        <v>4</v>
      </c>
      <c r="B23" s="4" t="n">
        <v>12.12</v>
      </c>
      <c r="C23" s="4" t="inlineStr">
        <is>
          <t>97477</t>
        </is>
      </c>
      <c r="D23" s="4" t="inlineStr">
        <is>
          <t>PROPERTYZIPCODE</t>
        </is>
      </c>
    </row>
    <row r="24">
      <c r="A24" s="4" t="n">
        <v>3</v>
      </c>
      <c r="B24" s="4" t="n">
        <v>9.09</v>
      </c>
      <c r="C24" s="4" t="inlineStr">
        <is>
          <t>97402</t>
        </is>
      </c>
      <c r="D24" s="4" t="inlineStr">
        <is>
          <t>PROPERTYZIPCODE</t>
        </is>
      </c>
    </row>
    <row r="25">
      <c r="A25" s="4" t="n">
        <v>3</v>
      </c>
      <c r="B25" s="4" t="n">
        <v>9.09</v>
      </c>
      <c r="C25" s="4" t="inlineStr">
        <is>
          <t>97470</t>
        </is>
      </c>
      <c r="D25" s="4" t="inlineStr">
        <is>
          <t>PROPERTYZIPCODE</t>
        </is>
      </c>
    </row>
    <row r="26">
      <c r="A26" s="4" t="n">
        <v>2</v>
      </c>
      <c r="B26" s="4" t="n">
        <v>6.06</v>
      </c>
      <c r="C26" s="4" t="inlineStr">
        <is>
          <t>97479</t>
        </is>
      </c>
      <c r="D26" s="4" t="inlineStr">
        <is>
          <t>PROPERTYZIPCODE</t>
        </is>
      </c>
    </row>
    <row r="27">
      <c r="A27" s="4" t="n">
        <v>2</v>
      </c>
      <c r="B27" s="4" t="n">
        <v>6.06</v>
      </c>
      <c r="C27" s="4" t="inlineStr">
        <is>
          <t>97405</t>
        </is>
      </c>
      <c r="D27" s="4" t="inlineStr">
        <is>
          <t>PROPERTYZIPCODE</t>
        </is>
      </c>
    </row>
    <row r="28">
      <c r="A28" s="4" t="n">
        <v>1</v>
      </c>
      <c r="B28" s="4" t="n">
        <v>3.03</v>
      </c>
      <c r="C28" s="4" t="inlineStr">
        <is>
          <t>97408</t>
        </is>
      </c>
      <c r="D28" s="4" t="inlineStr">
        <is>
          <t>PROPERTYZIPCODE</t>
        </is>
      </c>
    </row>
    <row r="29">
      <c r="A29" s="4" t="n">
        <v>1</v>
      </c>
      <c r="B29" s="4" t="n">
        <v>3.03</v>
      </c>
      <c r="C29" s="4" t="inlineStr">
        <is>
          <t>97471</t>
        </is>
      </c>
      <c r="D29" s="4" t="inlineStr">
        <is>
          <t>PROPERTYZIPCODE</t>
        </is>
      </c>
    </row>
    <row r="30">
      <c r="A30" s="4" t="n">
        <v>1</v>
      </c>
      <c r="B30" s="4" t="n">
        <v>3.03</v>
      </c>
      <c r="C30" s="4" t="inlineStr">
        <is>
          <t>97404</t>
        </is>
      </c>
      <c r="D30" s="4" t="inlineStr">
        <is>
          <t>PROPERTYZIPCODE</t>
        </is>
      </c>
    </row>
    <row r="31">
      <c r="A31" s="4" t="n">
        <v>1</v>
      </c>
      <c r="B31" s="4" t="n">
        <v>3.03</v>
      </c>
      <c r="C31" s="4" t="inlineStr">
        <is>
          <t>97478</t>
        </is>
      </c>
      <c r="D31" s="4" t="inlineStr">
        <is>
          <t>PROPERTYZIPCODE</t>
        </is>
      </c>
    </row>
    <row r="32">
      <c r="A32" s="4" t="n">
        <v>1</v>
      </c>
      <c r="B32" s="4" t="n">
        <v>3.03</v>
      </c>
      <c r="C32" s="4" t="inlineStr">
        <is>
          <t>97439</t>
        </is>
      </c>
      <c r="D32" s="4" t="inlineStr">
        <is>
          <t>PROPERTYZIPCODE</t>
        </is>
      </c>
    </row>
    <row r="33">
      <c r="A33" s="4" t="n">
        <v>1</v>
      </c>
      <c r="B33" s="4" t="n">
        <v>3.03</v>
      </c>
      <c r="C33" s="4" t="inlineStr">
        <is>
          <t>97448</t>
        </is>
      </c>
      <c r="D33" s="4" t="inlineStr">
        <is>
          <t>PROPERTYZIPCODE</t>
        </is>
      </c>
    </row>
    <row r="34">
      <c r="A34" s="4" t="n">
        <v>1</v>
      </c>
      <c r="B34" s="4" t="n">
        <v>3.03</v>
      </c>
      <c r="C34" s="4" t="inlineStr">
        <is>
          <t>97426</t>
        </is>
      </c>
      <c r="D34" s="4" t="inlineStr">
        <is>
          <t>PROPERTYZIPCODE</t>
        </is>
      </c>
    </row>
    <row r="35">
      <c r="A35" s="4" t="n">
        <v>1</v>
      </c>
      <c r="B35" s="4" t="n">
        <v>3.03</v>
      </c>
      <c r="C35" s="4" t="inlineStr">
        <is>
          <t>97403</t>
        </is>
      </c>
      <c r="D35" s="4" t="inlineStr">
        <is>
          <t>PROPERTYZIPCODE</t>
        </is>
      </c>
    </row>
    <row r="36">
      <c r="A36" s="4" t="n">
        <v>1</v>
      </c>
      <c r="B36" s="4" t="n">
        <v>3.03</v>
      </c>
      <c r="C36" s="4" t="inlineStr">
        <is>
          <t>97365</t>
        </is>
      </c>
      <c r="D36" s="4" t="inlineStr">
        <is>
          <t>PROPERTYZIPCODE</t>
        </is>
      </c>
    </row>
    <row r="37">
      <c r="A37" s="9" t="n">
        <v>33</v>
      </c>
      <c r="B37" s="9" t="n">
        <v>100</v>
      </c>
      <c r="D37" s="9" t="inlineStr">
        <is>
          <t>Total PROPERTYZIPCODE</t>
        </is>
      </c>
    </row>
    <row r="38">
      <c r="A38" s="4" t="n">
        <v>24</v>
      </c>
      <c r="B38" s="4" t="n">
        <v>72.73</v>
      </c>
      <c r="C38" s="4" t="inlineStr">
        <is>
          <t>GARDEN</t>
        </is>
      </c>
      <c r="D38" s="4" t="inlineStr">
        <is>
          <t>Property Type</t>
        </is>
      </c>
    </row>
    <row r="39">
      <c r="A39" s="4" t="n">
        <v>7</v>
      </c>
      <c r="B39" s="4" t="n">
        <v>21.21</v>
      </c>
      <c r="C39" s="4" t="inlineStr">
        <is>
          <t>MANUF</t>
        </is>
      </c>
      <c r="D39" s="4" t="inlineStr">
        <is>
          <t>Property Type</t>
        </is>
      </c>
    </row>
    <row r="40">
      <c r="A40" s="4" t="n">
        <v>1</v>
      </c>
      <c r="B40" s="4" t="n">
        <v>3.03</v>
      </c>
      <c r="C40" s="4" t="inlineStr">
        <is>
          <t>SENIOR</t>
        </is>
      </c>
      <c r="D40" s="4" t="inlineStr">
        <is>
          <t>Property Type</t>
        </is>
      </c>
    </row>
    <row r="41">
      <c r="A41" s="4" t="n">
        <v>1</v>
      </c>
      <c r="B41" s="4" t="n">
        <v>3.03</v>
      </c>
      <c r="C41" s="4" t="inlineStr">
        <is>
          <t>STUDENT</t>
        </is>
      </c>
      <c r="D41" s="4" t="inlineStr">
        <is>
          <t>Property Type</t>
        </is>
      </c>
    </row>
    <row r="42">
      <c r="A42" s="9" t="n">
        <v>33</v>
      </c>
      <c r="B42" s="9" t="n">
        <v>100</v>
      </c>
      <c r="D42" s="9" t="inlineStr">
        <is>
          <t>Total Property Type</t>
        </is>
      </c>
    </row>
    <row r="43">
      <c r="A43" s="4" t="n">
        <v>2</v>
      </c>
      <c r="B43" s="4" t="n">
        <v>6.06</v>
      </c>
      <c r="C43" s="4" t="inlineStr">
        <is>
          <t>Less than 5 years</t>
        </is>
      </c>
      <c r="D43" s="4" t="inlineStr">
        <is>
          <t>Age of Property</t>
        </is>
      </c>
    </row>
    <row r="44">
      <c r="A44" s="4" t="n">
        <v>7</v>
      </c>
      <c r="B44" s="4" t="n">
        <v>21.21</v>
      </c>
      <c r="C44" s="4" t="inlineStr">
        <is>
          <t>5-9 years</t>
        </is>
      </c>
      <c r="D44" s="4" t="inlineStr">
        <is>
          <t>Age of Property</t>
        </is>
      </c>
    </row>
    <row r="45">
      <c r="A45" s="4" t="n">
        <v>8</v>
      </c>
      <c r="B45" s="4" t="n">
        <v>24.24</v>
      </c>
      <c r="C45" s="4" t="inlineStr">
        <is>
          <t>10-19 years</t>
        </is>
      </c>
      <c r="D45" s="4" t="inlineStr">
        <is>
          <t>Age of Property</t>
        </is>
      </c>
    </row>
    <row r="46">
      <c r="A46" s="4" t="n">
        <v>16</v>
      </c>
      <c r="B46" s="4" t="n">
        <v>48.48</v>
      </c>
      <c r="C46" s="4" t="inlineStr">
        <is>
          <t>20+ years</t>
        </is>
      </c>
      <c r="D46" s="4" t="inlineStr">
        <is>
          <t>Age of Property</t>
        </is>
      </c>
    </row>
    <row r="47">
      <c r="A47" s="9" t="n">
        <v>33</v>
      </c>
      <c r="B47" s="9" t="n">
        <v>100</v>
      </c>
      <c r="D47" s="9" t="inlineStr">
        <is>
          <t>Total Age of Property</t>
        </is>
      </c>
    </row>
    <row r="48">
      <c r="A48" s="4" t="n">
        <v>10</v>
      </c>
      <c r="B48" s="4" t="n">
        <v>30.3</v>
      </c>
      <c r="C48" s="4" t="inlineStr">
        <is>
          <t>Less than 100</t>
        </is>
      </c>
      <c r="D48" s="4" t="inlineStr">
        <is>
          <t>Property Size</t>
        </is>
      </c>
    </row>
    <row r="49">
      <c r="A49" s="4" t="n">
        <v>17</v>
      </c>
      <c r="B49" s="4" t="n">
        <v>51.52</v>
      </c>
      <c r="C49" s="4" t="inlineStr">
        <is>
          <t>100-199</t>
        </is>
      </c>
      <c r="D49" s="4" t="inlineStr">
        <is>
          <t>Property Size</t>
        </is>
      </c>
    </row>
    <row r="50">
      <c r="A50" s="4" t="n">
        <v>5</v>
      </c>
      <c r="B50" s="4" t="n">
        <v>15.15</v>
      </c>
      <c r="C50" s="4" t="inlineStr">
        <is>
          <t>200-299</t>
        </is>
      </c>
      <c r="D50" s="4" t="inlineStr">
        <is>
          <t>Property Size</t>
        </is>
      </c>
    </row>
    <row r="51">
      <c r="A51" s="4" t="n">
        <v>1</v>
      </c>
      <c r="B51" s="4" t="n">
        <v>3.03</v>
      </c>
      <c r="C51" s="4" t="inlineStr">
        <is>
          <t>400-499</t>
        </is>
      </c>
      <c r="D51" s="4" t="inlineStr">
        <is>
          <t>Property Size</t>
        </is>
      </c>
    </row>
    <row r="52">
      <c r="A52" s="9" t="n">
        <v>33</v>
      </c>
      <c r="B52" s="9" t="n">
        <v>100</v>
      </c>
      <c r="D52" s="9" t="inlineStr">
        <is>
          <t>Total Property Size</t>
        </is>
      </c>
    </row>
    <row r="53">
      <c r="A53" s="4" t="n">
        <v>21</v>
      </c>
      <c r="B53" s="4" t="n">
        <v>63.64</v>
      </c>
      <c r="C53" s="4" t="inlineStr">
        <is>
          <t>AFFORDABLE</t>
        </is>
      </c>
      <c r="D53" s="4" t="inlineStr">
        <is>
          <t>Rent Type</t>
        </is>
      </c>
    </row>
    <row r="54">
      <c r="A54" s="4" t="n">
        <v>12</v>
      </c>
      <c r="B54" s="4" t="n">
        <v>36.36</v>
      </c>
      <c r="C54" s="4" t="inlineStr">
        <is>
          <t>MARKETRATE</t>
        </is>
      </c>
      <c r="D54" s="4" t="inlineStr">
        <is>
          <t>Rent Type</t>
        </is>
      </c>
    </row>
    <row r="55">
      <c r="A55" s="9" t="n">
        <v>33</v>
      </c>
      <c r="B55" s="9" t="n">
        <v>100</v>
      </c>
      <c r="D55" s="9" t="inlineStr">
        <is>
          <t>Total Rent Type</t>
        </is>
      </c>
    </row>
    <row r="56"/>
  </sheetData>
  <mergeCells count="2">
    <mergeCell ref="A19:D19"/>
    <mergeCell ref="A1:B1"/>
  </mergeCells>
  <pageMargins left="0.75" right="0.75" top="1" bottom="1" header="0.5" footer="0.5"/>
</worksheet>
</file>

<file path=xl/worksheets/sheet216.xml><?xml version="1.0" encoding="utf-8"?>
<worksheet xmlns="http://schemas.openxmlformats.org/spreadsheetml/2006/main">
  <sheetPr>
    <outlinePr summaryBelow="1" summaryRight="1"/>
    <pageSetUpPr/>
  </sheetPr>
  <dimension ref="A1:D56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3713</v>
      </c>
    </row>
    <row r="3">
      <c r="A3" s="6" t="inlineStr">
        <is>
          <t>Sample (Total number of properties)</t>
        </is>
      </c>
      <c r="B3" s="4" t="n">
        <v>36</v>
      </c>
    </row>
    <row r="4">
      <c r="A4" s="6" t="inlineStr">
        <is>
          <t>Average property taxes per unit</t>
        </is>
      </c>
      <c r="B4" s="7" t="n">
        <v>1282</v>
      </c>
    </row>
    <row r="5">
      <c r="A5" s="6" t="inlineStr">
        <is>
          <t>Average payroll expenses per unit</t>
        </is>
      </c>
      <c r="B5" s="7" t="n">
        <v>1043</v>
      </c>
    </row>
    <row r="6">
      <c r="A6" s="6" t="inlineStr">
        <is>
          <t>Average capital expenditures per unit</t>
        </is>
      </c>
      <c r="B6" s="7" t="n">
        <v>206</v>
      </c>
    </row>
    <row r="7">
      <c r="A7" s="6" t="inlineStr">
        <is>
          <t>Average mortgage per unit</t>
        </is>
      </c>
      <c r="B7" s="7" t="n">
        <v>8055</v>
      </c>
    </row>
    <row r="8">
      <c r="A8" s="6" t="inlineStr">
        <is>
          <t>Average total operating expenses per unit</t>
        </is>
      </c>
      <c r="B8" s="7" t="n">
        <v>4451</v>
      </c>
    </row>
    <row r="9">
      <c r="A9" s="6" t="inlineStr">
        <is>
          <t>Average total expenses per unit</t>
        </is>
      </c>
      <c r="B9" s="7" t="n">
        <v>15036</v>
      </c>
    </row>
    <row r="10">
      <c r="A10" s="6" t="inlineStr">
        <is>
          <t>Average total profit per unit</t>
        </is>
      </c>
      <c r="B10" s="7" t="n">
        <v>2018</v>
      </c>
    </row>
    <row r="11">
      <c r="A11" s="6" t="inlineStr">
        <is>
          <t>Property taxes per dollar of rent</t>
        </is>
      </c>
      <c r="B11" s="4" t="inlineStr">
        <is>
          <t>8 cents</t>
        </is>
      </c>
    </row>
    <row r="12">
      <c r="A12" s="6" t="inlineStr">
        <is>
          <t>Payroll expenses per dollar of rent</t>
        </is>
      </c>
      <c r="B12" s="4" t="inlineStr">
        <is>
          <t>6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47 cents</t>
        </is>
      </c>
    </row>
    <row r="15">
      <c r="A15" s="6" t="inlineStr">
        <is>
          <t>Total operating expenses per dollar of rent</t>
        </is>
      </c>
      <c r="B15" s="4" t="inlineStr">
        <is>
          <t>26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12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4</v>
      </c>
      <c r="B21" s="4" t="n">
        <v>11.11</v>
      </c>
      <c r="C21" s="4" t="inlineStr">
        <is>
          <t>97222</t>
        </is>
      </c>
      <c r="D21" s="4" t="inlineStr">
        <is>
          <t>PROPERTYZIPCODE</t>
        </is>
      </c>
    </row>
    <row r="22">
      <c r="A22" s="4" t="n">
        <v>4</v>
      </c>
      <c r="B22" s="4" t="n">
        <v>11.11</v>
      </c>
      <c r="C22" s="4" t="inlineStr">
        <is>
          <t>97701</t>
        </is>
      </c>
      <c r="D22" s="4" t="inlineStr">
        <is>
          <t>PROPERTYZIPCODE</t>
        </is>
      </c>
    </row>
    <row r="23">
      <c r="A23" s="4" t="n">
        <v>4</v>
      </c>
      <c r="B23" s="4" t="n">
        <v>11.11</v>
      </c>
      <c r="C23" s="4" t="inlineStr">
        <is>
          <t>97322</t>
        </is>
      </c>
      <c r="D23" s="4" t="inlineStr">
        <is>
          <t>PROPERTYZIPCODE</t>
        </is>
      </c>
    </row>
    <row r="24">
      <c r="A24" s="4" t="n">
        <v>3</v>
      </c>
      <c r="B24" s="4" t="n">
        <v>8.33</v>
      </c>
      <c r="C24" s="4" t="inlineStr">
        <is>
          <t>97013</t>
        </is>
      </c>
      <c r="D24" s="4" t="inlineStr">
        <is>
          <t>PROPERTYZIPCODE</t>
        </is>
      </c>
    </row>
    <row r="25">
      <c r="A25" s="4" t="n">
        <v>3</v>
      </c>
      <c r="B25" s="4" t="n">
        <v>8.33</v>
      </c>
      <c r="C25" s="4" t="inlineStr">
        <is>
          <t>97756</t>
        </is>
      </c>
      <c r="D25" s="4" t="inlineStr">
        <is>
          <t>PROPERTYZIPCODE</t>
        </is>
      </c>
    </row>
    <row r="26">
      <c r="A26" s="4" t="n">
        <v>3</v>
      </c>
      <c r="B26" s="4" t="n">
        <v>8.33</v>
      </c>
      <c r="C26" s="4" t="inlineStr">
        <is>
          <t>97267</t>
        </is>
      </c>
      <c r="D26" s="4" t="inlineStr">
        <is>
          <t>PROPERTYZIPCODE</t>
        </is>
      </c>
    </row>
    <row r="27">
      <c r="A27" s="4" t="n">
        <v>2</v>
      </c>
      <c r="B27" s="4" t="n">
        <v>5.56</v>
      </c>
      <c r="C27" s="4" t="inlineStr">
        <is>
          <t>97068</t>
        </is>
      </c>
      <c r="D27" s="4" t="inlineStr">
        <is>
          <t>PROPERTYZIPCODE</t>
        </is>
      </c>
    </row>
    <row r="28">
      <c r="A28" s="4" t="n">
        <v>2</v>
      </c>
      <c r="B28" s="4" t="n">
        <v>5.56</v>
      </c>
      <c r="C28" s="4" t="inlineStr">
        <is>
          <t>97045</t>
        </is>
      </c>
      <c r="D28" s="4" t="inlineStr">
        <is>
          <t>PROPERTYZIPCODE</t>
        </is>
      </c>
    </row>
    <row r="29">
      <c r="A29" s="4" t="n">
        <v>2</v>
      </c>
      <c r="B29" s="4" t="n">
        <v>5.56</v>
      </c>
      <c r="C29" s="4" t="inlineStr">
        <is>
          <t>97702</t>
        </is>
      </c>
      <c r="D29" s="4" t="inlineStr">
        <is>
          <t>PROPERTYZIPCODE</t>
        </is>
      </c>
    </row>
    <row r="30">
      <c r="A30" s="4" t="n">
        <v>2</v>
      </c>
      <c r="B30" s="4" t="n">
        <v>5.56</v>
      </c>
      <c r="C30" s="4" t="inlineStr">
        <is>
          <t>97086</t>
        </is>
      </c>
      <c r="D30" s="4" t="inlineStr">
        <is>
          <t>PROPERTYZIPCODE</t>
        </is>
      </c>
    </row>
    <row r="31">
      <c r="A31" s="4" t="n">
        <v>1</v>
      </c>
      <c r="B31" s="4" t="n">
        <v>2.78</v>
      </c>
      <c r="C31" s="4" t="inlineStr">
        <is>
          <t>97202</t>
        </is>
      </c>
      <c r="D31" s="4" t="inlineStr">
        <is>
          <t>PROPERTYZIPCODE</t>
        </is>
      </c>
    </row>
    <row r="32">
      <c r="A32" s="4" t="n">
        <v>1</v>
      </c>
      <c r="B32" s="4" t="n">
        <v>2.78</v>
      </c>
      <c r="C32" s="4" t="inlineStr">
        <is>
          <t>97015</t>
        </is>
      </c>
      <c r="D32" s="4" t="inlineStr">
        <is>
          <t>PROPERTYZIPCODE</t>
        </is>
      </c>
    </row>
    <row r="33">
      <c r="A33" s="4" t="n">
        <v>1</v>
      </c>
      <c r="B33" s="4" t="n">
        <v>2.78</v>
      </c>
      <c r="C33" s="4" t="inlineStr">
        <is>
          <t>97381</t>
        </is>
      </c>
      <c r="D33" s="4" t="inlineStr">
        <is>
          <t>PROPERTYZIPCODE</t>
        </is>
      </c>
    </row>
    <row r="34">
      <c r="A34" s="4" t="n">
        <v>1</v>
      </c>
      <c r="B34" s="4" t="n">
        <v>2.78</v>
      </c>
      <c r="C34" s="4" t="inlineStr">
        <is>
          <t>97027</t>
        </is>
      </c>
      <c r="D34" s="4" t="inlineStr">
        <is>
          <t>PROPERTYZIPCODE</t>
        </is>
      </c>
    </row>
    <row r="35">
      <c r="A35" s="4" t="n">
        <v>1</v>
      </c>
      <c r="B35" s="4" t="n">
        <v>2.78</v>
      </c>
      <c r="C35" s="4" t="inlineStr">
        <is>
          <t>97362</t>
        </is>
      </c>
      <c r="D35" s="4" t="inlineStr">
        <is>
          <t>PROPERTYZIPCODE</t>
        </is>
      </c>
    </row>
    <row r="36">
      <c r="A36" s="4" t="n">
        <v>1</v>
      </c>
      <c r="B36" s="4" t="n">
        <v>2.78</v>
      </c>
      <c r="C36" s="4" t="inlineStr">
        <is>
          <t>97035</t>
        </is>
      </c>
      <c r="D36" s="4" t="inlineStr">
        <is>
          <t>PROPERTYZIPCODE</t>
        </is>
      </c>
    </row>
    <row r="37">
      <c r="A37" s="4" t="n">
        <v>1</v>
      </c>
      <c r="B37" s="4" t="n">
        <v>2.78</v>
      </c>
      <c r="C37" s="4" t="inlineStr">
        <is>
          <t>97038</t>
        </is>
      </c>
      <c r="D37" s="4" t="inlineStr">
        <is>
          <t>PROPERTYZIPCODE</t>
        </is>
      </c>
    </row>
    <row r="38">
      <c r="A38" s="9" t="n">
        <v>36</v>
      </c>
      <c r="B38" s="9" t="n">
        <v>100</v>
      </c>
      <c r="D38" s="9" t="inlineStr">
        <is>
          <t>Total PROPERTYZIPCODE</t>
        </is>
      </c>
    </row>
    <row r="39">
      <c r="A39" s="4" t="n">
        <v>29</v>
      </c>
      <c r="B39" s="4" t="n">
        <v>80.56</v>
      </c>
      <c r="C39" s="4" t="inlineStr">
        <is>
          <t>GARDEN</t>
        </is>
      </c>
      <c r="D39" s="4" t="inlineStr">
        <is>
          <t>Property Type</t>
        </is>
      </c>
    </row>
    <row r="40">
      <c r="A40" s="4" t="n">
        <v>6</v>
      </c>
      <c r="B40" s="4" t="n">
        <v>16.67</v>
      </c>
      <c r="C40" s="4" t="inlineStr">
        <is>
          <t>MANUF</t>
        </is>
      </c>
      <c r="D40" s="4" t="inlineStr">
        <is>
          <t>Property Type</t>
        </is>
      </c>
    </row>
    <row r="41">
      <c r="A41" s="4" t="n">
        <v>1</v>
      </c>
      <c r="B41" s="4" t="n">
        <v>2.78</v>
      </c>
      <c r="C41" s="4" t="inlineStr">
        <is>
          <t>MIDRISE</t>
        </is>
      </c>
      <c r="D41" s="4" t="inlineStr">
        <is>
          <t>Property Type</t>
        </is>
      </c>
    </row>
    <row r="42">
      <c r="A42" s="9" t="n">
        <v>36</v>
      </c>
      <c r="B42" s="9" t="n">
        <v>100</v>
      </c>
      <c r="D42" s="9" t="inlineStr">
        <is>
          <t>Total Property Type</t>
        </is>
      </c>
    </row>
    <row r="43">
      <c r="A43" s="4" t="n">
        <v>8</v>
      </c>
      <c r="B43" s="4" t="n">
        <v>22.22</v>
      </c>
      <c r="C43" s="4" t="inlineStr">
        <is>
          <t>Less than 5 years</t>
        </is>
      </c>
      <c r="D43" s="4" t="inlineStr">
        <is>
          <t>Age of Property</t>
        </is>
      </c>
    </row>
    <row r="44">
      <c r="A44" s="4" t="n">
        <v>12</v>
      </c>
      <c r="B44" s="4" t="n">
        <v>33.33</v>
      </c>
      <c r="C44" s="4" t="inlineStr">
        <is>
          <t>5-9 years</t>
        </is>
      </c>
      <c r="D44" s="4" t="inlineStr">
        <is>
          <t>Age of Property</t>
        </is>
      </c>
    </row>
    <row r="45">
      <c r="A45" s="4" t="n">
        <v>4</v>
      </c>
      <c r="B45" s="4" t="n">
        <v>11.11</v>
      </c>
      <c r="C45" s="4" t="inlineStr">
        <is>
          <t>10-19 years</t>
        </is>
      </c>
      <c r="D45" s="4" t="inlineStr">
        <is>
          <t>Age of Property</t>
        </is>
      </c>
    </row>
    <row r="46">
      <c r="A46" s="4" t="n">
        <v>12</v>
      </c>
      <c r="B46" s="4" t="n">
        <v>33.33</v>
      </c>
      <c r="C46" s="4" t="inlineStr">
        <is>
          <t>20+ years</t>
        </is>
      </c>
      <c r="D46" s="4" t="inlineStr">
        <is>
          <t>Age of Property</t>
        </is>
      </c>
    </row>
    <row r="47">
      <c r="A47" s="9" t="n">
        <v>36</v>
      </c>
      <c r="B47" s="9" t="n">
        <v>100</v>
      </c>
      <c r="D47" s="9" t="inlineStr">
        <is>
          <t>Total Age of Property</t>
        </is>
      </c>
    </row>
    <row r="48">
      <c r="A48" s="4" t="n">
        <v>23</v>
      </c>
      <c r="B48" s="4" t="n">
        <v>63.89</v>
      </c>
      <c r="C48" s="4" t="inlineStr">
        <is>
          <t>Less than 100</t>
        </is>
      </c>
      <c r="D48" s="4" t="inlineStr">
        <is>
          <t>Property Size</t>
        </is>
      </c>
    </row>
    <row r="49">
      <c r="A49" s="4" t="n">
        <v>7</v>
      </c>
      <c r="B49" s="4" t="n">
        <v>19.44</v>
      </c>
      <c r="C49" s="4" t="inlineStr">
        <is>
          <t>100-199</t>
        </is>
      </c>
      <c r="D49" s="4" t="inlineStr">
        <is>
          <t>Property Size</t>
        </is>
      </c>
    </row>
    <row r="50">
      <c r="A50" s="4" t="n">
        <v>4</v>
      </c>
      <c r="B50" s="4" t="n">
        <v>11.11</v>
      </c>
      <c r="C50" s="4" t="inlineStr">
        <is>
          <t>200-299</t>
        </is>
      </c>
      <c r="D50" s="4" t="inlineStr">
        <is>
          <t>Property Size</t>
        </is>
      </c>
    </row>
    <row r="51">
      <c r="A51" s="4" t="n">
        <v>2</v>
      </c>
      <c r="B51" s="4" t="n">
        <v>5.56</v>
      </c>
      <c r="C51" s="4" t="inlineStr">
        <is>
          <t>300-399</t>
        </is>
      </c>
      <c r="D51" s="4" t="inlineStr">
        <is>
          <t>Property Size</t>
        </is>
      </c>
    </row>
    <row r="52">
      <c r="A52" s="9" t="n">
        <v>36</v>
      </c>
      <c r="B52" s="9" t="n">
        <v>100</v>
      </c>
      <c r="D52" s="9" t="inlineStr">
        <is>
          <t>Total Property Size</t>
        </is>
      </c>
    </row>
    <row r="53">
      <c r="A53" s="4" t="n">
        <v>19</v>
      </c>
      <c r="B53" s="4" t="n">
        <v>52.78</v>
      </c>
      <c r="C53" s="4" t="inlineStr">
        <is>
          <t>AFFORDABLE</t>
        </is>
      </c>
      <c r="D53" s="4" t="inlineStr">
        <is>
          <t>Rent Type</t>
        </is>
      </c>
    </row>
    <row r="54">
      <c r="A54" s="4" t="n">
        <v>17</v>
      </c>
      <c r="B54" s="4" t="n">
        <v>47.22</v>
      </c>
      <c r="C54" s="4" t="inlineStr">
        <is>
          <t>MARKETRATE</t>
        </is>
      </c>
      <c r="D54" s="4" t="inlineStr">
        <is>
          <t>Rent Type</t>
        </is>
      </c>
    </row>
    <row r="55">
      <c r="A55" s="9" t="n">
        <v>36</v>
      </c>
      <c r="B55" s="9" t="n">
        <v>100</v>
      </c>
      <c r="D55" s="9" t="inlineStr">
        <is>
          <t>Total Rent Type</t>
        </is>
      </c>
    </row>
    <row r="56"/>
  </sheetData>
  <mergeCells count="2">
    <mergeCell ref="A19:D19"/>
    <mergeCell ref="A1:B1"/>
  </mergeCells>
  <pageMargins left="0.75" right="0.75" top="1" bottom="1" header="0.5" footer="0.5"/>
</worksheet>
</file>

<file path=xl/worksheets/sheet217.xml><?xml version="1.0" encoding="utf-8"?>
<worksheet xmlns="http://schemas.openxmlformats.org/spreadsheetml/2006/main">
  <sheetPr>
    <outlinePr summaryBelow="1" summaryRight="1"/>
    <pageSetUpPr/>
  </sheetPr>
  <dimension ref="A1:D59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5524</v>
      </c>
    </row>
    <row r="3">
      <c r="A3" s="6" t="inlineStr">
        <is>
          <t>Sample (Total number of properties)</t>
        </is>
      </c>
      <c r="B3" s="4" t="n">
        <v>53</v>
      </c>
    </row>
    <row r="4">
      <c r="A4" s="6" t="inlineStr">
        <is>
          <t>Average property taxes per unit</t>
        </is>
      </c>
      <c r="B4" s="7" t="n">
        <v>1255</v>
      </c>
    </row>
    <row r="5">
      <c r="A5" s="6" t="inlineStr">
        <is>
          <t>Average payroll expenses per unit</t>
        </is>
      </c>
      <c r="B5" s="7" t="n">
        <v>1360</v>
      </c>
    </row>
    <row r="6">
      <c r="A6" s="6" t="inlineStr">
        <is>
          <t>Average capital expenditures per unit</t>
        </is>
      </c>
      <c r="B6" s="7" t="n">
        <v>251</v>
      </c>
    </row>
    <row r="7">
      <c r="A7" s="6" t="inlineStr">
        <is>
          <t>Average mortgage per unit</t>
        </is>
      </c>
      <c r="B7" s="7" t="n">
        <v>8608</v>
      </c>
    </row>
    <row r="8">
      <c r="A8" s="6" t="inlineStr">
        <is>
          <t>Average total operating expenses per unit</t>
        </is>
      </c>
      <c r="B8" s="7" t="n">
        <v>4633</v>
      </c>
    </row>
    <row r="9">
      <c r="A9" s="6" t="inlineStr">
        <is>
          <t>Average total expenses per unit</t>
        </is>
      </c>
      <c r="B9" s="7" t="n">
        <v>16107</v>
      </c>
    </row>
    <row r="10">
      <c r="A10" s="6" t="inlineStr">
        <is>
          <t>Average total profit per unit</t>
        </is>
      </c>
      <c r="B10" s="7" t="n">
        <v>2152</v>
      </c>
    </row>
    <row r="11">
      <c r="A11" s="6" t="inlineStr">
        <is>
          <t>Property taxes per dollar of rent</t>
        </is>
      </c>
      <c r="B11" s="4" t="inlineStr">
        <is>
          <t>7 cents</t>
        </is>
      </c>
    </row>
    <row r="12">
      <c r="A12" s="6" t="inlineStr">
        <is>
          <t>Payroll expenses per dollar of rent</t>
        </is>
      </c>
      <c r="B12" s="4" t="inlineStr">
        <is>
          <t>7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47 cents</t>
        </is>
      </c>
    </row>
    <row r="15">
      <c r="A15" s="6" t="inlineStr">
        <is>
          <t>Total operating expenses per dollar of rent</t>
        </is>
      </c>
      <c r="B15" s="4" t="inlineStr">
        <is>
          <t>25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12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7</v>
      </c>
      <c r="B21" s="4" t="n">
        <v>13.21</v>
      </c>
      <c r="C21" s="4" t="inlineStr">
        <is>
          <t>97301</t>
        </is>
      </c>
      <c r="D21" s="4" t="inlineStr">
        <is>
          <t>PROPERTYZIPCODE</t>
        </is>
      </c>
    </row>
    <row r="22">
      <c r="A22" s="4" t="n">
        <v>6</v>
      </c>
      <c r="B22" s="4" t="n">
        <v>11.32</v>
      </c>
      <c r="C22" s="4" t="inlineStr">
        <is>
          <t>97223</t>
        </is>
      </c>
      <c r="D22" s="4" t="inlineStr">
        <is>
          <t>PROPERTYZIPCODE</t>
        </is>
      </c>
    </row>
    <row r="23">
      <c r="A23" s="4" t="n">
        <v>6</v>
      </c>
      <c r="B23" s="4" t="n">
        <v>11.32</v>
      </c>
      <c r="C23" s="4" t="inlineStr">
        <is>
          <t>97128</t>
        </is>
      </c>
      <c r="D23" s="4" t="inlineStr">
        <is>
          <t>PROPERTYZIPCODE</t>
        </is>
      </c>
    </row>
    <row r="24">
      <c r="A24" s="4" t="n">
        <v>5</v>
      </c>
      <c r="B24" s="4" t="n">
        <v>9.43</v>
      </c>
      <c r="C24" s="4" t="inlineStr">
        <is>
          <t>97070</t>
        </is>
      </c>
      <c r="D24" s="4" t="inlineStr">
        <is>
          <t>PROPERTYZIPCODE</t>
        </is>
      </c>
    </row>
    <row r="25">
      <c r="A25" s="4" t="n">
        <v>5</v>
      </c>
      <c r="B25" s="4" t="n">
        <v>9.43</v>
      </c>
      <c r="C25" s="4" t="inlineStr">
        <is>
          <t>97305</t>
        </is>
      </c>
      <c r="D25" s="4" t="inlineStr">
        <is>
          <t>PROPERTYZIPCODE</t>
        </is>
      </c>
    </row>
    <row r="26">
      <c r="A26" s="4" t="n">
        <v>3</v>
      </c>
      <c r="B26" s="4" t="n">
        <v>5.66</v>
      </c>
      <c r="C26" s="4" t="inlineStr">
        <is>
          <t>97062</t>
        </is>
      </c>
      <c r="D26" s="4" t="inlineStr">
        <is>
          <t>PROPERTYZIPCODE</t>
        </is>
      </c>
    </row>
    <row r="27">
      <c r="A27" s="4" t="n">
        <v>3</v>
      </c>
      <c r="B27" s="4" t="n">
        <v>5.66</v>
      </c>
      <c r="C27" s="4" t="inlineStr">
        <is>
          <t>97225</t>
        </is>
      </c>
      <c r="D27" s="4" t="inlineStr">
        <is>
          <t>PROPERTYZIPCODE</t>
        </is>
      </c>
    </row>
    <row r="28">
      <c r="A28" s="4" t="n">
        <v>3</v>
      </c>
      <c r="B28" s="4" t="n">
        <v>5.66</v>
      </c>
      <c r="C28" s="4" t="inlineStr">
        <is>
          <t>97007</t>
        </is>
      </c>
      <c r="D28" s="4" t="inlineStr">
        <is>
          <t>PROPERTYZIPCODE</t>
        </is>
      </c>
    </row>
    <row r="29">
      <c r="A29" s="4" t="n">
        <v>2</v>
      </c>
      <c r="B29" s="4" t="n">
        <v>3.77</v>
      </c>
      <c r="C29" s="4" t="inlineStr">
        <is>
          <t>97224</t>
        </is>
      </c>
      <c r="D29" s="4" t="inlineStr">
        <is>
          <t>PROPERTYZIPCODE</t>
        </is>
      </c>
    </row>
    <row r="30">
      <c r="A30" s="4" t="n">
        <v>2</v>
      </c>
      <c r="B30" s="4" t="n">
        <v>3.77</v>
      </c>
      <c r="C30" s="4" t="inlineStr">
        <is>
          <t>97008</t>
        </is>
      </c>
      <c r="D30" s="4" t="inlineStr">
        <is>
          <t>PROPERTYZIPCODE</t>
        </is>
      </c>
    </row>
    <row r="31">
      <c r="A31" s="4" t="n">
        <v>2</v>
      </c>
      <c r="B31" s="4" t="n">
        <v>3.77</v>
      </c>
      <c r="C31" s="4" t="inlineStr">
        <is>
          <t>97303</t>
        </is>
      </c>
      <c r="D31" s="4" t="inlineStr">
        <is>
          <t>PROPERTYZIPCODE</t>
        </is>
      </c>
    </row>
    <row r="32">
      <c r="A32" s="4" t="n">
        <v>2</v>
      </c>
      <c r="B32" s="4" t="n">
        <v>3.77</v>
      </c>
      <c r="C32" s="4" t="inlineStr">
        <is>
          <t>97140</t>
        </is>
      </c>
      <c r="D32" s="4" t="inlineStr">
        <is>
          <t>PROPERTYZIPCODE</t>
        </is>
      </c>
    </row>
    <row r="33">
      <c r="A33" s="4" t="n">
        <v>2</v>
      </c>
      <c r="B33" s="4" t="n">
        <v>3.77</v>
      </c>
      <c r="C33" s="4" t="inlineStr">
        <is>
          <t>97302</t>
        </is>
      </c>
      <c r="D33" s="4" t="inlineStr">
        <is>
          <t>PROPERTYZIPCODE</t>
        </is>
      </c>
    </row>
    <row r="34">
      <c r="A34" s="4" t="n">
        <v>1</v>
      </c>
      <c r="B34" s="4" t="n">
        <v>1.89</v>
      </c>
      <c r="C34" s="4" t="inlineStr">
        <is>
          <t>95821</t>
        </is>
      </c>
      <c r="D34" s="4" t="inlineStr">
        <is>
          <t>PROPERTYZIPCODE</t>
        </is>
      </c>
    </row>
    <row r="35">
      <c r="A35" s="4" t="n">
        <v>1</v>
      </c>
      <c r="B35" s="4" t="n">
        <v>1.89</v>
      </c>
      <c r="C35" s="4" t="inlineStr">
        <is>
          <t>97132</t>
        </is>
      </c>
      <c r="D35" s="4" t="inlineStr">
        <is>
          <t>PROPERTYZIPCODE</t>
        </is>
      </c>
    </row>
    <row r="36">
      <c r="A36" s="4" t="n">
        <v>1</v>
      </c>
      <c r="B36" s="4" t="n">
        <v>1.89</v>
      </c>
      <c r="C36" s="4" t="inlineStr">
        <is>
          <t>97351</t>
        </is>
      </c>
      <c r="D36" s="4" t="inlineStr">
        <is>
          <t>PROPERTYZIPCODE</t>
        </is>
      </c>
    </row>
    <row r="37">
      <c r="A37" s="4" t="n">
        <v>1</v>
      </c>
      <c r="B37" s="4" t="n">
        <v>1.89</v>
      </c>
      <c r="C37" s="4" t="inlineStr">
        <is>
          <t>97338</t>
        </is>
      </c>
      <c r="D37" s="4" t="inlineStr">
        <is>
          <t>PROPERTYZIPCODE</t>
        </is>
      </c>
    </row>
    <row r="38">
      <c r="A38" s="4" t="n">
        <v>1</v>
      </c>
      <c r="B38" s="4" t="n">
        <v>1.89</v>
      </c>
      <c r="C38" s="4" t="inlineStr">
        <is>
          <t>97361</t>
        </is>
      </c>
      <c r="D38" s="4" t="inlineStr">
        <is>
          <t>PROPERTYZIPCODE</t>
        </is>
      </c>
    </row>
    <row r="39">
      <c r="A39" s="9" t="n">
        <v>53</v>
      </c>
      <c r="B39" s="9" t="n">
        <v>100</v>
      </c>
      <c r="D39" s="9" t="inlineStr">
        <is>
          <t>Total PROPERTYZIPCODE</t>
        </is>
      </c>
    </row>
    <row r="40">
      <c r="A40" s="4" t="n">
        <v>43</v>
      </c>
      <c r="B40" s="4" t="n">
        <v>81.13</v>
      </c>
      <c r="C40" s="4" t="inlineStr">
        <is>
          <t>GARDEN</t>
        </is>
      </c>
      <c r="D40" s="4" t="inlineStr">
        <is>
          <t>Property Type</t>
        </is>
      </c>
    </row>
    <row r="41">
      <c r="A41" s="4" t="n">
        <v>7</v>
      </c>
      <c r="B41" s="4" t="n">
        <v>13.21</v>
      </c>
      <c r="C41" s="4" t="inlineStr">
        <is>
          <t>MANUF</t>
        </is>
      </c>
      <c r="D41" s="4" t="inlineStr">
        <is>
          <t>Property Type</t>
        </is>
      </c>
    </row>
    <row r="42">
      <c r="A42" s="4" t="n">
        <v>2</v>
      </c>
      <c r="B42" s="4" t="n">
        <v>3.77</v>
      </c>
      <c r="C42" s="4" t="inlineStr">
        <is>
          <t>SENIOR</t>
        </is>
      </c>
      <c r="D42" s="4" t="inlineStr">
        <is>
          <t>Property Type</t>
        </is>
      </c>
    </row>
    <row r="43">
      <c r="A43" s="4" t="n">
        <v>1</v>
      </c>
      <c r="B43" s="4" t="n">
        <v>1.89</v>
      </c>
      <c r="C43" s="4" t="inlineStr">
        <is>
          <t>MIDRISE</t>
        </is>
      </c>
      <c r="D43" s="4" t="inlineStr">
        <is>
          <t>Property Type</t>
        </is>
      </c>
    </row>
    <row r="44">
      <c r="A44" s="9" t="n">
        <v>53</v>
      </c>
      <c r="B44" s="9" t="n">
        <v>100</v>
      </c>
      <c r="D44" s="9" t="inlineStr">
        <is>
          <t>Total Property Type</t>
        </is>
      </c>
    </row>
    <row r="45">
      <c r="A45" s="4" t="n">
        <v>7</v>
      </c>
      <c r="B45" s="4" t="n">
        <v>13.21</v>
      </c>
      <c r="C45" s="4" t="inlineStr">
        <is>
          <t>Less than 5 years</t>
        </is>
      </c>
      <c r="D45" s="4" t="inlineStr">
        <is>
          <t>Age of Property</t>
        </is>
      </c>
    </row>
    <row r="46">
      <c r="A46" s="4" t="n">
        <v>16</v>
      </c>
      <c r="B46" s="4" t="n">
        <v>30.19</v>
      </c>
      <c r="C46" s="4" t="inlineStr">
        <is>
          <t>5-9 years</t>
        </is>
      </c>
      <c r="D46" s="4" t="inlineStr">
        <is>
          <t>Age of Property</t>
        </is>
      </c>
    </row>
    <row r="47">
      <c r="A47" s="4" t="n">
        <v>5</v>
      </c>
      <c r="B47" s="4" t="n">
        <v>9.43</v>
      </c>
      <c r="C47" s="4" t="inlineStr">
        <is>
          <t>10-19 years</t>
        </is>
      </c>
      <c r="D47" s="4" t="inlineStr">
        <is>
          <t>Age of Property</t>
        </is>
      </c>
    </row>
    <row r="48">
      <c r="A48" s="4" t="n">
        <v>25</v>
      </c>
      <c r="B48" s="4" t="n">
        <v>47.17</v>
      </c>
      <c r="C48" s="4" t="inlineStr">
        <is>
          <t>20+ years</t>
        </is>
      </c>
      <c r="D48" s="4" t="inlineStr">
        <is>
          <t>Age of Property</t>
        </is>
      </c>
    </row>
    <row r="49">
      <c r="A49" s="9" t="n">
        <v>53</v>
      </c>
      <c r="B49" s="9" t="n">
        <v>100</v>
      </c>
      <c r="D49" s="9" t="inlineStr">
        <is>
          <t>Total Age of Property</t>
        </is>
      </c>
    </row>
    <row r="50">
      <c r="A50" s="4" t="n">
        <v>32</v>
      </c>
      <c r="B50" s="4" t="n">
        <v>60.38</v>
      </c>
      <c r="C50" s="4" t="inlineStr">
        <is>
          <t>Less than 100</t>
        </is>
      </c>
      <c r="D50" s="4" t="inlineStr">
        <is>
          <t>Property Size</t>
        </is>
      </c>
    </row>
    <row r="51">
      <c r="A51" s="4" t="n">
        <v>15</v>
      </c>
      <c r="B51" s="4" t="n">
        <v>28.3</v>
      </c>
      <c r="C51" s="4" t="inlineStr">
        <is>
          <t>100-199</t>
        </is>
      </c>
      <c r="D51" s="4" t="inlineStr">
        <is>
          <t>Property Size</t>
        </is>
      </c>
    </row>
    <row r="52">
      <c r="A52" s="4" t="n">
        <v>3</v>
      </c>
      <c r="B52" s="4" t="n">
        <v>5.66</v>
      </c>
      <c r="C52" s="4" t="inlineStr">
        <is>
          <t>200-299</t>
        </is>
      </c>
      <c r="D52" s="4" t="inlineStr">
        <is>
          <t>Property Size</t>
        </is>
      </c>
    </row>
    <row r="53">
      <c r="A53" s="4" t="n">
        <v>2</v>
      </c>
      <c r="B53" s="4" t="n">
        <v>3.77</v>
      </c>
      <c r="C53" s="4" t="inlineStr">
        <is>
          <t>300-399</t>
        </is>
      </c>
      <c r="D53" s="4" t="inlineStr">
        <is>
          <t>Property Size</t>
        </is>
      </c>
    </row>
    <row r="54">
      <c r="A54" s="4" t="n">
        <v>1</v>
      </c>
      <c r="B54" s="4" t="n">
        <v>1.89</v>
      </c>
      <c r="C54" s="4" t="inlineStr">
        <is>
          <t>500+</t>
        </is>
      </c>
      <c r="D54" s="4" t="inlineStr">
        <is>
          <t>Property Size</t>
        </is>
      </c>
    </row>
    <row r="55">
      <c r="A55" s="9" t="n">
        <v>53</v>
      </c>
      <c r="B55" s="9" t="n">
        <v>100</v>
      </c>
      <c r="D55" s="9" t="inlineStr">
        <is>
          <t>Total Property Size</t>
        </is>
      </c>
    </row>
    <row r="56">
      <c r="A56" s="4" t="n">
        <v>28</v>
      </c>
      <c r="B56" s="4" t="n">
        <v>52.83</v>
      </c>
      <c r="C56" s="4" t="inlineStr">
        <is>
          <t>AFFORDABLE</t>
        </is>
      </c>
      <c r="D56" s="4" t="inlineStr">
        <is>
          <t>Rent Type</t>
        </is>
      </c>
    </row>
    <row r="57">
      <c r="A57" s="4" t="n">
        <v>25</v>
      </c>
      <c r="B57" s="4" t="n">
        <v>47.17</v>
      </c>
      <c r="C57" s="4" t="inlineStr">
        <is>
          <t>MARKETRATE</t>
        </is>
      </c>
      <c r="D57" s="4" t="inlineStr">
        <is>
          <t>Rent Type</t>
        </is>
      </c>
    </row>
    <row r="58">
      <c r="A58" s="9" t="n">
        <v>53</v>
      </c>
      <c r="B58" s="9" t="n">
        <v>100</v>
      </c>
      <c r="D58" s="9" t="inlineStr">
        <is>
          <t>Total Rent Type</t>
        </is>
      </c>
    </row>
    <row r="59"/>
  </sheetData>
  <mergeCells count="2">
    <mergeCell ref="A19:D19"/>
    <mergeCell ref="A1:B1"/>
  </mergeCells>
  <pageMargins left="0.75" right="0.75" top="1" bottom="1" header="0.5" footer="0.5"/>
</worksheet>
</file>

<file path=xl/worksheets/sheet218.xml><?xml version="1.0" encoding="utf-8"?>
<worksheet xmlns="http://schemas.openxmlformats.org/spreadsheetml/2006/main">
  <sheetPr>
    <outlinePr summaryBelow="1" summaryRight="1"/>
    <pageSetUpPr/>
  </sheetPr>
  <dimension ref="A1:D56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3664</v>
      </c>
    </row>
    <row r="3">
      <c r="A3" s="6" t="inlineStr">
        <is>
          <t>Sample (Total number of properties)</t>
        </is>
      </c>
      <c r="B3" s="4" t="n">
        <v>56</v>
      </c>
    </row>
    <row r="4">
      <c r="A4" s="6" t="inlineStr">
        <is>
          <t>Average property taxes per unit</t>
        </is>
      </c>
      <c r="B4" s="7" t="n">
        <v>1062</v>
      </c>
    </row>
    <row r="5">
      <c r="A5" s="6" t="inlineStr">
        <is>
          <t>Average payroll expenses per unit</t>
        </is>
      </c>
      <c r="B5" s="7" t="n">
        <v>673</v>
      </c>
    </row>
    <row r="6">
      <c r="A6" s="6" t="inlineStr">
        <is>
          <t>Average capital expenditures per unit</t>
        </is>
      </c>
      <c r="B6" s="7" t="n">
        <v>262</v>
      </c>
    </row>
    <row r="7">
      <c r="A7" s="6" t="inlineStr">
        <is>
          <t>Average mortgage per unit</t>
        </is>
      </c>
      <c r="B7" s="7" t="n">
        <v>9472</v>
      </c>
    </row>
    <row r="8">
      <c r="A8" s="6" t="inlineStr">
        <is>
          <t>Average total operating expenses per unit</t>
        </is>
      </c>
      <c r="B8" s="7" t="n">
        <v>5130</v>
      </c>
    </row>
    <row r="9">
      <c r="A9" s="6" t="inlineStr">
        <is>
          <t>Average total expenses per unit</t>
        </is>
      </c>
      <c r="B9" s="7" t="n">
        <v>16598</v>
      </c>
    </row>
    <row r="10">
      <c r="A10" s="6" t="inlineStr">
        <is>
          <t>Average total profit per unit</t>
        </is>
      </c>
      <c r="B10" s="7" t="n">
        <v>2368</v>
      </c>
    </row>
    <row r="11">
      <c r="A11" s="6" t="inlineStr">
        <is>
          <t>Property taxes per dollar of rent</t>
        </is>
      </c>
      <c r="B11" s="4" t="inlineStr">
        <is>
          <t>6 cents</t>
        </is>
      </c>
    </row>
    <row r="12">
      <c r="A12" s="6" t="inlineStr">
        <is>
          <t>Payroll expenses per dollar of rent</t>
        </is>
      </c>
      <c r="B12" s="4" t="inlineStr">
        <is>
          <t>4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50 cents</t>
        </is>
      </c>
    </row>
    <row r="15">
      <c r="A15" s="6" t="inlineStr">
        <is>
          <t>Total operating expenses per dollar of rent</t>
        </is>
      </c>
      <c r="B15" s="4" t="inlineStr">
        <is>
          <t>27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12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7</v>
      </c>
      <c r="B21" s="4" t="n">
        <v>12.5</v>
      </c>
      <c r="C21" s="4" t="inlineStr">
        <is>
          <t>19107</t>
        </is>
      </c>
      <c r="D21" s="4" t="inlineStr">
        <is>
          <t>PROPERTYZIPCODE</t>
        </is>
      </c>
    </row>
    <row r="22">
      <c r="A22" s="4" t="n">
        <v>7</v>
      </c>
      <c r="B22" s="4" t="n">
        <v>12.5</v>
      </c>
      <c r="C22" s="4" t="inlineStr">
        <is>
          <t>19122</t>
        </is>
      </c>
      <c r="D22" s="4" t="inlineStr">
        <is>
          <t>PROPERTYZIPCODE</t>
        </is>
      </c>
    </row>
    <row r="23">
      <c r="A23" s="4" t="n">
        <v>6</v>
      </c>
      <c r="B23" s="4" t="n">
        <v>10.71</v>
      </c>
      <c r="C23" s="4" t="inlineStr">
        <is>
          <t>19125</t>
        </is>
      </c>
      <c r="D23" s="4" t="inlineStr">
        <is>
          <t>PROPERTYZIPCODE</t>
        </is>
      </c>
    </row>
    <row r="24">
      <c r="A24" s="4" t="n">
        <v>6</v>
      </c>
      <c r="B24" s="4" t="n">
        <v>10.71</v>
      </c>
      <c r="C24" s="4" t="inlineStr">
        <is>
          <t>19111</t>
        </is>
      </c>
      <c r="D24" s="4" t="inlineStr">
        <is>
          <t>PROPERTYZIPCODE</t>
        </is>
      </c>
    </row>
    <row r="25">
      <c r="A25" s="4" t="n">
        <v>5</v>
      </c>
      <c r="B25" s="4" t="n">
        <v>8.93</v>
      </c>
      <c r="C25" s="4" t="inlineStr">
        <is>
          <t>19106</t>
        </is>
      </c>
      <c r="D25" s="4" t="inlineStr">
        <is>
          <t>PROPERTYZIPCODE</t>
        </is>
      </c>
    </row>
    <row r="26">
      <c r="A26" s="4" t="n">
        <v>5</v>
      </c>
      <c r="B26" s="4" t="n">
        <v>8.93</v>
      </c>
      <c r="C26" s="4" t="inlineStr">
        <is>
          <t>19124</t>
        </is>
      </c>
      <c r="D26" s="4" t="inlineStr">
        <is>
          <t>PROPERTYZIPCODE</t>
        </is>
      </c>
    </row>
    <row r="27">
      <c r="A27" s="4" t="n">
        <v>4</v>
      </c>
      <c r="B27" s="4" t="n">
        <v>7.14</v>
      </c>
      <c r="C27" s="4" t="inlineStr">
        <is>
          <t>19114</t>
        </is>
      </c>
      <c r="D27" s="4" t="inlineStr">
        <is>
          <t>PROPERTYZIPCODE</t>
        </is>
      </c>
    </row>
    <row r="28">
      <c r="A28" s="4" t="n">
        <v>3</v>
      </c>
      <c r="B28" s="4" t="n">
        <v>5.36</v>
      </c>
      <c r="C28" s="4" t="inlineStr">
        <is>
          <t>19152</t>
        </is>
      </c>
      <c r="D28" s="4" t="inlineStr">
        <is>
          <t>PROPERTYZIPCODE</t>
        </is>
      </c>
    </row>
    <row r="29">
      <c r="A29" s="4" t="n">
        <v>3</v>
      </c>
      <c r="B29" s="4" t="n">
        <v>5.36</v>
      </c>
      <c r="C29" s="4" t="inlineStr">
        <is>
          <t>19123</t>
        </is>
      </c>
      <c r="D29" s="4" t="inlineStr">
        <is>
          <t>PROPERTYZIPCODE</t>
        </is>
      </c>
    </row>
    <row r="30">
      <c r="A30" s="4" t="n">
        <v>3</v>
      </c>
      <c r="B30" s="4" t="n">
        <v>5.36</v>
      </c>
      <c r="C30" s="4" t="inlineStr">
        <is>
          <t>19149</t>
        </is>
      </c>
      <c r="D30" s="4" t="inlineStr">
        <is>
          <t>PROPERTYZIPCODE</t>
        </is>
      </c>
    </row>
    <row r="31">
      <c r="A31" s="4" t="n">
        <v>2</v>
      </c>
      <c r="B31" s="4" t="n">
        <v>3.57</v>
      </c>
      <c r="C31" s="4" t="inlineStr">
        <is>
          <t>19141</t>
        </is>
      </c>
      <c r="D31" s="4" t="inlineStr">
        <is>
          <t>PROPERTYZIPCODE</t>
        </is>
      </c>
    </row>
    <row r="32">
      <c r="A32" s="4" t="n">
        <v>2</v>
      </c>
      <c r="B32" s="4" t="n">
        <v>3.57</v>
      </c>
      <c r="C32" s="4" t="inlineStr">
        <is>
          <t>19135</t>
        </is>
      </c>
      <c r="D32" s="4" t="inlineStr">
        <is>
          <t>PROPERTYZIPCODE</t>
        </is>
      </c>
    </row>
    <row r="33">
      <c r="A33" s="4" t="n">
        <v>1</v>
      </c>
      <c r="B33" s="4" t="n">
        <v>1.79</v>
      </c>
      <c r="C33" s="4" t="inlineStr">
        <is>
          <t>19115</t>
        </is>
      </c>
      <c r="D33" s="4" t="inlineStr">
        <is>
          <t>PROPERTYZIPCODE</t>
        </is>
      </c>
    </row>
    <row r="34">
      <c r="A34" s="4" t="n">
        <v>1</v>
      </c>
      <c r="B34" s="4" t="n">
        <v>1.79</v>
      </c>
      <c r="C34" s="4" t="inlineStr">
        <is>
          <t>19116</t>
        </is>
      </c>
      <c r="D34" s="4" t="inlineStr">
        <is>
          <t>PROPERTYZIPCODE</t>
        </is>
      </c>
    </row>
    <row r="35">
      <c r="A35" s="4" t="n">
        <v>1</v>
      </c>
      <c r="B35" s="4" t="n">
        <v>1.79</v>
      </c>
      <c r="C35" s="4" t="inlineStr">
        <is>
          <t>19132</t>
        </is>
      </c>
      <c r="D35" s="4" t="inlineStr">
        <is>
          <t>PROPERTYZIPCODE</t>
        </is>
      </c>
    </row>
    <row r="36">
      <c r="A36" s="9" t="n">
        <v>56</v>
      </c>
      <c r="B36" s="9" t="n">
        <v>100</v>
      </c>
      <c r="D36" s="9" t="inlineStr">
        <is>
          <t>Total PROPERTYZIPCODE</t>
        </is>
      </c>
    </row>
    <row r="37">
      <c r="A37" s="4" t="n">
        <v>45</v>
      </c>
      <c r="B37" s="4" t="n">
        <v>80.36</v>
      </c>
      <c r="C37" s="4" t="inlineStr">
        <is>
          <t>GARDEN</t>
        </is>
      </c>
      <c r="D37" s="4" t="inlineStr">
        <is>
          <t>Property Type</t>
        </is>
      </c>
    </row>
    <row r="38">
      <c r="A38" s="4" t="n">
        <v>8</v>
      </c>
      <c r="B38" s="4" t="n">
        <v>14.29</v>
      </c>
      <c r="C38" s="4" t="inlineStr">
        <is>
          <t>MIDRISE</t>
        </is>
      </c>
      <c r="D38" s="4" t="inlineStr">
        <is>
          <t>Property Type</t>
        </is>
      </c>
    </row>
    <row r="39">
      <c r="A39" s="4" t="n">
        <v>2</v>
      </c>
      <c r="B39" s="4" t="n">
        <v>3.57</v>
      </c>
      <c r="C39" s="4" t="inlineStr">
        <is>
          <t>SENIOR</t>
        </is>
      </c>
      <c r="D39" s="4" t="inlineStr">
        <is>
          <t>Property Type</t>
        </is>
      </c>
    </row>
    <row r="40">
      <c r="A40" s="4" t="n">
        <v>1</v>
      </c>
      <c r="B40" s="4" t="n">
        <v>1.79</v>
      </c>
      <c r="C40" s="4" t="inlineStr">
        <is>
          <t>STUDENT</t>
        </is>
      </c>
      <c r="D40" s="4" t="inlineStr">
        <is>
          <t>Property Type</t>
        </is>
      </c>
    </row>
    <row r="41">
      <c r="A41" s="9" t="n">
        <v>56</v>
      </c>
      <c r="B41" s="9" t="n">
        <v>100</v>
      </c>
      <c r="D41" s="9" t="inlineStr">
        <is>
          <t>Total Property Type</t>
        </is>
      </c>
    </row>
    <row r="42">
      <c r="A42" s="4" t="n">
        <v>6</v>
      </c>
      <c r="B42" s="4" t="n">
        <v>10.71</v>
      </c>
      <c r="C42" s="4" t="inlineStr">
        <is>
          <t>Less than 5 years</t>
        </is>
      </c>
      <c r="D42" s="4" t="inlineStr">
        <is>
          <t>Age of Property</t>
        </is>
      </c>
    </row>
    <row r="43">
      <c r="A43" s="4" t="n">
        <v>23</v>
      </c>
      <c r="B43" s="4" t="n">
        <v>41.07</v>
      </c>
      <c r="C43" s="4" t="inlineStr">
        <is>
          <t>5-9 years</t>
        </is>
      </c>
      <c r="D43" s="4" t="inlineStr">
        <is>
          <t>Age of Property</t>
        </is>
      </c>
    </row>
    <row r="44">
      <c r="A44" s="4" t="n">
        <v>8</v>
      </c>
      <c r="B44" s="4" t="n">
        <v>14.29</v>
      </c>
      <c r="C44" s="4" t="inlineStr">
        <is>
          <t>10-19 years</t>
        </is>
      </c>
      <c r="D44" s="4" t="inlineStr">
        <is>
          <t>Age of Property</t>
        </is>
      </c>
    </row>
    <row r="45">
      <c r="A45" s="4" t="n">
        <v>19</v>
      </c>
      <c r="B45" s="4" t="n">
        <v>33.93</v>
      </c>
      <c r="C45" s="4" t="inlineStr">
        <is>
          <t>20+ years</t>
        </is>
      </c>
      <c r="D45" s="4" t="inlineStr">
        <is>
          <t>Age of Property</t>
        </is>
      </c>
    </row>
    <row r="46">
      <c r="A46" s="9" t="n">
        <v>56</v>
      </c>
      <c r="B46" s="9" t="n">
        <v>100</v>
      </c>
      <c r="D46" s="9" t="inlineStr">
        <is>
          <t>Total Age of Property</t>
        </is>
      </c>
    </row>
    <row r="47">
      <c r="A47" s="4" t="n">
        <v>45</v>
      </c>
      <c r="B47" s="4" t="n">
        <v>80.36</v>
      </c>
      <c r="C47" s="4" t="inlineStr">
        <is>
          <t>Less than 100</t>
        </is>
      </c>
      <c r="D47" s="4" t="inlineStr">
        <is>
          <t>Property Size</t>
        </is>
      </c>
    </row>
    <row r="48">
      <c r="A48" s="4" t="n">
        <v>7</v>
      </c>
      <c r="B48" s="4" t="n">
        <v>12.5</v>
      </c>
      <c r="C48" s="4" t="inlineStr">
        <is>
          <t>100-199</t>
        </is>
      </c>
      <c r="D48" s="4" t="inlineStr">
        <is>
          <t>Property Size</t>
        </is>
      </c>
    </row>
    <row r="49">
      <c r="A49" s="4" t="n">
        <v>2</v>
      </c>
      <c r="B49" s="4" t="n">
        <v>3.57</v>
      </c>
      <c r="C49" s="4" t="inlineStr">
        <is>
          <t>200-299</t>
        </is>
      </c>
      <c r="D49" s="4" t="inlineStr">
        <is>
          <t>Property Size</t>
        </is>
      </c>
    </row>
    <row r="50">
      <c r="A50" s="4" t="n">
        <v>1</v>
      </c>
      <c r="B50" s="4" t="n">
        <v>1.79</v>
      </c>
      <c r="C50" s="4" t="inlineStr">
        <is>
          <t>300-399</t>
        </is>
      </c>
      <c r="D50" s="4" t="inlineStr">
        <is>
          <t>Property Size</t>
        </is>
      </c>
    </row>
    <row r="51">
      <c r="A51" s="4" t="n">
        <v>1</v>
      </c>
      <c r="B51" s="4" t="n">
        <v>1.79</v>
      </c>
      <c r="C51" s="4" t="inlineStr">
        <is>
          <t>400-499</t>
        </is>
      </c>
      <c r="D51" s="4" t="inlineStr">
        <is>
          <t>Property Size</t>
        </is>
      </c>
    </row>
    <row r="52">
      <c r="A52" s="9" t="n">
        <v>56</v>
      </c>
      <c r="B52" s="9" t="n">
        <v>100</v>
      </c>
      <c r="D52" s="9" t="inlineStr">
        <is>
          <t>Total Property Size</t>
        </is>
      </c>
    </row>
    <row r="53">
      <c r="A53" s="4" t="n">
        <v>33</v>
      </c>
      <c r="B53" s="4" t="n">
        <v>58.93</v>
      </c>
      <c r="C53" s="4" t="inlineStr">
        <is>
          <t>MARKETRATE</t>
        </is>
      </c>
      <c r="D53" s="4" t="inlineStr">
        <is>
          <t>Rent Type</t>
        </is>
      </c>
    </row>
    <row r="54">
      <c r="A54" s="4" t="n">
        <v>23</v>
      </c>
      <c r="B54" s="4" t="n">
        <v>41.07</v>
      </c>
      <c r="C54" s="4" t="inlineStr">
        <is>
          <t>AFFORDABLE</t>
        </is>
      </c>
      <c r="D54" s="4" t="inlineStr">
        <is>
          <t>Rent Type</t>
        </is>
      </c>
    </row>
    <row r="55">
      <c r="A55" s="9" t="n">
        <v>56</v>
      </c>
      <c r="B55" s="9" t="n">
        <v>100</v>
      </c>
      <c r="D55" s="9" t="inlineStr">
        <is>
          <t>Total Rent Type</t>
        </is>
      </c>
    </row>
    <row r="56"/>
  </sheetData>
  <mergeCells count="2">
    <mergeCell ref="A19:D19"/>
    <mergeCell ref="A1:B1"/>
  </mergeCells>
  <pageMargins left="0.75" right="0.75" top="1" bottom="1" header="0.5" footer="0.5"/>
</worksheet>
</file>

<file path=xl/worksheets/sheet219.xml><?xml version="1.0" encoding="utf-8"?>
<worksheet xmlns="http://schemas.openxmlformats.org/spreadsheetml/2006/main">
  <sheetPr>
    <outlinePr summaryBelow="1" summaryRight="1"/>
    <pageSetUpPr/>
  </sheetPr>
  <dimension ref="A1:D66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9234</v>
      </c>
    </row>
    <row r="3">
      <c r="A3" s="6" t="inlineStr">
        <is>
          <t>Sample (Total number of properties)</t>
        </is>
      </c>
      <c r="B3" s="4" t="n">
        <v>99</v>
      </c>
    </row>
    <row r="4">
      <c r="A4" s="6" t="inlineStr">
        <is>
          <t>Average property taxes per unit</t>
        </is>
      </c>
      <c r="B4" s="7" t="n">
        <v>1149</v>
      </c>
    </row>
    <row r="5">
      <c r="A5" s="6" t="inlineStr">
        <is>
          <t>Average payroll expenses per unit</t>
        </is>
      </c>
      <c r="B5" s="7" t="n">
        <v>956</v>
      </c>
    </row>
    <row r="6">
      <c r="A6" s="6" t="inlineStr">
        <is>
          <t>Average capital expenditures per unit</t>
        </is>
      </c>
      <c r="B6" s="7" t="n">
        <v>240</v>
      </c>
    </row>
    <row r="7">
      <c r="A7" s="6" t="inlineStr">
        <is>
          <t>Average mortgage per unit</t>
        </is>
      </c>
      <c r="B7" s="7" t="n">
        <v>9297</v>
      </c>
    </row>
    <row r="8">
      <c r="A8" s="6" t="inlineStr">
        <is>
          <t>Average total operating expenses per unit</t>
        </is>
      </c>
      <c r="B8" s="7" t="n">
        <v>5072</v>
      </c>
    </row>
    <row r="9">
      <c r="A9" s="6" t="inlineStr">
        <is>
          <t>Average total expenses per unit</t>
        </is>
      </c>
      <c r="B9" s="7" t="n">
        <v>16713</v>
      </c>
    </row>
    <row r="10">
      <c r="A10" s="6" t="inlineStr">
        <is>
          <t>Average total profit per unit</t>
        </is>
      </c>
      <c r="B10" s="7" t="n">
        <v>2346</v>
      </c>
    </row>
    <row r="11">
      <c r="A11" s="6" t="inlineStr">
        <is>
          <t>Property taxes per dollar of rent</t>
        </is>
      </c>
      <c r="B11" s="4" t="inlineStr">
        <is>
          <t>6 cents</t>
        </is>
      </c>
    </row>
    <row r="12">
      <c r="A12" s="6" t="inlineStr">
        <is>
          <t>Payroll expenses per dollar of rent</t>
        </is>
      </c>
      <c r="B12" s="4" t="inlineStr">
        <is>
          <t>5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49 cents</t>
        </is>
      </c>
    </row>
    <row r="15">
      <c r="A15" s="6" t="inlineStr">
        <is>
          <t>Total operating expenses per dollar of rent</t>
        </is>
      </c>
      <c r="B15" s="4" t="inlineStr">
        <is>
          <t>27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12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12</v>
      </c>
      <c r="B21" s="4" t="n">
        <v>12.12</v>
      </c>
      <c r="C21" s="4" t="inlineStr">
        <is>
          <t>19104</t>
        </is>
      </c>
      <c r="D21" s="4" t="inlineStr">
        <is>
          <t>PROPERTYZIPCODE</t>
        </is>
      </c>
    </row>
    <row r="22">
      <c r="A22" s="4" t="n">
        <v>9</v>
      </c>
      <c r="B22" s="4" t="n">
        <v>9.09</v>
      </c>
      <c r="C22" s="4" t="inlineStr">
        <is>
          <t>19128</t>
        </is>
      </c>
      <c r="D22" s="4" t="inlineStr">
        <is>
          <t>PROPERTYZIPCODE</t>
        </is>
      </c>
    </row>
    <row r="23">
      <c r="A23" s="4" t="n">
        <v>8</v>
      </c>
      <c r="B23" s="4" t="n">
        <v>8.08</v>
      </c>
      <c r="C23" s="4" t="inlineStr">
        <is>
          <t>19139</t>
        </is>
      </c>
      <c r="D23" s="4" t="inlineStr">
        <is>
          <t>PROPERTYZIPCODE</t>
        </is>
      </c>
    </row>
    <row r="24">
      <c r="A24" s="4" t="n">
        <v>8</v>
      </c>
      <c r="B24" s="4" t="n">
        <v>8.08</v>
      </c>
      <c r="C24" s="4" t="inlineStr">
        <is>
          <t>19131</t>
        </is>
      </c>
      <c r="D24" s="4" t="inlineStr">
        <is>
          <t>PROPERTYZIPCODE</t>
        </is>
      </c>
    </row>
    <row r="25">
      <c r="A25" s="4" t="n">
        <v>7</v>
      </c>
      <c r="B25" s="4" t="n">
        <v>7.07</v>
      </c>
      <c r="C25" s="4" t="inlineStr">
        <is>
          <t>19144</t>
        </is>
      </c>
      <c r="D25" s="4" t="inlineStr">
        <is>
          <t>PROPERTYZIPCODE</t>
        </is>
      </c>
    </row>
    <row r="26">
      <c r="A26" s="4" t="n">
        <v>7</v>
      </c>
      <c r="B26" s="4" t="n">
        <v>7.07</v>
      </c>
      <c r="C26" s="4" t="inlineStr">
        <is>
          <t>19143</t>
        </is>
      </c>
      <c r="D26" s="4" t="inlineStr">
        <is>
          <t>PROPERTYZIPCODE</t>
        </is>
      </c>
    </row>
    <row r="27">
      <c r="A27" s="4" t="n">
        <v>6</v>
      </c>
      <c r="B27" s="4" t="n">
        <v>6.06</v>
      </c>
      <c r="C27" s="4" t="inlineStr">
        <is>
          <t>19121</t>
        </is>
      </c>
      <c r="D27" s="4" t="inlineStr">
        <is>
          <t>PROPERTYZIPCODE</t>
        </is>
      </c>
    </row>
    <row r="28">
      <c r="A28" s="4" t="n">
        <v>6</v>
      </c>
      <c r="B28" s="4" t="n">
        <v>6.06</v>
      </c>
      <c r="C28" s="4" t="inlineStr">
        <is>
          <t>19130</t>
        </is>
      </c>
      <c r="D28" s="4" t="inlineStr">
        <is>
          <t>PROPERTYZIPCODE</t>
        </is>
      </c>
    </row>
    <row r="29">
      <c r="A29" s="4" t="n">
        <v>5</v>
      </c>
      <c r="B29" s="4" t="n">
        <v>5.05</v>
      </c>
      <c r="C29" s="4" t="inlineStr">
        <is>
          <t>19147</t>
        </is>
      </c>
      <c r="D29" s="4" t="inlineStr">
        <is>
          <t>PROPERTYZIPCODE</t>
        </is>
      </c>
    </row>
    <row r="30">
      <c r="A30" s="4" t="n">
        <v>3</v>
      </c>
      <c r="B30" s="4" t="n">
        <v>3.03</v>
      </c>
      <c r="C30" s="4" t="inlineStr">
        <is>
          <t>19141</t>
        </is>
      </c>
      <c r="D30" s="4" t="inlineStr">
        <is>
          <t>PROPERTYZIPCODE</t>
        </is>
      </c>
    </row>
    <row r="31">
      <c r="A31" s="4" t="n">
        <v>3</v>
      </c>
      <c r="B31" s="4" t="n">
        <v>3.03</v>
      </c>
      <c r="C31" s="4" t="inlineStr">
        <is>
          <t>19127</t>
        </is>
      </c>
      <c r="D31" s="4" t="inlineStr">
        <is>
          <t>PROPERTYZIPCODE</t>
        </is>
      </c>
    </row>
    <row r="32">
      <c r="A32" s="4" t="n">
        <v>3</v>
      </c>
      <c r="B32" s="4" t="n">
        <v>3.03</v>
      </c>
      <c r="C32" s="4" t="inlineStr">
        <is>
          <t>19146</t>
        </is>
      </c>
      <c r="D32" s="4" t="inlineStr">
        <is>
          <t>PROPERTYZIPCODE</t>
        </is>
      </c>
    </row>
    <row r="33">
      <c r="A33" s="4" t="n">
        <v>2</v>
      </c>
      <c r="B33" s="4" t="n">
        <v>2.02</v>
      </c>
      <c r="C33" s="4" t="inlineStr">
        <is>
          <t>19103</t>
        </is>
      </c>
      <c r="D33" s="4" t="inlineStr">
        <is>
          <t>PROPERTYZIPCODE</t>
        </is>
      </c>
    </row>
    <row r="34">
      <c r="A34" s="4" t="n">
        <v>2</v>
      </c>
      <c r="B34" s="4" t="n">
        <v>2.02</v>
      </c>
      <c r="C34" s="4" t="inlineStr">
        <is>
          <t>19102</t>
        </is>
      </c>
      <c r="D34" s="4" t="inlineStr">
        <is>
          <t>PROPERTYZIPCODE</t>
        </is>
      </c>
    </row>
    <row r="35">
      <c r="A35" s="4" t="n">
        <v>2</v>
      </c>
      <c r="B35" s="4" t="n">
        <v>2.02</v>
      </c>
      <c r="C35" s="4" t="inlineStr">
        <is>
          <t>19129</t>
        </is>
      </c>
      <c r="D35" s="4" t="inlineStr">
        <is>
          <t>PROPERTYZIPCODE</t>
        </is>
      </c>
    </row>
    <row r="36">
      <c r="A36" s="4" t="n">
        <v>2</v>
      </c>
      <c r="B36" s="4" t="n">
        <v>2.02</v>
      </c>
      <c r="C36" s="4" t="inlineStr">
        <is>
          <t>19148</t>
        </is>
      </c>
      <c r="D36" s="4" t="inlineStr">
        <is>
          <t>PROPERTYZIPCODE</t>
        </is>
      </c>
    </row>
    <row r="37">
      <c r="A37" s="4" t="n">
        <v>2</v>
      </c>
      <c r="B37" s="4" t="n">
        <v>2.02</v>
      </c>
      <c r="C37" s="4" t="inlineStr">
        <is>
          <t>19132</t>
        </is>
      </c>
      <c r="D37" s="4" t="inlineStr">
        <is>
          <t>PROPERTYZIPCODE</t>
        </is>
      </c>
    </row>
    <row r="38">
      <c r="A38" s="4" t="n">
        <v>2</v>
      </c>
      <c r="B38" s="4" t="n">
        <v>2.02</v>
      </c>
      <c r="C38" s="4" t="inlineStr">
        <is>
          <t>19118</t>
        </is>
      </c>
      <c r="D38" s="4" t="inlineStr">
        <is>
          <t>PROPERTYZIPCODE</t>
        </is>
      </c>
    </row>
    <row r="39">
      <c r="A39" s="4" t="n">
        <v>2</v>
      </c>
      <c r="B39" s="4" t="n">
        <v>2.02</v>
      </c>
      <c r="C39" s="4" t="inlineStr">
        <is>
          <t>19138</t>
        </is>
      </c>
      <c r="D39" s="4" t="inlineStr">
        <is>
          <t>PROPERTYZIPCODE</t>
        </is>
      </c>
    </row>
    <row r="40">
      <c r="A40" s="4" t="n">
        <v>2</v>
      </c>
      <c r="B40" s="4" t="n">
        <v>2.02</v>
      </c>
      <c r="C40" s="4" t="inlineStr">
        <is>
          <t>19119</t>
        </is>
      </c>
      <c r="D40" s="4" t="inlineStr">
        <is>
          <t>PROPERTYZIPCODE</t>
        </is>
      </c>
    </row>
    <row r="41">
      <c r="A41" s="4" t="n">
        <v>2</v>
      </c>
      <c r="B41" s="4" t="n">
        <v>2.02</v>
      </c>
      <c r="C41" s="4" t="inlineStr">
        <is>
          <t>19140</t>
        </is>
      </c>
      <c r="D41" s="4" t="inlineStr">
        <is>
          <t>PROPERTYZIPCODE</t>
        </is>
      </c>
    </row>
    <row r="42">
      <c r="A42" s="4" t="n">
        <v>2</v>
      </c>
      <c r="B42" s="4" t="n">
        <v>2.02</v>
      </c>
      <c r="C42" s="4" t="inlineStr">
        <is>
          <t>19151</t>
        </is>
      </c>
      <c r="D42" s="4" t="inlineStr">
        <is>
          <t>PROPERTYZIPCODE</t>
        </is>
      </c>
    </row>
    <row r="43">
      <c r="A43" s="4" t="n">
        <v>1</v>
      </c>
      <c r="B43" s="4" t="n">
        <v>1.01</v>
      </c>
      <c r="C43" s="4" t="inlineStr">
        <is>
          <t>19145</t>
        </is>
      </c>
      <c r="D43" s="4" t="inlineStr">
        <is>
          <t>PROPERTYZIPCODE</t>
        </is>
      </c>
    </row>
    <row r="44">
      <c r="A44" s="4" t="n">
        <v>1</v>
      </c>
      <c r="B44" s="4" t="n">
        <v>1.01</v>
      </c>
      <c r="C44" s="4" t="inlineStr">
        <is>
          <t>19106</t>
        </is>
      </c>
      <c r="D44" s="4" t="inlineStr">
        <is>
          <t>PROPERTYZIPCODE</t>
        </is>
      </c>
    </row>
    <row r="45">
      <c r="A45" s="9" t="n">
        <v>99</v>
      </c>
      <c r="B45" s="9" t="n">
        <v>100</v>
      </c>
      <c r="D45" s="9" t="inlineStr">
        <is>
          <t>Total PROPERTYZIPCODE</t>
        </is>
      </c>
    </row>
    <row r="46">
      <c r="A46" s="4" t="n">
        <v>80</v>
      </c>
      <c r="B46" s="4" t="n">
        <v>80.81</v>
      </c>
      <c r="C46" s="4" t="inlineStr">
        <is>
          <t>GARDEN</t>
        </is>
      </c>
      <c r="D46" s="4" t="inlineStr">
        <is>
          <t>Property Type</t>
        </is>
      </c>
    </row>
    <row r="47">
      <c r="A47" s="4" t="n">
        <v>8</v>
      </c>
      <c r="B47" s="4" t="n">
        <v>8.08</v>
      </c>
      <c r="C47" s="4" t="inlineStr">
        <is>
          <t>HIRISE</t>
        </is>
      </c>
      <c r="D47" s="4" t="inlineStr">
        <is>
          <t>Property Type</t>
        </is>
      </c>
    </row>
    <row r="48">
      <c r="A48" s="4" t="n">
        <v>7</v>
      </c>
      <c r="B48" s="4" t="n">
        <v>7.07</v>
      </c>
      <c r="C48" s="4" t="inlineStr">
        <is>
          <t>MIDRISE</t>
        </is>
      </c>
      <c r="D48" s="4" t="inlineStr">
        <is>
          <t>Property Type</t>
        </is>
      </c>
    </row>
    <row r="49">
      <c r="A49" s="4" t="n">
        <v>3</v>
      </c>
      <c r="B49" s="4" t="n">
        <v>3.03</v>
      </c>
      <c r="C49" s="4" t="inlineStr">
        <is>
          <t>STUDENT</t>
        </is>
      </c>
      <c r="D49" s="4" t="inlineStr">
        <is>
          <t>Property Type</t>
        </is>
      </c>
    </row>
    <row r="50">
      <c r="A50" s="4" t="n">
        <v>1</v>
      </c>
      <c r="B50" s="4" t="n">
        <v>1.01</v>
      </c>
      <c r="C50" s="4" t="inlineStr">
        <is>
          <t>SENIOR</t>
        </is>
      </c>
      <c r="D50" s="4" t="inlineStr">
        <is>
          <t>Property Type</t>
        </is>
      </c>
    </row>
    <row r="51">
      <c r="A51" s="9" t="n">
        <v>99</v>
      </c>
      <c r="B51" s="9" t="n">
        <v>100</v>
      </c>
      <c r="D51" s="9" t="inlineStr">
        <is>
          <t>Total Property Type</t>
        </is>
      </c>
    </row>
    <row r="52">
      <c r="A52" s="4" t="n">
        <v>9</v>
      </c>
      <c r="B52" s="4" t="n">
        <v>9.09</v>
      </c>
      <c r="C52" s="4" t="inlineStr">
        <is>
          <t>Less than 5 years</t>
        </is>
      </c>
      <c r="D52" s="4" t="inlineStr">
        <is>
          <t>Age of Property</t>
        </is>
      </c>
    </row>
    <row r="53">
      <c r="A53" s="4" t="n">
        <v>54</v>
      </c>
      <c r="B53" s="4" t="n">
        <v>54.55</v>
      </c>
      <c r="C53" s="4" t="inlineStr">
        <is>
          <t>5-9 years</t>
        </is>
      </c>
      <c r="D53" s="4" t="inlineStr">
        <is>
          <t>Age of Property</t>
        </is>
      </c>
    </row>
    <row r="54">
      <c r="A54" s="4" t="n">
        <v>15</v>
      </c>
      <c r="B54" s="4" t="n">
        <v>15.15</v>
      </c>
      <c r="C54" s="4" t="inlineStr">
        <is>
          <t>10-19 years</t>
        </is>
      </c>
      <c r="D54" s="4" t="inlineStr">
        <is>
          <t>Age of Property</t>
        </is>
      </c>
    </row>
    <row r="55">
      <c r="A55" s="4" t="n">
        <v>21</v>
      </c>
      <c r="B55" s="4" t="n">
        <v>21.21</v>
      </c>
      <c r="C55" s="4" t="inlineStr">
        <is>
          <t>20+ years</t>
        </is>
      </c>
      <c r="D55" s="4" t="inlineStr">
        <is>
          <t>Age of Property</t>
        </is>
      </c>
    </row>
    <row r="56">
      <c r="A56" s="9" t="n">
        <v>99</v>
      </c>
      <c r="B56" s="9" t="n">
        <v>100</v>
      </c>
      <c r="D56" s="9" t="inlineStr">
        <is>
          <t>Total Age of Property</t>
        </is>
      </c>
    </row>
    <row r="57">
      <c r="A57" s="4" t="n">
        <v>76</v>
      </c>
      <c r="B57" s="4" t="n">
        <v>76.77</v>
      </c>
      <c r="C57" s="4" t="inlineStr">
        <is>
          <t>Less than 100</t>
        </is>
      </c>
      <c r="D57" s="4" t="inlineStr">
        <is>
          <t>Property Size</t>
        </is>
      </c>
    </row>
    <row r="58">
      <c r="A58" s="4" t="n">
        <v>10</v>
      </c>
      <c r="B58" s="4" t="n">
        <v>10.1</v>
      </c>
      <c r="C58" s="4" t="inlineStr">
        <is>
          <t>100-199</t>
        </is>
      </c>
      <c r="D58" s="4" t="inlineStr">
        <is>
          <t>Property Size</t>
        </is>
      </c>
    </row>
    <row r="59">
      <c r="A59" s="4" t="n">
        <v>5</v>
      </c>
      <c r="B59" s="4" t="n">
        <v>5.05</v>
      </c>
      <c r="C59" s="4" t="inlineStr">
        <is>
          <t>200-299</t>
        </is>
      </c>
      <c r="D59" s="4" t="inlineStr">
        <is>
          <t>Property Size</t>
        </is>
      </c>
    </row>
    <row r="60">
      <c r="A60" s="4" t="n">
        <v>2</v>
      </c>
      <c r="B60" s="4" t="n">
        <v>2.02</v>
      </c>
      <c r="C60" s="4" t="inlineStr">
        <is>
          <t>300-399</t>
        </is>
      </c>
      <c r="D60" s="4" t="inlineStr">
        <is>
          <t>Property Size</t>
        </is>
      </c>
    </row>
    <row r="61">
      <c r="A61" s="4" t="n">
        <v>6</v>
      </c>
      <c r="B61" s="4" t="n">
        <v>6.06</v>
      </c>
      <c r="C61" s="4" t="inlineStr">
        <is>
          <t>500+</t>
        </is>
      </c>
      <c r="D61" s="4" t="inlineStr">
        <is>
          <t>Property Size</t>
        </is>
      </c>
    </row>
    <row r="62">
      <c r="A62" s="9" t="n">
        <v>99</v>
      </c>
      <c r="B62" s="9" t="n">
        <v>100</v>
      </c>
      <c r="D62" s="9" t="inlineStr">
        <is>
          <t>Total Property Size</t>
        </is>
      </c>
    </row>
    <row r="63">
      <c r="A63" s="4" t="n">
        <v>57</v>
      </c>
      <c r="B63" s="4" t="n">
        <v>57.58</v>
      </c>
      <c r="C63" s="4" t="inlineStr">
        <is>
          <t>MARKETRATE</t>
        </is>
      </c>
      <c r="D63" s="4" t="inlineStr">
        <is>
          <t>Rent Type</t>
        </is>
      </c>
    </row>
    <row r="64">
      <c r="A64" s="4" t="n">
        <v>42</v>
      </c>
      <c r="B64" s="4" t="n">
        <v>42.42</v>
      </c>
      <c r="C64" s="4" t="inlineStr">
        <is>
          <t>AFFORDABLE</t>
        </is>
      </c>
      <c r="D64" s="4" t="inlineStr">
        <is>
          <t>Rent Type</t>
        </is>
      </c>
    </row>
    <row r="65">
      <c r="A65" s="9" t="n">
        <v>99</v>
      </c>
      <c r="B65" s="9" t="n">
        <v>100</v>
      </c>
      <c r="D65" s="9" t="inlineStr">
        <is>
          <t>Total Rent Type</t>
        </is>
      </c>
    </row>
    <row r="66"/>
  </sheetData>
  <mergeCells count="2">
    <mergeCell ref="A19:D19"/>
    <mergeCell ref="A1:B1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>
  <sheetPr>
    <outlinePr summaryBelow="1" summaryRight="1"/>
    <pageSetUpPr/>
  </sheetPr>
  <dimension ref="A1:D48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2626</v>
      </c>
    </row>
    <row r="3">
      <c r="A3" s="6" t="inlineStr">
        <is>
          <t>Sample (Total number of properties)</t>
        </is>
      </c>
      <c r="B3" s="4" t="n">
        <v>32</v>
      </c>
    </row>
    <row r="4">
      <c r="A4" s="6" t="inlineStr">
        <is>
          <t>Average property taxes per unit</t>
        </is>
      </c>
      <c r="B4" s="7" t="n">
        <v>2826</v>
      </c>
    </row>
    <row r="5">
      <c r="A5" s="6" t="inlineStr">
        <is>
          <t>Average payroll expenses per unit</t>
        </is>
      </c>
      <c r="B5" s="7" t="n">
        <v>1823</v>
      </c>
    </row>
    <row r="6">
      <c r="A6" s="6" t="inlineStr">
        <is>
          <t>Average capital expenditures per unit</t>
        </is>
      </c>
      <c r="B6" s="7" t="n">
        <v>267</v>
      </c>
    </row>
    <row r="7">
      <c r="A7" s="6" t="inlineStr">
        <is>
          <t>Average mortgage per unit</t>
        </is>
      </c>
      <c r="B7" s="7" t="n">
        <v>11379</v>
      </c>
    </row>
    <row r="8">
      <c r="A8" s="6" t="inlineStr">
        <is>
          <t>Average total operating expenses per unit</t>
        </is>
      </c>
      <c r="B8" s="7" t="n">
        <v>6948</v>
      </c>
    </row>
    <row r="9">
      <c r="A9" s="6" t="inlineStr">
        <is>
          <t>Average total expenses per unit</t>
        </is>
      </c>
      <c r="B9" s="7" t="n">
        <v>23243</v>
      </c>
    </row>
    <row r="10">
      <c r="A10" s="6" t="inlineStr">
        <is>
          <t>Average total profit per unit</t>
        </is>
      </c>
      <c r="B10" s="7" t="n">
        <v>2845</v>
      </c>
    </row>
    <row r="11">
      <c r="A11" s="6" t="inlineStr">
        <is>
          <t>Property taxes per dollar of rent</t>
        </is>
      </c>
      <c r="B11" s="4" t="inlineStr">
        <is>
          <t>11 cents</t>
        </is>
      </c>
    </row>
    <row r="12">
      <c r="A12" s="6" t="inlineStr">
        <is>
          <t>Payroll expenses per dollar of rent</t>
        </is>
      </c>
      <c r="B12" s="4" t="inlineStr">
        <is>
          <t>7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44 cents</t>
        </is>
      </c>
    </row>
    <row r="15">
      <c r="A15" s="6" t="inlineStr">
        <is>
          <t>Total operating expenses per dollar of rent</t>
        </is>
      </c>
      <c r="B15" s="4" t="inlineStr">
        <is>
          <t>27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12</v>
      </c>
      <c r="B21" s="4" t="n">
        <v>37.5</v>
      </c>
      <c r="C21" s="4" t="inlineStr">
        <is>
          <t>94544</t>
        </is>
      </c>
      <c r="D21" s="4" t="inlineStr">
        <is>
          <t>PROPERTYZIPCODE</t>
        </is>
      </c>
    </row>
    <row r="22">
      <c r="A22" s="4" t="n">
        <v>5</v>
      </c>
      <c r="B22" s="4" t="n">
        <v>15.62</v>
      </c>
      <c r="C22" s="4" t="inlineStr">
        <is>
          <t>94536</t>
        </is>
      </c>
      <c r="D22" s="4" t="inlineStr">
        <is>
          <t>PROPERTYZIPCODE</t>
        </is>
      </c>
    </row>
    <row r="23">
      <c r="A23" s="4" t="n">
        <v>5</v>
      </c>
      <c r="B23" s="4" t="n">
        <v>15.62</v>
      </c>
      <c r="C23" s="4" t="inlineStr">
        <is>
          <t>94578</t>
        </is>
      </c>
      <c r="D23" s="4" t="inlineStr">
        <is>
          <t>PROPERTYZIPCODE</t>
        </is>
      </c>
    </row>
    <row r="24">
      <c r="A24" s="4" t="n">
        <v>3</v>
      </c>
      <c r="B24" s="4" t="n">
        <v>9.380000000000001</v>
      </c>
      <c r="C24" s="4" t="inlineStr">
        <is>
          <t>94541</t>
        </is>
      </c>
      <c r="D24" s="4" t="inlineStr">
        <is>
          <t>PROPERTYZIPCODE</t>
        </is>
      </c>
    </row>
    <row r="25">
      <c r="A25" s="4" t="n">
        <v>2</v>
      </c>
      <c r="B25" s="4" t="n">
        <v>6.25</v>
      </c>
      <c r="C25" s="4" t="inlineStr">
        <is>
          <t>94538</t>
        </is>
      </c>
      <c r="D25" s="4" t="inlineStr">
        <is>
          <t>PROPERTYZIPCODE</t>
        </is>
      </c>
    </row>
    <row r="26">
      <c r="A26" s="4" t="n">
        <v>1</v>
      </c>
      <c r="B26" s="4" t="n">
        <v>3.12</v>
      </c>
      <c r="C26" s="4" t="inlineStr">
        <is>
          <t>94566</t>
        </is>
      </c>
      <c r="D26" s="4" t="inlineStr">
        <is>
          <t>PROPERTYZIPCODE</t>
        </is>
      </c>
    </row>
    <row r="27">
      <c r="A27" s="4" t="n">
        <v>1</v>
      </c>
      <c r="B27" s="4" t="n">
        <v>3.12</v>
      </c>
      <c r="C27" s="4" t="inlineStr">
        <is>
          <t>94550</t>
        </is>
      </c>
      <c r="D27" s="4" t="inlineStr">
        <is>
          <t>PROPERTYZIPCODE</t>
        </is>
      </c>
    </row>
    <row r="28">
      <c r="A28" s="4" t="n">
        <v>1</v>
      </c>
      <c r="B28" s="4" t="n">
        <v>3.12</v>
      </c>
      <c r="C28" s="4" t="inlineStr">
        <is>
          <t>94588</t>
        </is>
      </c>
      <c r="D28" s="4" t="inlineStr">
        <is>
          <t>PROPERTYZIPCODE</t>
        </is>
      </c>
    </row>
    <row r="29">
      <c r="A29" s="4" t="n">
        <v>1</v>
      </c>
      <c r="B29" s="4" t="n">
        <v>3.12</v>
      </c>
      <c r="C29" s="4" t="inlineStr">
        <is>
          <t>94551</t>
        </is>
      </c>
      <c r="D29" s="4" t="inlineStr">
        <is>
          <t>PROPERTYZIPCODE</t>
        </is>
      </c>
    </row>
    <row r="30">
      <c r="A30" s="4" t="n">
        <v>1</v>
      </c>
      <c r="B30" s="4" t="n">
        <v>3.12</v>
      </c>
      <c r="C30" s="4" t="inlineStr">
        <is>
          <t>94545</t>
        </is>
      </c>
      <c r="D30" s="4" t="inlineStr">
        <is>
          <t>PROPERTYZIPCODE</t>
        </is>
      </c>
    </row>
    <row r="31">
      <c r="A31" s="9" t="n">
        <v>32</v>
      </c>
      <c r="B31" s="9" t="n">
        <v>100</v>
      </c>
      <c r="D31" s="9" t="inlineStr">
        <is>
          <t>Total PROPERTYZIPCODE</t>
        </is>
      </c>
    </row>
    <row r="32">
      <c r="A32" s="4" t="n">
        <v>30</v>
      </c>
      <c r="B32" s="4" t="n">
        <v>93.75</v>
      </c>
      <c r="C32" s="4" t="inlineStr">
        <is>
          <t>GARDEN</t>
        </is>
      </c>
      <c r="D32" s="4" t="inlineStr">
        <is>
          <t>Property Type</t>
        </is>
      </c>
    </row>
    <row r="33">
      <c r="A33" s="4" t="n">
        <v>1</v>
      </c>
      <c r="B33" s="4" t="n">
        <v>3.12</v>
      </c>
      <c r="C33" s="4" t="inlineStr">
        <is>
          <t>SENIOR</t>
        </is>
      </c>
      <c r="D33" s="4" t="inlineStr">
        <is>
          <t>Property Type</t>
        </is>
      </c>
    </row>
    <row r="34">
      <c r="A34" s="4" t="n">
        <v>1</v>
      </c>
      <c r="B34" s="4" t="n">
        <v>3.12</v>
      </c>
      <c r="C34" s="4" t="inlineStr">
        <is>
          <t>MANUF</t>
        </is>
      </c>
      <c r="D34" s="4" t="inlineStr">
        <is>
          <t>Property Type</t>
        </is>
      </c>
    </row>
    <row r="35">
      <c r="A35" s="9" t="n">
        <v>32</v>
      </c>
      <c r="B35" s="9" t="n">
        <v>100</v>
      </c>
      <c r="D35" s="9" t="inlineStr">
        <is>
          <t>Total Property Type</t>
        </is>
      </c>
    </row>
    <row r="36">
      <c r="A36" s="4" t="n">
        <v>3</v>
      </c>
      <c r="B36" s="4" t="n">
        <v>9.380000000000001</v>
      </c>
      <c r="C36" s="4" t="inlineStr">
        <is>
          <t>Less than 5 years</t>
        </is>
      </c>
      <c r="D36" s="4" t="inlineStr">
        <is>
          <t>Age of Property</t>
        </is>
      </c>
    </row>
    <row r="37">
      <c r="A37" s="4" t="n">
        <v>10</v>
      </c>
      <c r="B37" s="4" t="n">
        <v>31.25</v>
      </c>
      <c r="C37" s="4" t="inlineStr">
        <is>
          <t>5-9 years</t>
        </is>
      </c>
      <c r="D37" s="4" t="inlineStr">
        <is>
          <t>Age of Property</t>
        </is>
      </c>
    </row>
    <row r="38">
      <c r="A38" s="4" t="n">
        <v>5</v>
      </c>
      <c r="B38" s="4" t="n">
        <v>15.62</v>
      </c>
      <c r="C38" s="4" t="inlineStr">
        <is>
          <t>10-19 years</t>
        </is>
      </c>
      <c r="D38" s="4" t="inlineStr">
        <is>
          <t>Age of Property</t>
        </is>
      </c>
    </row>
    <row r="39">
      <c r="A39" s="4" t="n">
        <v>14</v>
      </c>
      <c r="B39" s="4" t="n">
        <v>43.75</v>
      </c>
      <c r="C39" s="4" t="inlineStr">
        <is>
          <t>20+ years</t>
        </is>
      </c>
      <c r="D39" s="4" t="inlineStr">
        <is>
          <t>Age of Property</t>
        </is>
      </c>
    </row>
    <row r="40">
      <c r="A40" s="9" t="n">
        <v>32</v>
      </c>
      <c r="B40" s="9" t="n">
        <v>100</v>
      </c>
      <c r="D40" s="9" t="inlineStr">
        <is>
          <t>Total Age of Property</t>
        </is>
      </c>
    </row>
    <row r="41">
      <c r="A41" s="4" t="n">
        <v>21</v>
      </c>
      <c r="B41" s="4" t="n">
        <v>65.62</v>
      </c>
      <c r="C41" s="4" t="inlineStr">
        <is>
          <t>Less than 100</t>
        </is>
      </c>
      <c r="D41" s="4" t="inlineStr">
        <is>
          <t>Property Size</t>
        </is>
      </c>
    </row>
    <row r="42">
      <c r="A42" s="4" t="n">
        <v>10</v>
      </c>
      <c r="B42" s="4" t="n">
        <v>31.25</v>
      </c>
      <c r="C42" s="4" t="inlineStr">
        <is>
          <t>100-199</t>
        </is>
      </c>
      <c r="D42" s="4" t="inlineStr">
        <is>
          <t>Property Size</t>
        </is>
      </c>
    </row>
    <row r="43">
      <c r="A43" s="4" t="n">
        <v>1</v>
      </c>
      <c r="B43" s="4" t="n">
        <v>3.12</v>
      </c>
      <c r="C43" s="4" t="inlineStr">
        <is>
          <t>200-299</t>
        </is>
      </c>
      <c r="D43" s="4" t="inlineStr">
        <is>
          <t>Property Size</t>
        </is>
      </c>
    </row>
    <row r="44">
      <c r="A44" s="9" t="n">
        <v>32</v>
      </c>
      <c r="B44" s="9" t="n">
        <v>100</v>
      </c>
      <c r="D44" s="9" t="inlineStr">
        <is>
          <t>Total Property Size</t>
        </is>
      </c>
    </row>
    <row r="45">
      <c r="A45" s="4" t="n">
        <v>19</v>
      </c>
      <c r="B45" s="4" t="n">
        <v>59.38</v>
      </c>
      <c r="C45" s="4" t="inlineStr">
        <is>
          <t>MARKETRATE</t>
        </is>
      </c>
      <c r="D45" s="4" t="inlineStr">
        <is>
          <t>Rent Type</t>
        </is>
      </c>
    </row>
    <row r="46">
      <c r="A46" s="4" t="n">
        <v>13</v>
      </c>
      <c r="B46" s="4" t="n">
        <v>40.62</v>
      </c>
      <c r="C46" s="4" t="inlineStr">
        <is>
          <t>AFFORDABLE</t>
        </is>
      </c>
      <c r="D46" s="4" t="inlineStr">
        <is>
          <t>Rent Type</t>
        </is>
      </c>
    </row>
    <row r="47">
      <c r="A47" s="9" t="n">
        <v>32</v>
      </c>
      <c r="B47" s="9" t="n">
        <v>100</v>
      </c>
      <c r="D47" s="9" t="inlineStr">
        <is>
          <t>Total Rent Type</t>
        </is>
      </c>
    </row>
    <row r="48"/>
  </sheetData>
  <mergeCells count="2">
    <mergeCell ref="A19:D19"/>
    <mergeCell ref="A1:B1"/>
  </mergeCells>
  <pageMargins left="0.75" right="0.75" top="1" bottom="1" header="0.5" footer="0.5"/>
</worksheet>
</file>

<file path=xl/worksheets/sheet220.xml><?xml version="1.0" encoding="utf-8"?>
<worksheet xmlns="http://schemas.openxmlformats.org/spreadsheetml/2006/main">
  <sheetPr>
    <outlinePr summaryBelow="1" summaryRight="1"/>
    <pageSetUpPr/>
  </sheetPr>
  <dimension ref="A1:D57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4382</v>
      </c>
    </row>
    <row r="3">
      <c r="A3" s="6" t="inlineStr">
        <is>
          <t>Sample (Total number of properties)</t>
        </is>
      </c>
      <c r="B3" s="4" t="n">
        <v>28</v>
      </c>
    </row>
    <row r="4">
      <c r="A4" s="6" t="inlineStr">
        <is>
          <t>Average property taxes per unit</t>
        </is>
      </c>
      <c r="B4" s="7" t="n">
        <v>2426</v>
      </c>
    </row>
    <row r="5">
      <c r="A5" s="6" t="inlineStr">
        <is>
          <t>Average payroll expenses per unit</t>
        </is>
      </c>
      <c r="B5" s="7" t="n">
        <v>1309</v>
      </c>
    </row>
    <row r="6">
      <c r="A6" s="6" t="inlineStr">
        <is>
          <t>Average capital expenditures per unit</t>
        </is>
      </c>
      <c r="B6" s="7" t="n">
        <v>236</v>
      </c>
    </row>
    <row r="7">
      <c r="A7" s="6" t="inlineStr">
        <is>
          <t>Average mortgage per unit</t>
        </is>
      </c>
      <c r="B7" s="7" t="n">
        <v>9423</v>
      </c>
    </row>
    <row r="8">
      <c r="A8" s="6" t="inlineStr">
        <is>
          <t>Average total operating expenses per unit</t>
        </is>
      </c>
      <c r="B8" s="7" t="n">
        <v>4914</v>
      </c>
    </row>
    <row r="9">
      <c r="A9" s="6" t="inlineStr">
        <is>
          <t>Average total expenses per unit</t>
        </is>
      </c>
      <c r="B9" s="7" t="n">
        <v>18308</v>
      </c>
    </row>
    <row r="10">
      <c r="A10" s="6" t="inlineStr">
        <is>
          <t>Average total profit per unit</t>
        </is>
      </c>
      <c r="B10" s="7" t="n">
        <v>2356</v>
      </c>
    </row>
    <row r="11">
      <c r="A11" s="6" t="inlineStr">
        <is>
          <t>Property taxes per dollar of rent</t>
        </is>
      </c>
      <c r="B11" s="4" t="inlineStr">
        <is>
          <t>12 cents</t>
        </is>
      </c>
    </row>
    <row r="12">
      <c r="A12" s="6" t="inlineStr">
        <is>
          <t>Payroll expenses per dollar of rent</t>
        </is>
      </c>
      <c r="B12" s="4" t="inlineStr">
        <is>
          <t>6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46 cents</t>
        </is>
      </c>
    </row>
    <row r="15">
      <c r="A15" s="6" t="inlineStr">
        <is>
          <t>Total operating expenses per dollar of rent</t>
        </is>
      </c>
      <c r="B15" s="4" t="inlineStr">
        <is>
          <t>24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4</v>
      </c>
      <c r="B21" s="4" t="n">
        <v>14.29</v>
      </c>
      <c r="C21" s="4" t="inlineStr">
        <is>
          <t>19446</t>
        </is>
      </c>
      <c r="D21" s="4" t="inlineStr">
        <is>
          <t>PROPERTYZIPCODE</t>
        </is>
      </c>
    </row>
    <row r="22">
      <c r="A22" s="4" t="n">
        <v>3</v>
      </c>
      <c r="B22" s="4" t="n">
        <v>10.71</v>
      </c>
      <c r="C22" s="4" t="inlineStr">
        <is>
          <t>19468</t>
        </is>
      </c>
      <c r="D22" s="4" t="inlineStr">
        <is>
          <t>PROPERTYZIPCODE</t>
        </is>
      </c>
    </row>
    <row r="23">
      <c r="A23" s="4" t="n">
        <v>3</v>
      </c>
      <c r="B23" s="4" t="n">
        <v>10.71</v>
      </c>
      <c r="C23" s="4" t="inlineStr">
        <is>
          <t>19401</t>
        </is>
      </c>
      <c r="D23" s="4" t="inlineStr">
        <is>
          <t>PROPERTYZIPCODE</t>
        </is>
      </c>
    </row>
    <row r="24">
      <c r="A24" s="4" t="n">
        <v>3</v>
      </c>
      <c r="B24" s="4" t="n">
        <v>10.71</v>
      </c>
      <c r="C24" s="4" t="inlineStr">
        <is>
          <t>19464</t>
        </is>
      </c>
      <c r="D24" s="4" t="inlineStr">
        <is>
          <t>PROPERTYZIPCODE</t>
        </is>
      </c>
    </row>
    <row r="25">
      <c r="A25" s="4" t="n">
        <v>2</v>
      </c>
      <c r="B25" s="4" t="n">
        <v>7.14</v>
      </c>
      <c r="C25" s="4" t="inlineStr">
        <is>
          <t>19040</t>
        </is>
      </c>
      <c r="D25" s="4" t="inlineStr">
        <is>
          <t>PROPERTYZIPCODE</t>
        </is>
      </c>
    </row>
    <row r="26">
      <c r="A26" s="4" t="n">
        <v>1</v>
      </c>
      <c r="B26" s="4" t="n">
        <v>3.57</v>
      </c>
      <c r="C26" s="4" t="inlineStr">
        <is>
          <t>19426</t>
        </is>
      </c>
      <c r="D26" s="4" t="inlineStr">
        <is>
          <t>PROPERTYZIPCODE</t>
        </is>
      </c>
    </row>
    <row r="27">
      <c r="A27" s="4" t="n">
        <v>1</v>
      </c>
      <c r="B27" s="4" t="n">
        <v>3.57</v>
      </c>
      <c r="C27" s="4" t="inlineStr">
        <is>
          <t>19422</t>
        </is>
      </c>
      <c r="D27" s="4" t="inlineStr">
        <is>
          <t>PROPERTYZIPCODE</t>
        </is>
      </c>
    </row>
    <row r="28">
      <c r="A28" s="4" t="n">
        <v>1</v>
      </c>
      <c r="B28" s="4" t="n">
        <v>3.57</v>
      </c>
      <c r="C28" s="4" t="inlineStr">
        <is>
          <t>19438</t>
        </is>
      </c>
      <c r="D28" s="4" t="inlineStr">
        <is>
          <t>PROPERTYZIPCODE</t>
        </is>
      </c>
    </row>
    <row r="29">
      <c r="A29" s="4" t="n">
        <v>1</v>
      </c>
      <c r="B29" s="4" t="n">
        <v>3.57</v>
      </c>
      <c r="C29" s="4" t="inlineStr">
        <is>
          <t>19462</t>
        </is>
      </c>
      <c r="D29" s="4" t="inlineStr">
        <is>
          <t>PROPERTYZIPCODE</t>
        </is>
      </c>
    </row>
    <row r="30">
      <c r="A30" s="4" t="n">
        <v>1</v>
      </c>
      <c r="B30" s="4" t="n">
        <v>3.57</v>
      </c>
      <c r="C30" s="4" t="inlineStr">
        <is>
          <t>19002</t>
        </is>
      </c>
      <c r="D30" s="4" t="inlineStr">
        <is>
          <t>PROPERTYZIPCODE</t>
        </is>
      </c>
    </row>
    <row r="31">
      <c r="A31" s="4" t="n">
        <v>1</v>
      </c>
      <c r="B31" s="4" t="n">
        <v>3.57</v>
      </c>
      <c r="C31" s="4" t="inlineStr">
        <is>
          <t>19038</t>
        </is>
      </c>
      <c r="D31" s="4" t="inlineStr">
        <is>
          <t>PROPERTYZIPCODE</t>
        </is>
      </c>
    </row>
    <row r="32">
      <c r="A32" s="4" t="n">
        <v>1</v>
      </c>
      <c r="B32" s="4" t="n">
        <v>3.57</v>
      </c>
      <c r="C32" s="4" t="inlineStr">
        <is>
          <t>19428</t>
        </is>
      </c>
      <c r="D32" s="4" t="inlineStr">
        <is>
          <t>PROPERTYZIPCODE</t>
        </is>
      </c>
    </row>
    <row r="33">
      <c r="A33" s="4" t="n">
        <v>1</v>
      </c>
      <c r="B33" s="4" t="n">
        <v>3.57</v>
      </c>
      <c r="C33" s="4" t="inlineStr">
        <is>
          <t>19525</t>
        </is>
      </c>
      <c r="D33" s="4" t="inlineStr">
        <is>
          <t>PROPERTYZIPCODE</t>
        </is>
      </c>
    </row>
    <row r="34">
      <c r="A34" s="4" t="n">
        <v>1</v>
      </c>
      <c r="B34" s="4" t="n">
        <v>3.57</v>
      </c>
      <c r="C34" s="4" t="inlineStr">
        <is>
          <t>19001</t>
        </is>
      </c>
      <c r="D34" s="4" t="inlineStr">
        <is>
          <t>PROPERTYZIPCODE</t>
        </is>
      </c>
    </row>
    <row r="35">
      <c r="A35" s="4" t="n">
        <v>1</v>
      </c>
      <c r="B35" s="4" t="n">
        <v>3.57</v>
      </c>
      <c r="C35" s="4" t="inlineStr">
        <is>
          <t>19012</t>
        </is>
      </c>
      <c r="D35" s="4" t="inlineStr">
        <is>
          <t>PROPERTYZIPCODE</t>
        </is>
      </c>
    </row>
    <row r="36">
      <c r="A36" s="4" t="n">
        <v>1</v>
      </c>
      <c r="B36" s="4" t="n">
        <v>3.57</v>
      </c>
      <c r="C36" s="4" t="inlineStr">
        <is>
          <t>19027</t>
        </is>
      </c>
      <c r="D36" s="4" t="inlineStr">
        <is>
          <t>PROPERTYZIPCODE</t>
        </is>
      </c>
    </row>
    <row r="37">
      <c r="A37" s="4" t="n">
        <v>1</v>
      </c>
      <c r="B37" s="4" t="n">
        <v>3.57</v>
      </c>
      <c r="C37" s="4" t="inlineStr">
        <is>
          <t>19046</t>
        </is>
      </c>
      <c r="D37" s="4" t="inlineStr">
        <is>
          <t>PROPERTYZIPCODE</t>
        </is>
      </c>
    </row>
    <row r="38">
      <c r="A38" s="4" t="n">
        <v>1</v>
      </c>
      <c r="B38" s="4" t="n">
        <v>3.57</v>
      </c>
      <c r="C38" s="4" t="inlineStr">
        <is>
          <t>18062</t>
        </is>
      </c>
      <c r="D38" s="4" t="inlineStr">
        <is>
          <t>PROPERTYZIPCODE</t>
        </is>
      </c>
    </row>
    <row r="39">
      <c r="A39" s="9" t="n">
        <v>28</v>
      </c>
      <c r="B39" s="9" t="n">
        <v>100</v>
      </c>
      <c r="D39" s="9" t="inlineStr">
        <is>
          <t>Total PROPERTYZIPCODE</t>
        </is>
      </c>
    </row>
    <row r="40">
      <c r="A40" s="4" t="n">
        <v>23</v>
      </c>
      <c r="B40" s="4" t="n">
        <v>82.14</v>
      </c>
      <c r="C40" s="4" t="inlineStr">
        <is>
          <t>GARDEN</t>
        </is>
      </c>
      <c r="D40" s="4" t="inlineStr">
        <is>
          <t>Property Type</t>
        </is>
      </c>
    </row>
    <row r="41">
      <c r="A41" s="4" t="n">
        <v>3</v>
      </c>
      <c r="B41" s="4" t="n">
        <v>10.71</v>
      </c>
      <c r="C41" s="4" t="inlineStr">
        <is>
          <t>MIDRISE</t>
        </is>
      </c>
      <c r="D41" s="4" t="inlineStr">
        <is>
          <t>Property Type</t>
        </is>
      </c>
    </row>
    <row r="42">
      <c r="A42" s="4" t="n">
        <v>2</v>
      </c>
      <c r="B42" s="4" t="n">
        <v>7.14</v>
      </c>
      <c r="C42" s="4" t="inlineStr">
        <is>
          <t>MANUF</t>
        </is>
      </c>
      <c r="D42" s="4" t="inlineStr">
        <is>
          <t>Property Type</t>
        </is>
      </c>
    </row>
    <row r="43">
      <c r="A43" s="9" t="n">
        <v>28</v>
      </c>
      <c r="B43" s="9" t="n">
        <v>100</v>
      </c>
      <c r="D43" s="9" t="inlineStr">
        <is>
          <t>Total Property Type</t>
        </is>
      </c>
    </row>
    <row r="44">
      <c r="A44" s="4" t="n">
        <v>4</v>
      </c>
      <c r="B44" s="4" t="n">
        <v>14.29</v>
      </c>
      <c r="C44" s="4" t="inlineStr">
        <is>
          <t>Less than 5 years</t>
        </is>
      </c>
      <c r="D44" s="4" t="inlineStr">
        <is>
          <t>Age of Property</t>
        </is>
      </c>
    </row>
    <row r="45">
      <c r="A45" s="4" t="n">
        <v>8</v>
      </c>
      <c r="B45" s="4" t="n">
        <v>28.57</v>
      </c>
      <c r="C45" s="4" t="inlineStr">
        <is>
          <t>5-9 years</t>
        </is>
      </c>
      <c r="D45" s="4" t="inlineStr">
        <is>
          <t>Age of Property</t>
        </is>
      </c>
    </row>
    <row r="46">
      <c r="A46" s="4" t="n">
        <v>3</v>
      </c>
      <c r="B46" s="4" t="n">
        <v>10.71</v>
      </c>
      <c r="C46" s="4" t="inlineStr">
        <is>
          <t>10-19 years</t>
        </is>
      </c>
      <c r="D46" s="4" t="inlineStr">
        <is>
          <t>Age of Property</t>
        </is>
      </c>
    </row>
    <row r="47">
      <c r="A47" s="4" t="n">
        <v>13</v>
      </c>
      <c r="B47" s="4" t="n">
        <v>46.43</v>
      </c>
      <c r="C47" s="4" t="inlineStr">
        <is>
          <t>20+ years</t>
        </is>
      </c>
      <c r="D47" s="4" t="inlineStr">
        <is>
          <t>Age of Property</t>
        </is>
      </c>
    </row>
    <row r="48">
      <c r="A48" s="9" t="n">
        <v>28</v>
      </c>
      <c r="B48" s="9" t="n">
        <v>100</v>
      </c>
      <c r="D48" s="9" t="inlineStr">
        <is>
          <t>Total Age of Property</t>
        </is>
      </c>
    </row>
    <row r="49">
      <c r="A49" s="4" t="n">
        <v>8</v>
      </c>
      <c r="B49" s="4" t="n">
        <v>28.57</v>
      </c>
      <c r="C49" s="4" t="inlineStr">
        <is>
          <t>Less than 100</t>
        </is>
      </c>
      <c r="D49" s="4" t="inlineStr">
        <is>
          <t>Property Size</t>
        </is>
      </c>
    </row>
    <row r="50">
      <c r="A50" s="4" t="n">
        <v>12</v>
      </c>
      <c r="B50" s="4" t="n">
        <v>42.86</v>
      </c>
      <c r="C50" s="4" t="inlineStr">
        <is>
          <t>100-199</t>
        </is>
      </c>
      <c r="D50" s="4" t="inlineStr">
        <is>
          <t>Property Size</t>
        </is>
      </c>
    </row>
    <row r="51">
      <c r="A51" s="4" t="n">
        <v>2</v>
      </c>
      <c r="B51" s="4" t="n">
        <v>7.14</v>
      </c>
      <c r="C51" s="4" t="inlineStr">
        <is>
          <t>200-299</t>
        </is>
      </c>
      <c r="D51" s="4" t="inlineStr">
        <is>
          <t>Property Size</t>
        </is>
      </c>
    </row>
    <row r="52">
      <c r="A52" s="4" t="n">
        <v>6</v>
      </c>
      <c r="B52" s="4" t="n">
        <v>21.43</v>
      </c>
      <c r="C52" s="4" t="inlineStr">
        <is>
          <t>300-399</t>
        </is>
      </c>
      <c r="D52" s="4" t="inlineStr">
        <is>
          <t>Property Size</t>
        </is>
      </c>
    </row>
    <row r="53">
      <c r="A53" s="9" t="n">
        <v>28</v>
      </c>
      <c r="B53" s="9" t="n">
        <v>100</v>
      </c>
      <c r="D53" s="9" t="inlineStr">
        <is>
          <t>Total Property Size</t>
        </is>
      </c>
    </row>
    <row r="54">
      <c r="A54" s="4" t="n">
        <v>15</v>
      </c>
      <c r="B54" s="4" t="n">
        <v>53.57</v>
      </c>
      <c r="C54" s="4" t="inlineStr">
        <is>
          <t>MARKETRATE</t>
        </is>
      </c>
      <c r="D54" s="4" t="inlineStr">
        <is>
          <t>Rent Type</t>
        </is>
      </c>
    </row>
    <row r="55">
      <c r="A55" s="4" t="n">
        <v>13</v>
      </c>
      <c r="B55" s="4" t="n">
        <v>46.43</v>
      </c>
      <c r="C55" s="4" t="inlineStr">
        <is>
          <t>AFFORDABLE</t>
        </is>
      </c>
      <c r="D55" s="4" t="inlineStr">
        <is>
          <t>Rent Type</t>
        </is>
      </c>
    </row>
    <row r="56">
      <c r="A56" s="9" t="n">
        <v>28</v>
      </c>
      <c r="B56" s="9" t="n">
        <v>100</v>
      </c>
      <c r="D56" s="9" t="inlineStr">
        <is>
          <t>Total Rent Type</t>
        </is>
      </c>
    </row>
    <row r="57"/>
  </sheetData>
  <mergeCells count="2">
    <mergeCell ref="A19:D19"/>
    <mergeCell ref="A1:B1"/>
  </mergeCells>
  <pageMargins left="0.75" right="0.75" top="1" bottom="1" header="0.5" footer="0.5"/>
</worksheet>
</file>

<file path=xl/worksheets/sheet221.xml><?xml version="1.0" encoding="utf-8"?>
<worksheet xmlns="http://schemas.openxmlformats.org/spreadsheetml/2006/main">
  <sheetPr>
    <outlinePr summaryBelow="1" summaryRight="1"/>
    <pageSetUpPr/>
  </sheetPr>
  <dimension ref="A1:D66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6464</v>
      </c>
    </row>
    <row r="3">
      <c r="A3" s="6" t="inlineStr">
        <is>
          <t>Sample (Total number of properties)</t>
        </is>
      </c>
      <c r="B3" s="4" t="n">
        <v>41</v>
      </c>
    </row>
    <row r="4">
      <c r="A4" s="6" t="inlineStr">
        <is>
          <t>Average property taxes per unit</t>
        </is>
      </c>
      <c r="B4" s="7" t="n">
        <v>2484</v>
      </c>
    </row>
    <row r="5">
      <c r="A5" s="6" t="inlineStr">
        <is>
          <t>Average payroll expenses per unit</t>
        </is>
      </c>
      <c r="B5" s="7" t="n">
        <v>1553</v>
      </c>
    </row>
    <row r="6">
      <c r="A6" s="6" t="inlineStr">
        <is>
          <t>Average capital expenditures per unit</t>
        </is>
      </c>
      <c r="B6" s="7" t="n">
        <v>247</v>
      </c>
    </row>
    <row r="7">
      <c r="A7" s="6" t="inlineStr">
        <is>
          <t>Average mortgage per unit</t>
        </is>
      </c>
      <c r="B7" s="7" t="n">
        <v>7201</v>
      </c>
    </row>
    <row r="8">
      <c r="A8" s="6" t="inlineStr">
        <is>
          <t>Average total operating expenses per unit</t>
        </is>
      </c>
      <c r="B8" s="7" t="n">
        <v>4629</v>
      </c>
    </row>
    <row r="9">
      <c r="A9" s="6" t="inlineStr">
        <is>
          <t>Average total expenses per unit</t>
        </is>
      </c>
      <c r="B9" s="7" t="n">
        <v>16115</v>
      </c>
    </row>
    <row r="10">
      <c r="A10" s="6" t="inlineStr">
        <is>
          <t>Average total profit per unit</t>
        </is>
      </c>
      <c r="B10" s="7" t="n">
        <v>1800</v>
      </c>
    </row>
    <row r="11">
      <c r="A11" s="6" t="inlineStr">
        <is>
          <t>Property taxes per dollar of rent</t>
        </is>
      </c>
      <c r="B11" s="4" t="inlineStr">
        <is>
          <t>14 cents</t>
        </is>
      </c>
    </row>
    <row r="12">
      <c r="A12" s="6" t="inlineStr">
        <is>
          <t>Payroll expenses per dollar of rent</t>
        </is>
      </c>
      <c r="B12" s="4" t="inlineStr">
        <is>
          <t>9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40 cents</t>
        </is>
      </c>
    </row>
    <row r="15">
      <c r="A15" s="6" t="inlineStr">
        <is>
          <t>Total operating expenses per dollar of rent</t>
        </is>
      </c>
      <c r="B15" s="4" t="inlineStr">
        <is>
          <t>26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4</v>
      </c>
      <c r="B21" s="4" t="n">
        <v>9.76</v>
      </c>
      <c r="C21" s="4" t="inlineStr">
        <is>
          <t>19026</t>
        </is>
      </c>
      <c r="D21" s="4" t="inlineStr">
        <is>
          <t>PROPERTYZIPCODE</t>
        </is>
      </c>
    </row>
    <row r="22">
      <c r="A22" s="4" t="n">
        <v>3</v>
      </c>
      <c r="B22" s="4" t="n">
        <v>7.32</v>
      </c>
      <c r="C22" s="4" t="inlineStr">
        <is>
          <t>19401</t>
        </is>
      </c>
      <c r="D22" s="4" t="inlineStr">
        <is>
          <t>PROPERTYZIPCODE</t>
        </is>
      </c>
    </row>
    <row r="23">
      <c r="A23" s="4" t="n">
        <v>3</v>
      </c>
      <c r="B23" s="4" t="n">
        <v>7.32</v>
      </c>
      <c r="C23" s="4" t="inlineStr">
        <is>
          <t>19018</t>
        </is>
      </c>
      <c r="D23" s="4" t="inlineStr">
        <is>
          <t>PROPERTYZIPCODE</t>
        </is>
      </c>
    </row>
    <row r="24">
      <c r="A24" s="4" t="n">
        <v>3</v>
      </c>
      <c r="B24" s="4" t="n">
        <v>7.32</v>
      </c>
      <c r="C24" s="4" t="inlineStr">
        <is>
          <t>19050</t>
        </is>
      </c>
      <c r="D24" s="4" t="inlineStr">
        <is>
          <t>PROPERTYZIPCODE</t>
        </is>
      </c>
    </row>
    <row r="25">
      <c r="A25" s="4" t="n">
        <v>3</v>
      </c>
      <c r="B25" s="4" t="n">
        <v>7.32</v>
      </c>
      <c r="C25" s="4" t="inlineStr">
        <is>
          <t>19078</t>
        </is>
      </c>
      <c r="D25" s="4" t="inlineStr">
        <is>
          <t>PROPERTYZIPCODE</t>
        </is>
      </c>
    </row>
    <row r="26">
      <c r="A26" s="4" t="n">
        <v>2</v>
      </c>
      <c r="B26" s="4" t="n">
        <v>4.88</v>
      </c>
      <c r="C26" s="4" t="inlineStr">
        <is>
          <t>19072</t>
        </is>
      </c>
      <c r="D26" s="4" t="inlineStr">
        <is>
          <t>PROPERTYZIPCODE</t>
        </is>
      </c>
    </row>
    <row r="27">
      <c r="A27" s="4" t="n">
        <v>2</v>
      </c>
      <c r="B27" s="4" t="n">
        <v>4.88</v>
      </c>
      <c r="C27" s="4" t="inlineStr">
        <is>
          <t>19013</t>
        </is>
      </c>
      <c r="D27" s="4" t="inlineStr">
        <is>
          <t>PROPERTYZIPCODE</t>
        </is>
      </c>
    </row>
    <row r="28">
      <c r="A28" s="4" t="n">
        <v>2</v>
      </c>
      <c r="B28" s="4" t="n">
        <v>4.88</v>
      </c>
      <c r="C28" s="4" t="inlineStr">
        <is>
          <t>19003</t>
        </is>
      </c>
      <c r="D28" s="4" t="inlineStr">
        <is>
          <t>PROPERTYZIPCODE</t>
        </is>
      </c>
    </row>
    <row r="29">
      <c r="A29" s="4" t="n">
        <v>2</v>
      </c>
      <c r="B29" s="4" t="n">
        <v>4.88</v>
      </c>
      <c r="C29" s="4" t="inlineStr">
        <is>
          <t>19082</t>
        </is>
      </c>
      <c r="D29" s="4" t="inlineStr">
        <is>
          <t>PROPERTYZIPCODE</t>
        </is>
      </c>
    </row>
    <row r="30">
      <c r="A30" s="4" t="n">
        <v>1</v>
      </c>
      <c r="B30" s="4" t="n">
        <v>2.44</v>
      </c>
      <c r="C30" s="4" t="inlineStr">
        <is>
          <t>19073</t>
        </is>
      </c>
      <c r="D30" s="4" t="inlineStr">
        <is>
          <t>PROPERTYZIPCODE</t>
        </is>
      </c>
    </row>
    <row r="31">
      <c r="A31" s="4" t="n">
        <v>1</v>
      </c>
      <c r="B31" s="4" t="n">
        <v>2.44</v>
      </c>
      <c r="C31" s="4" t="inlineStr">
        <is>
          <t>19087</t>
        </is>
      </c>
      <c r="D31" s="4" t="inlineStr">
        <is>
          <t>PROPERTYZIPCODE</t>
        </is>
      </c>
    </row>
    <row r="32">
      <c r="A32" s="4" t="n">
        <v>1</v>
      </c>
      <c r="B32" s="4" t="n">
        <v>2.44</v>
      </c>
      <c r="C32" s="4" t="inlineStr">
        <is>
          <t>19015</t>
        </is>
      </c>
      <c r="D32" s="4" t="inlineStr">
        <is>
          <t>PROPERTYZIPCODE</t>
        </is>
      </c>
    </row>
    <row r="33">
      <c r="A33" s="4" t="n">
        <v>1</v>
      </c>
      <c r="B33" s="4" t="n">
        <v>2.44</v>
      </c>
      <c r="C33" s="4" t="inlineStr">
        <is>
          <t>19010</t>
        </is>
      </c>
      <c r="D33" s="4" t="inlineStr">
        <is>
          <t>PROPERTYZIPCODE</t>
        </is>
      </c>
    </row>
    <row r="34">
      <c r="A34" s="4" t="n">
        <v>1</v>
      </c>
      <c r="B34" s="4" t="n">
        <v>2.44</v>
      </c>
      <c r="C34" s="4" t="inlineStr">
        <is>
          <t>19406</t>
        </is>
      </c>
      <c r="D34" s="4" t="inlineStr">
        <is>
          <t>PROPERTYZIPCODE</t>
        </is>
      </c>
    </row>
    <row r="35">
      <c r="A35" s="4" t="n">
        <v>1</v>
      </c>
      <c r="B35" s="4" t="n">
        <v>2.44</v>
      </c>
      <c r="C35" s="4" t="inlineStr">
        <is>
          <t>19342</t>
        </is>
      </c>
      <c r="D35" s="4" t="inlineStr">
        <is>
          <t>PROPERTYZIPCODE</t>
        </is>
      </c>
    </row>
    <row r="36">
      <c r="A36" s="4" t="n">
        <v>1</v>
      </c>
      <c r="B36" s="4" t="n">
        <v>2.44</v>
      </c>
      <c r="C36" s="4" t="inlineStr">
        <is>
          <t>19064</t>
        </is>
      </c>
      <c r="D36" s="4" t="inlineStr">
        <is>
          <t>PROPERTYZIPCODE</t>
        </is>
      </c>
    </row>
    <row r="37">
      <c r="A37" s="4" t="n">
        <v>1</v>
      </c>
      <c r="B37" s="4" t="n">
        <v>2.44</v>
      </c>
      <c r="C37" s="4" t="inlineStr">
        <is>
          <t>19083</t>
        </is>
      </c>
      <c r="D37" s="4" t="inlineStr">
        <is>
          <t>PROPERTYZIPCODE</t>
        </is>
      </c>
    </row>
    <row r="38">
      <c r="A38" s="4" t="n">
        <v>1</v>
      </c>
      <c r="B38" s="4" t="n">
        <v>2.44</v>
      </c>
      <c r="C38" s="4" t="inlineStr">
        <is>
          <t>19081</t>
        </is>
      </c>
      <c r="D38" s="4" t="inlineStr">
        <is>
          <t>PROPERTYZIPCODE</t>
        </is>
      </c>
    </row>
    <row r="39">
      <c r="A39" s="4" t="n">
        <v>1</v>
      </c>
      <c r="B39" s="4" t="n">
        <v>2.44</v>
      </c>
      <c r="C39" s="4" t="inlineStr">
        <is>
          <t>19145</t>
        </is>
      </c>
      <c r="D39" s="4" t="inlineStr">
        <is>
          <t>PROPERTYZIPCODE</t>
        </is>
      </c>
    </row>
    <row r="40">
      <c r="A40" s="4" t="n">
        <v>1</v>
      </c>
      <c r="B40" s="4" t="n">
        <v>2.44</v>
      </c>
      <c r="C40" s="4" t="inlineStr">
        <is>
          <t>19079</t>
        </is>
      </c>
      <c r="D40" s="4" t="inlineStr">
        <is>
          <t>PROPERTYZIPCODE</t>
        </is>
      </c>
    </row>
    <row r="41">
      <c r="A41" s="4" t="n">
        <v>1</v>
      </c>
      <c r="B41" s="4" t="n">
        <v>2.44</v>
      </c>
      <c r="C41" s="4" t="inlineStr">
        <is>
          <t>19153</t>
        </is>
      </c>
      <c r="D41" s="4" t="inlineStr">
        <is>
          <t>PROPERTYZIPCODE</t>
        </is>
      </c>
    </row>
    <row r="42">
      <c r="A42" s="4" t="n">
        <v>1</v>
      </c>
      <c r="B42" s="4" t="n">
        <v>2.44</v>
      </c>
      <c r="C42" s="4" t="inlineStr">
        <is>
          <t>19076</t>
        </is>
      </c>
      <c r="D42" s="4" t="inlineStr">
        <is>
          <t>PROPERTYZIPCODE</t>
        </is>
      </c>
    </row>
    <row r="43">
      <c r="A43" s="4" t="n">
        <v>1</v>
      </c>
      <c r="B43" s="4" t="n">
        <v>2.44</v>
      </c>
      <c r="C43" s="4" t="inlineStr">
        <is>
          <t>19061</t>
        </is>
      </c>
      <c r="D43" s="4" t="inlineStr">
        <is>
          <t>PROPERTYZIPCODE</t>
        </is>
      </c>
    </row>
    <row r="44">
      <c r="A44" s="4" t="n">
        <v>1</v>
      </c>
      <c r="B44" s="4" t="n">
        <v>2.44</v>
      </c>
      <c r="C44" s="4" t="inlineStr">
        <is>
          <t>19094</t>
        </is>
      </c>
      <c r="D44" s="4" t="inlineStr">
        <is>
          <t>PROPERTYZIPCODE</t>
        </is>
      </c>
    </row>
    <row r="45">
      <c r="A45" s="4" t="n">
        <v>1</v>
      </c>
      <c r="B45" s="4" t="n">
        <v>2.44</v>
      </c>
      <c r="C45" s="4" t="inlineStr">
        <is>
          <t>19070</t>
        </is>
      </c>
      <c r="D45" s="4" t="inlineStr">
        <is>
          <t>PROPERTYZIPCODE</t>
        </is>
      </c>
    </row>
    <row r="46">
      <c r="A46" s="4" t="n">
        <v>1</v>
      </c>
      <c r="B46" s="4" t="n">
        <v>2.44</v>
      </c>
      <c r="C46" s="4" t="inlineStr">
        <is>
          <t>18974</t>
        </is>
      </c>
      <c r="D46" s="4" t="inlineStr">
        <is>
          <t>PROPERTYZIPCODE</t>
        </is>
      </c>
    </row>
    <row r="47">
      <c r="A47" s="9" t="n">
        <v>41</v>
      </c>
      <c r="B47" s="9" t="n">
        <v>100</v>
      </c>
      <c r="D47" s="9" t="inlineStr">
        <is>
          <t>Total PROPERTYZIPCODE</t>
        </is>
      </c>
    </row>
    <row r="48">
      <c r="A48" s="4" t="n">
        <v>34</v>
      </c>
      <c r="B48" s="4" t="n">
        <v>82.93000000000001</v>
      </c>
      <c r="C48" s="4" t="inlineStr">
        <is>
          <t>GARDEN</t>
        </is>
      </c>
      <c r="D48" s="4" t="inlineStr">
        <is>
          <t>Property Type</t>
        </is>
      </c>
    </row>
    <row r="49">
      <c r="A49" s="4" t="n">
        <v>7</v>
      </c>
      <c r="B49" s="4" t="n">
        <v>17.07</v>
      </c>
      <c r="C49" s="4" t="inlineStr">
        <is>
          <t>MIDRISE</t>
        </is>
      </c>
      <c r="D49" s="4" t="inlineStr">
        <is>
          <t>Property Type</t>
        </is>
      </c>
    </row>
    <row r="50">
      <c r="A50" s="9" t="n">
        <v>41</v>
      </c>
      <c r="B50" s="9" t="n">
        <v>100</v>
      </c>
      <c r="D50" s="9" t="inlineStr">
        <is>
          <t>Total Property Type</t>
        </is>
      </c>
    </row>
    <row r="51">
      <c r="A51" s="4" t="n">
        <v>1</v>
      </c>
      <c r="B51" s="4" t="n">
        <v>2.44</v>
      </c>
      <c r="C51" s="4" t="inlineStr">
        <is>
          <t>Less than 5 years</t>
        </is>
      </c>
      <c r="D51" s="4" t="inlineStr">
        <is>
          <t>Age of Property</t>
        </is>
      </c>
    </row>
    <row r="52">
      <c r="A52" s="4" t="n">
        <v>12</v>
      </c>
      <c r="B52" s="4" t="n">
        <v>29.27</v>
      </c>
      <c r="C52" s="4" t="inlineStr">
        <is>
          <t>5-9 years</t>
        </is>
      </c>
      <c r="D52" s="4" t="inlineStr">
        <is>
          <t>Age of Property</t>
        </is>
      </c>
    </row>
    <row r="53">
      <c r="A53" s="4" t="n">
        <v>4</v>
      </c>
      <c r="B53" s="4" t="n">
        <v>9.76</v>
      </c>
      <c r="C53" s="4" t="inlineStr">
        <is>
          <t>10-19 years</t>
        </is>
      </c>
      <c r="D53" s="4" t="inlineStr">
        <is>
          <t>Age of Property</t>
        </is>
      </c>
    </row>
    <row r="54">
      <c r="A54" s="4" t="n">
        <v>24</v>
      </c>
      <c r="B54" s="4" t="n">
        <v>58.54</v>
      </c>
      <c r="C54" s="4" t="inlineStr">
        <is>
          <t>20+ years</t>
        </is>
      </c>
      <c r="D54" s="4" t="inlineStr">
        <is>
          <t>Age of Property</t>
        </is>
      </c>
    </row>
    <row r="55">
      <c r="A55" s="9" t="n">
        <v>41</v>
      </c>
      <c r="B55" s="9" t="n">
        <v>100</v>
      </c>
      <c r="D55" s="9" t="inlineStr">
        <is>
          <t>Total Age of Property</t>
        </is>
      </c>
    </row>
    <row r="56">
      <c r="A56" s="4" t="n">
        <v>25</v>
      </c>
      <c r="B56" s="4" t="n">
        <v>60.98</v>
      </c>
      <c r="C56" s="4" t="inlineStr">
        <is>
          <t>Less than 100</t>
        </is>
      </c>
      <c r="D56" s="4" t="inlineStr">
        <is>
          <t>Property Size</t>
        </is>
      </c>
    </row>
    <row r="57">
      <c r="A57" s="4" t="n">
        <v>6</v>
      </c>
      <c r="B57" s="4" t="n">
        <v>14.63</v>
      </c>
      <c r="C57" s="4" t="inlineStr">
        <is>
          <t>100-199</t>
        </is>
      </c>
      <c r="D57" s="4" t="inlineStr">
        <is>
          <t>Property Size</t>
        </is>
      </c>
    </row>
    <row r="58">
      <c r="A58" s="4" t="n">
        <v>5</v>
      </c>
      <c r="B58" s="4" t="n">
        <v>12.2</v>
      </c>
      <c r="C58" s="4" t="inlineStr">
        <is>
          <t>200-299</t>
        </is>
      </c>
      <c r="D58" s="4" t="inlineStr">
        <is>
          <t>Property Size</t>
        </is>
      </c>
    </row>
    <row r="59">
      <c r="A59" s="4" t="n">
        <v>1</v>
      </c>
      <c r="B59" s="4" t="n">
        <v>2.44</v>
      </c>
      <c r="C59" s="4" t="inlineStr">
        <is>
          <t>300-399</t>
        </is>
      </c>
      <c r="D59" s="4" t="inlineStr">
        <is>
          <t>Property Size</t>
        </is>
      </c>
    </row>
    <row r="60">
      <c r="A60" s="4" t="n">
        <v>2</v>
      </c>
      <c r="B60" s="4" t="n">
        <v>4.88</v>
      </c>
      <c r="C60" s="4" t="inlineStr">
        <is>
          <t>400-499</t>
        </is>
      </c>
      <c r="D60" s="4" t="inlineStr">
        <is>
          <t>Property Size</t>
        </is>
      </c>
    </row>
    <row r="61">
      <c r="A61" s="4" t="n">
        <v>2</v>
      </c>
      <c r="B61" s="4" t="n">
        <v>4.88</v>
      </c>
      <c r="C61" s="4" t="inlineStr">
        <is>
          <t>500+</t>
        </is>
      </c>
      <c r="D61" s="4" t="inlineStr">
        <is>
          <t>Property Size</t>
        </is>
      </c>
    </row>
    <row r="62">
      <c r="A62" s="9" t="n">
        <v>41</v>
      </c>
      <c r="B62" s="9" t="n">
        <v>100</v>
      </c>
      <c r="D62" s="9" t="inlineStr">
        <is>
          <t>Total Property Size</t>
        </is>
      </c>
    </row>
    <row r="63">
      <c r="A63" s="4" t="n">
        <v>26</v>
      </c>
      <c r="B63" s="4" t="n">
        <v>63.41</v>
      </c>
      <c r="C63" s="4" t="inlineStr">
        <is>
          <t>AFFORDABLE</t>
        </is>
      </c>
      <c r="D63" s="4" t="inlineStr">
        <is>
          <t>Rent Type</t>
        </is>
      </c>
    </row>
    <row r="64">
      <c r="A64" s="4" t="n">
        <v>15</v>
      </c>
      <c r="B64" s="4" t="n">
        <v>36.59</v>
      </c>
      <c r="C64" s="4" t="inlineStr">
        <is>
          <t>MARKETRATE</t>
        </is>
      </c>
      <c r="D64" s="4" t="inlineStr">
        <is>
          <t>Rent Type</t>
        </is>
      </c>
    </row>
    <row r="65">
      <c r="A65" s="9" t="n">
        <v>41</v>
      </c>
      <c r="B65" s="9" t="n">
        <v>100</v>
      </c>
      <c r="D65" s="9" t="inlineStr">
        <is>
          <t>Total Rent Type</t>
        </is>
      </c>
    </row>
    <row r="66"/>
  </sheetData>
  <mergeCells count="2">
    <mergeCell ref="A19:D19"/>
    <mergeCell ref="A1:B1"/>
  </mergeCells>
  <pageMargins left="0.75" right="0.75" top="1" bottom="1" header="0.5" footer="0.5"/>
</worksheet>
</file>

<file path=xl/worksheets/sheet222.xml><?xml version="1.0" encoding="utf-8"?>
<worksheet xmlns="http://schemas.openxmlformats.org/spreadsheetml/2006/main">
  <sheetPr>
    <outlinePr summaryBelow="1" summaryRight="1"/>
    <pageSetUpPr/>
  </sheetPr>
  <dimension ref="A1:D55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5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2969</v>
      </c>
    </row>
    <row r="3">
      <c r="A3" s="6" t="inlineStr">
        <is>
          <t>Sample (Total number of properties)</t>
        </is>
      </c>
      <c r="B3" s="4" t="n">
        <v>24</v>
      </c>
    </row>
    <row r="4">
      <c r="A4" s="6" t="inlineStr">
        <is>
          <t>Average property taxes per unit</t>
        </is>
      </c>
      <c r="B4" s="7" t="n">
        <v>1690</v>
      </c>
    </row>
    <row r="5">
      <c r="A5" s="6" t="inlineStr">
        <is>
          <t>Average payroll expenses per unit</t>
        </is>
      </c>
      <c r="B5" s="7" t="n">
        <v>1311</v>
      </c>
    </row>
    <row r="6">
      <c r="A6" s="6" t="inlineStr">
        <is>
          <t>Average capital expenditures per unit</t>
        </is>
      </c>
      <c r="B6" s="7" t="n">
        <v>262</v>
      </c>
    </row>
    <row r="7">
      <c r="A7" s="6" t="inlineStr">
        <is>
          <t>Average mortgage per unit</t>
        </is>
      </c>
      <c r="B7" s="7" t="n">
        <v>7711</v>
      </c>
    </row>
    <row r="8">
      <c r="A8" s="6" t="inlineStr">
        <is>
          <t>Average total operating expenses per unit</t>
        </is>
      </c>
      <c r="B8" s="7" t="n">
        <v>4498</v>
      </c>
    </row>
    <row r="9">
      <c r="A9" s="6" t="inlineStr">
        <is>
          <t>Average total expenses per unit</t>
        </is>
      </c>
      <c r="B9" s="7" t="n">
        <v>15472</v>
      </c>
    </row>
    <row r="10">
      <c r="A10" s="6" t="inlineStr">
        <is>
          <t>Average total profit per unit</t>
        </is>
      </c>
      <c r="B10" s="7" t="n">
        <v>1928</v>
      </c>
    </row>
    <row r="11">
      <c r="A11" s="6" t="inlineStr">
        <is>
          <t>Property taxes per dollar of rent</t>
        </is>
      </c>
      <c r="B11" s="4" t="inlineStr">
        <is>
          <t>10 cents</t>
        </is>
      </c>
    </row>
    <row r="12">
      <c r="A12" s="6" t="inlineStr">
        <is>
          <t>Payroll expenses per dollar of rent</t>
        </is>
      </c>
      <c r="B12" s="4" t="inlineStr">
        <is>
          <t>8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44 cents</t>
        </is>
      </c>
    </row>
    <row r="15">
      <c r="A15" s="6" t="inlineStr">
        <is>
          <t>Total operating expenses per dollar of rent</t>
        </is>
      </c>
      <c r="B15" s="4" t="inlineStr">
        <is>
          <t>26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3</v>
      </c>
      <c r="B21" s="4" t="n">
        <v>12.5</v>
      </c>
      <c r="C21" s="4" t="inlineStr">
        <is>
          <t>19460</t>
        </is>
      </c>
      <c r="D21" s="4" t="inlineStr">
        <is>
          <t>PROPERTYZIPCODE</t>
        </is>
      </c>
    </row>
    <row r="22">
      <c r="A22" s="4" t="n">
        <v>3</v>
      </c>
      <c r="B22" s="4" t="n">
        <v>12.5</v>
      </c>
      <c r="C22" s="4" t="inlineStr">
        <is>
          <t>19601</t>
        </is>
      </c>
      <c r="D22" s="4" t="inlineStr">
        <is>
          <t>PROPERTYZIPCODE</t>
        </is>
      </c>
    </row>
    <row r="23">
      <c r="A23" s="4" t="n">
        <v>2</v>
      </c>
      <c r="B23" s="4" t="n">
        <v>8.33</v>
      </c>
      <c r="C23" s="4" t="inlineStr">
        <is>
          <t>19610</t>
        </is>
      </c>
      <c r="D23" s="4" t="inlineStr">
        <is>
          <t>PROPERTYZIPCODE</t>
        </is>
      </c>
    </row>
    <row r="24">
      <c r="A24" s="4" t="n">
        <v>2</v>
      </c>
      <c r="B24" s="4" t="n">
        <v>8.33</v>
      </c>
      <c r="C24" s="4" t="inlineStr">
        <is>
          <t>19607</t>
        </is>
      </c>
      <c r="D24" s="4" t="inlineStr">
        <is>
          <t>PROPERTYZIPCODE</t>
        </is>
      </c>
    </row>
    <row r="25">
      <c r="A25" s="4" t="n">
        <v>2</v>
      </c>
      <c r="B25" s="4" t="n">
        <v>8.33</v>
      </c>
      <c r="C25" s="4" t="inlineStr">
        <is>
          <t>19335</t>
        </is>
      </c>
      <c r="D25" s="4" t="inlineStr">
        <is>
          <t>PROPERTYZIPCODE</t>
        </is>
      </c>
    </row>
    <row r="26">
      <c r="A26" s="4" t="n">
        <v>2</v>
      </c>
      <c r="B26" s="4" t="n">
        <v>8.33</v>
      </c>
      <c r="C26" s="4" t="inlineStr">
        <is>
          <t>19608</t>
        </is>
      </c>
      <c r="D26" s="4" t="inlineStr">
        <is>
          <t>PROPERTYZIPCODE</t>
        </is>
      </c>
    </row>
    <row r="27">
      <c r="A27" s="4" t="n">
        <v>2</v>
      </c>
      <c r="B27" s="4" t="n">
        <v>8.33</v>
      </c>
      <c r="C27" s="4" t="inlineStr">
        <is>
          <t>19380</t>
        </is>
      </c>
      <c r="D27" s="4" t="inlineStr">
        <is>
          <t>PROPERTYZIPCODE</t>
        </is>
      </c>
    </row>
    <row r="28">
      <c r="A28" s="4" t="n">
        <v>1</v>
      </c>
      <c r="B28" s="4" t="n">
        <v>4.17</v>
      </c>
      <c r="C28" s="4" t="inlineStr">
        <is>
          <t>19301</t>
        </is>
      </c>
      <c r="D28" s="4" t="inlineStr">
        <is>
          <t>PROPERTYZIPCODE</t>
        </is>
      </c>
    </row>
    <row r="29">
      <c r="A29" s="4" t="n">
        <v>1</v>
      </c>
      <c r="B29" s="4" t="n">
        <v>4.17</v>
      </c>
      <c r="C29" s="4" t="inlineStr">
        <is>
          <t>19348</t>
        </is>
      </c>
      <c r="D29" s="4" t="inlineStr">
        <is>
          <t>PROPERTYZIPCODE</t>
        </is>
      </c>
    </row>
    <row r="30">
      <c r="A30" s="4" t="n">
        <v>1</v>
      </c>
      <c r="B30" s="4" t="n">
        <v>4.17</v>
      </c>
      <c r="C30" s="4" t="inlineStr">
        <is>
          <t>19609</t>
        </is>
      </c>
      <c r="D30" s="4" t="inlineStr">
        <is>
          <t>PROPERTYZIPCODE</t>
        </is>
      </c>
    </row>
    <row r="31">
      <c r="A31" s="4" t="n">
        <v>1</v>
      </c>
      <c r="B31" s="4" t="n">
        <v>4.17</v>
      </c>
      <c r="C31" s="4" t="inlineStr">
        <is>
          <t>19382</t>
        </is>
      </c>
      <c r="D31" s="4" t="inlineStr">
        <is>
          <t>PROPERTYZIPCODE</t>
        </is>
      </c>
    </row>
    <row r="32">
      <c r="A32" s="4" t="n">
        <v>1</v>
      </c>
      <c r="B32" s="4" t="n">
        <v>4.17</v>
      </c>
      <c r="C32" s="4" t="inlineStr">
        <is>
          <t>19355</t>
        </is>
      </c>
      <c r="D32" s="4" t="inlineStr">
        <is>
          <t>PROPERTYZIPCODE</t>
        </is>
      </c>
    </row>
    <row r="33">
      <c r="A33" s="4" t="n">
        <v>1</v>
      </c>
      <c r="B33" s="4" t="n">
        <v>4.17</v>
      </c>
      <c r="C33" s="4" t="inlineStr">
        <is>
          <t>19320</t>
        </is>
      </c>
      <c r="D33" s="4" t="inlineStr">
        <is>
          <t>PROPERTYZIPCODE</t>
        </is>
      </c>
    </row>
    <row r="34">
      <c r="A34" s="4" t="n">
        <v>1</v>
      </c>
      <c r="B34" s="4" t="n">
        <v>4.17</v>
      </c>
      <c r="C34" s="4" t="inlineStr">
        <is>
          <t>19602</t>
        </is>
      </c>
      <c r="D34" s="4" t="inlineStr">
        <is>
          <t>PROPERTYZIPCODE</t>
        </is>
      </c>
    </row>
    <row r="35">
      <c r="A35" s="4" t="n">
        <v>1</v>
      </c>
      <c r="B35" s="4" t="n">
        <v>4.17</v>
      </c>
      <c r="C35" s="4" t="inlineStr">
        <is>
          <t>19606</t>
        </is>
      </c>
      <c r="D35" s="4" t="inlineStr">
        <is>
          <t>PROPERTYZIPCODE</t>
        </is>
      </c>
    </row>
    <row r="36">
      <c r="A36" s="9" t="n">
        <v>24</v>
      </c>
      <c r="B36" s="9" t="n">
        <v>100</v>
      </c>
      <c r="D36" s="9" t="inlineStr">
        <is>
          <t>Total PROPERTYZIPCODE</t>
        </is>
      </c>
    </row>
    <row r="37">
      <c r="A37" s="4" t="n">
        <v>19</v>
      </c>
      <c r="B37" s="4" t="n">
        <v>79.17</v>
      </c>
      <c r="C37" s="4" t="inlineStr">
        <is>
          <t>GARDEN</t>
        </is>
      </c>
      <c r="D37" s="4" t="inlineStr">
        <is>
          <t>Property Type</t>
        </is>
      </c>
    </row>
    <row r="38">
      <c r="A38" s="4" t="n">
        <v>2</v>
      </c>
      <c r="B38" s="4" t="n">
        <v>8.33</v>
      </c>
      <c r="C38" s="4" t="inlineStr">
        <is>
          <t>MANUF</t>
        </is>
      </c>
      <c r="D38" s="4" t="inlineStr">
        <is>
          <t>Property Type</t>
        </is>
      </c>
    </row>
    <row r="39">
      <c r="A39" s="4" t="n">
        <v>1</v>
      </c>
      <c r="B39" s="4" t="n">
        <v>4.17</v>
      </c>
      <c r="C39" s="4" t="inlineStr">
        <is>
          <t>MIDRISE</t>
        </is>
      </c>
      <c r="D39" s="4" t="inlineStr">
        <is>
          <t>Property Type</t>
        </is>
      </c>
    </row>
    <row r="40">
      <c r="A40" s="4" t="n">
        <v>1</v>
      </c>
      <c r="B40" s="4" t="n">
        <v>4.17</v>
      </c>
      <c r="C40" s="4" t="inlineStr">
        <is>
          <t>HIRISE</t>
        </is>
      </c>
      <c r="D40" s="4" t="inlineStr">
        <is>
          <t>Property Type</t>
        </is>
      </c>
    </row>
    <row r="41">
      <c r="A41" s="4" t="n">
        <v>1</v>
      </c>
      <c r="B41" s="4" t="n">
        <v>4.17</v>
      </c>
      <c r="C41" s="4" t="inlineStr">
        <is>
          <t>SENIOR</t>
        </is>
      </c>
      <c r="D41" s="4" t="inlineStr">
        <is>
          <t>Property Type</t>
        </is>
      </c>
    </row>
    <row r="42">
      <c r="A42" s="9" t="n">
        <v>24</v>
      </c>
      <c r="B42" s="9" t="n">
        <v>100</v>
      </c>
      <c r="D42" s="9" t="inlineStr">
        <is>
          <t>Total Property Type</t>
        </is>
      </c>
    </row>
    <row r="43">
      <c r="A43" s="4" t="n">
        <v>10</v>
      </c>
      <c r="B43" s="4" t="n">
        <v>41.67</v>
      </c>
      <c r="C43" s="4" t="inlineStr">
        <is>
          <t>5-9 years</t>
        </is>
      </c>
      <c r="D43" s="4" t="inlineStr">
        <is>
          <t>Age of Property</t>
        </is>
      </c>
    </row>
    <row r="44">
      <c r="A44" s="4" t="n">
        <v>4</v>
      </c>
      <c r="B44" s="4" t="n">
        <v>16.67</v>
      </c>
      <c r="C44" s="4" t="inlineStr">
        <is>
          <t>10-19 years</t>
        </is>
      </c>
      <c r="D44" s="4" t="inlineStr">
        <is>
          <t>Age of Property</t>
        </is>
      </c>
    </row>
    <row r="45">
      <c r="A45" s="4" t="n">
        <v>10</v>
      </c>
      <c r="B45" s="4" t="n">
        <v>41.67</v>
      </c>
      <c r="C45" s="4" t="inlineStr">
        <is>
          <t>20+ years</t>
        </is>
      </c>
      <c r="D45" s="4" t="inlineStr">
        <is>
          <t>Age of Property</t>
        </is>
      </c>
    </row>
    <row r="46">
      <c r="A46" s="9" t="n">
        <v>24</v>
      </c>
      <c r="B46" s="9" t="n">
        <v>100</v>
      </c>
      <c r="D46" s="9" t="inlineStr">
        <is>
          <t>Total Age of Property</t>
        </is>
      </c>
    </row>
    <row r="47">
      <c r="A47" s="4" t="n">
        <v>12</v>
      </c>
      <c r="B47" s="4" t="n">
        <v>50</v>
      </c>
      <c r="C47" s="4" t="inlineStr">
        <is>
          <t>Less than 100</t>
        </is>
      </c>
      <c r="D47" s="4" t="inlineStr">
        <is>
          <t>Property Size</t>
        </is>
      </c>
    </row>
    <row r="48">
      <c r="A48" s="4" t="n">
        <v>7</v>
      </c>
      <c r="B48" s="4" t="n">
        <v>29.17</v>
      </c>
      <c r="C48" s="4" t="inlineStr">
        <is>
          <t>100-199</t>
        </is>
      </c>
      <c r="D48" s="4" t="inlineStr">
        <is>
          <t>Property Size</t>
        </is>
      </c>
    </row>
    <row r="49">
      <c r="A49" s="4" t="n">
        <v>4</v>
      </c>
      <c r="B49" s="4" t="n">
        <v>16.67</v>
      </c>
      <c r="C49" s="4" t="inlineStr">
        <is>
          <t>200-299</t>
        </is>
      </c>
      <c r="D49" s="4" t="inlineStr">
        <is>
          <t>Property Size</t>
        </is>
      </c>
    </row>
    <row r="50">
      <c r="A50" s="4" t="n">
        <v>1</v>
      </c>
      <c r="B50" s="4" t="n">
        <v>4.17</v>
      </c>
      <c r="C50" s="4" t="inlineStr">
        <is>
          <t>400-499</t>
        </is>
      </c>
      <c r="D50" s="4" t="inlineStr">
        <is>
          <t>Property Size</t>
        </is>
      </c>
    </row>
    <row r="51">
      <c r="A51" s="9" t="n">
        <v>24</v>
      </c>
      <c r="B51" s="9" t="n">
        <v>100</v>
      </c>
      <c r="D51" s="9" t="inlineStr">
        <is>
          <t>Total Property Size</t>
        </is>
      </c>
    </row>
    <row r="52">
      <c r="A52" s="4" t="n">
        <v>15</v>
      </c>
      <c r="B52" s="4" t="n">
        <v>62.5</v>
      </c>
      <c r="C52" s="4" t="inlineStr">
        <is>
          <t>AFFORDABLE</t>
        </is>
      </c>
      <c r="D52" s="4" t="inlineStr">
        <is>
          <t>Rent Type</t>
        </is>
      </c>
    </row>
    <row r="53">
      <c r="A53" s="4" t="n">
        <v>9</v>
      </c>
      <c r="B53" s="4" t="n">
        <v>37.5</v>
      </c>
      <c r="C53" s="4" t="inlineStr">
        <is>
          <t>MARKETRATE</t>
        </is>
      </c>
      <c r="D53" s="4" t="inlineStr">
        <is>
          <t>Rent Type</t>
        </is>
      </c>
    </row>
    <row r="54">
      <c r="A54" s="9" t="n">
        <v>24</v>
      </c>
      <c r="B54" s="9" t="n">
        <v>100</v>
      </c>
      <c r="D54" s="9" t="inlineStr">
        <is>
          <t>Total Rent Type</t>
        </is>
      </c>
    </row>
    <row r="55"/>
  </sheetData>
  <mergeCells count="2">
    <mergeCell ref="A19:D19"/>
    <mergeCell ref="A1:B1"/>
  </mergeCells>
  <pageMargins left="0.75" right="0.75" top="1" bottom="1" header="0.5" footer="0.5"/>
</worksheet>
</file>

<file path=xl/worksheets/sheet223.xml><?xml version="1.0" encoding="utf-8"?>
<worksheet xmlns="http://schemas.openxmlformats.org/spreadsheetml/2006/main">
  <sheetPr>
    <outlinePr summaryBelow="1" summaryRight="1"/>
    <pageSetUpPr/>
  </sheetPr>
  <dimension ref="A1:D53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5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4051</v>
      </c>
    </row>
    <row r="3">
      <c r="A3" s="6" t="inlineStr">
        <is>
          <t>Sample (Total number of properties)</t>
        </is>
      </c>
      <c r="B3" s="4" t="n">
        <v>22</v>
      </c>
    </row>
    <row r="4">
      <c r="A4" s="6" t="inlineStr">
        <is>
          <t>Average property taxes per unit</t>
        </is>
      </c>
      <c r="B4" s="7" t="n">
        <v>1727</v>
      </c>
    </row>
    <row r="5">
      <c r="A5" s="6" t="inlineStr">
        <is>
          <t>Average payroll expenses per unit</t>
        </is>
      </c>
      <c r="B5" s="7" t="n">
        <v>1394</v>
      </c>
    </row>
    <row r="6">
      <c r="A6" s="6" t="inlineStr">
        <is>
          <t>Average capital expenditures per unit</t>
        </is>
      </c>
      <c r="B6" s="7" t="n">
        <v>258</v>
      </c>
    </row>
    <row r="7">
      <c r="A7" s="6" t="inlineStr">
        <is>
          <t>Average mortgage per unit</t>
        </is>
      </c>
      <c r="B7" s="7" t="n">
        <v>7707</v>
      </c>
    </row>
    <row r="8">
      <c r="A8" s="6" t="inlineStr">
        <is>
          <t>Average total operating expenses per unit</t>
        </is>
      </c>
      <c r="B8" s="7" t="n">
        <v>4292</v>
      </c>
    </row>
    <row r="9">
      <c r="A9" s="6" t="inlineStr">
        <is>
          <t>Average total expenses per unit</t>
        </is>
      </c>
      <c r="B9" s="7" t="n">
        <v>15378</v>
      </c>
    </row>
    <row r="10">
      <c r="A10" s="6" t="inlineStr">
        <is>
          <t>Average total profit per unit</t>
        </is>
      </c>
      <c r="B10" s="7" t="n">
        <v>1926</v>
      </c>
    </row>
    <row r="11">
      <c r="A11" s="6" t="inlineStr">
        <is>
          <t>Property taxes per dollar of rent</t>
        </is>
      </c>
      <c r="B11" s="4" t="inlineStr">
        <is>
          <t>10 cents</t>
        </is>
      </c>
    </row>
    <row r="12">
      <c r="A12" s="6" t="inlineStr">
        <is>
          <t>Payroll expenses per dollar of rent</t>
        </is>
      </c>
      <c r="B12" s="4" t="inlineStr">
        <is>
          <t>8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45 cents</t>
        </is>
      </c>
    </row>
    <row r="15">
      <c r="A15" s="6" t="inlineStr">
        <is>
          <t>Total operating expenses per dollar of rent</t>
        </is>
      </c>
      <c r="B15" s="4" t="inlineStr">
        <is>
          <t>25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5</v>
      </c>
      <c r="B21" s="4" t="n">
        <v>22.73</v>
      </c>
      <c r="C21" s="4" t="inlineStr">
        <is>
          <t>18104</t>
        </is>
      </c>
      <c r="D21" s="4" t="inlineStr">
        <is>
          <t>PROPERTYZIPCODE</t>
        </is>
      </c>
    </row>
    <row r="22">
      <c r="A22" s="4" t="n">
        <v>3</v>
      </c>
      <c r="B22" s="4" t="n">
        <v>13.64</v>
      </c>
      <c r="C22" s="4" t="inlineStr">
        <is>
          <t>18018</t>
        </is>
      </c>
      <c r="D22" s="4" t="inlineStr">
        <is>
          <t>PROPERTYZIPCODE</t>
        </is>
      </c>
    </row>
    <row r="23">
      <c r="A23" s="4" t="n">
        <v>3</v>
      </c>
      <c r="B23" s="4" t="n">
        <v>13.64</v>
      </c>
      <c r="C23" s="4" t="inlineStr">
        <is>
          <t>18052</t>
        </is>
      </c>
      <c r="D23" s="4" t="inlineStr">
        <is>
          <t>PROPERTYZIPCODE</t>
        </is>
      </c>
    </row>
    <row r="24">
      <c r="A24" s="4" t="n">
        <v>2</v>
      </c>
      <c r="B24" s="4" t="n">
        <v>9.09</v>
      </c>
      <c r="C24" s="4" t="inlineStr">
        <is>
          <t>18103</t>
        </is>
      </c>
      <c r="D24" s="4" t="inlineStr">
        <is>
          <t>PROPERTYZIPCODE</t>
        </is>
      </c>
    </row>
    <row r="25">
      <c r="A25" s="4" t="n">
        <v>1</v>
      </c>
      <c r="B25" s="4" t="n">
        <v>4.55</v>
      </c>
      <c r="C25" s="4" t="inlineStr">
        <is>
          <t>18101</t>
        </is>
      </c>
      <c r="D25" s="4" t="inlineStr">
        <is>
          <t>PROPERTYZIPCODE</t>
        </is>
      </c>
    </row>
    <row r="26">
      <c r="A26" s="4" t="n">
        <v>1</v>
      </c>
      <c r="B26" s="4" t="n">
        <v>4.55</v>
      </c>
      <c r="C26" s="4" t="inlineStr">
        <is>
          <t>18064</t>
        </is>
      </c>
      <c r="D26" s="4" t="inlineStr">
        <is>
          <t>PROPERTYZIPCODE</t>
        </is>
      </c>
    </row>
    <row r="27">
      <c r="A27" s="4" t="n">
        <v>1</v>
      </c>
      <c r="B27" s="4" t="n">
        <v>4.55</v>
      </c>
      <c r="C27" s="4" t="inlineStr">
        <is>
          <t>18042</t>
        </is>
      </c>
      <c r="D27" s="4" t="inlineStr">
        <is>
          <t>PROPERTYZIPCODE</t>
        </is>
      </c>
    </row>
    <row r="28">
      <c r="A28" s="4" t="n">
        <v>1</v>
      </c>
      <c r="B28" s="4" t="n">
        <v>4.55</v>
      </c>
      <c r="C28" s="4" t="inlineStr">
        <is>
          <t>18017</t>
        </is>
      </c>
      <c r="D28" s="4" t="inlineStr">
        <is>
          <t>PROPERTYZIPCODE</t>
        </is>
      </c>
    </row>
    <row r="29">
      <c r="A29" s="4" t="n">
        <v>1</v>
      </c>
      <c r="B29" s="4" t="n">
        <v>4.55</v>
      </c>
      <c r="C29" s="4" t="inlineStr">
        <is>
          <t>18102</t>
        </is>
      </c>
      <c r="D29" s="4" t="inlineStr">
        <is>
          <t>PROPERTYZIPCODE</t>
        </is>
      </c>
    </row>
    <row r="30">
      <c r="A30" s="4" t="n">
        <v>1</v>
      </c>
      <c r="B30" s="4" t="n">
        <v>4.55</v>
      </c>
      <c r="C30" s="4" t="inlineStr">
        <is>
          <t>18235</t>
        </is>
      </c>
      <c r="D30" s="4" t="inlineStr">
        <is>
          <t>PROPERTYZIPCODE</t>
        </is>
      </c>
    </row>
    <row r="31">
      <c r="A31" s="4" t="n">
        <v>1</v>
      </c>
      <c r="B31" s="4" t="n">
        <v>4.55</v>
      </c>
      <c r="C31" s="4" t="inlineStr">
        <is>
          <t>19530</t>
        </is>
      </c>
      <c r="D31" s="4" t="inlineStr">
        <is>
          <t>PROPERTYZIPCODE</t>
        </is>
      </c>
    </row>
    <row r="32">
      <c r="A32" s="4" t="n">
        <v>1</v>
      </c>
      <c r="B32" s="4" t="n">
        <v>4.55</v>
      </c>
      <c r="C32" s="4" t="inlineStr">
        <is>
          <t>18109</t>
        </is>
      </c>
      <c r="D32" s="4" t="inlineStr">
        <is>
          <t>PROPERTYZIPCODE</t>
        </is>
      </c>
    </row>
    <row r="33">
      <c r="A33" s="4" t="n">
        <v>1</v>
      </c>
      <c r="B33" s="4" t="n">
        <v>4.55</v>
      </c>
      <c r="C33" s="4" t="inlineStr">
        <is>
          <t>18353</t>
        </is>
      </c>
      <c r="D33" s="4" t="inlineStr">
        <is>
          <t>PROPERTYZIPCODE</t>
        </is>
      </c>
    </row>
    <row r="34">
      <c r="A34" s="9" t="n">
        <v>22</v>
      </c>
      <c r="B34" s="9" t="n">
        <v>100</v>
      </c>
      <c r="D34" s="9" t="inlineStr">
        <is>
          <t>Total PROPERTYZIPCODE</t>
        </is>
      </c>
    </row>
    <row r="35">
      <c r="A35" s="4" t="n">
        <v>15</v>
      </c>
      <c r="B35" s="4" t="n">
        <v>68.18000000000001</v>
      </c>
      <c r="C35" s="4" t="inlineStr">
        <is>
          <t>GARDEN</t>
        </is>
      </c>
      <c r="D35" s="4" t="inlineStr">
        <is>
          <t>Property Type</t>
        </is>
      </c>
    </row>
    <row r="36">
      <c r="A36" s="4" t="n">
        <v>3</v>
      </c>
      <c r="B36" s="4" t="n">
        <v>13.64</v>
      </c>
      <c r="C36" s="4" t="inlineStr">
        <is>
          <t>SENIOR</t>
        </is>
      </c>
      <c r="D36" s="4" t="inlineStr">
        <is>
          <t>Property Type</t>
        </is>
      </c>
    </row>
    <row r="37">
      <c r="A37" s="4" t="n">
        <v>2</v>
      </c>
      <c r="B37" s="4" t="n">
        <v>9.09</v>
      </c>
      <c r="C37" s="4" t="inlineStr">
        <is>
          <t>MIDRISE</t>
        </is>
      </c>
      <c r="D37" s="4" t="inlineStr">
        <is>
          <t>Property Type</t>
        </is>
      </c>
    </row>
    <row r="38">
      <c r="A38" s="4" t="n">
        <v>2</v>
      </c>
      <c r="B38" s="4" t="n">
        <v>9.09</v>
      </c>
      <c r="C38" s="4" t="inlineStr">
        <is>
          <t>MANUF</t>
        </is>
      </c>
      <c r="D38" s="4" t="inlineStr">
        <is>
          <t>Property Type</t>
        </is>
      </c>
    </row>
    <row r="39">
      <c r="A39" s="9" t="n">
        <v>22</v>
      </c>
      <c r="B39" s="9" t="n">
        <v>100</v>
      </c>
      <c r="D39" s="9" t="inlineStr">
        <is>
          <t>Total Property Type</t>
        </is>
      </c>
    </row>
    <row r="40">
      <c r="A40" s="4" t="n">
        <v>6</v>
      </c>
      <c r="B40" s="4" t="n">
        <v>27.27</v>
      </c>
      <c r="C40" s="4" t="inlineStr">
        <is>
          <t>5-9 years</t>
        </is>
      </c>
      <c r="D40" s="4" t="inlineStr">
        <is>
          <t>Age of Property</t>
        </is>
      </c>
    </row>
    <row r="41">
      <c r="A41" s="4" t="n">
        <v>2</v>
      </c>
      <c r="B41" s="4" t="n">
        <v>9.09</v>
      </c>
      <c r="C41" s="4" t="inlineStr">
        <is>
          <t>10-19 years</t>
        </is>
      </c>
      <c r="D41" s="4" t="inlineStr">
        <is>
          <t>Age of Property</t>
        </is>
      </c>
    </row>
    <row r="42">
      <c r="A42" s="4" t="n">
        <v>14</v>
      </c>
      <c r="B42" s="4" t="n">
        <v>63.64</v>
      </c>
      <c r="C42" s="4" t="inlineStr">
        <is>
          <t>20+ years</t>
        </is>
      </c>
      <c r="D42" s="4" t="inlineStr">
        <is>
          <t>Age of Property</t>
        </is>
      </c>
    </row>
    <row r="43">
      <c r="A43" s="9" t="n">
        <v>22</v>
      </c>
      <c r="B43" s="9" t="n">
        <v>100</v>
      </c>
      <c r="D43" s="9" t="inlineStr">
        <is>
          <t>Total Age of Property</t>
        </is>
      </c>
    </row>
    <row r="44">
      <c r="A44" s="4" t="n">
        <v>6</v>
      </c>
      <c r="B44" s="4" t="n">
        <v>27.27</v>
      </c>
      <c r="C44" s="4" t="inlineStr">
        <is>
          <t>Less than 100</t>
        </is>
      </c>
      <c r="D44" s="4" t="inlineStr">
        <is>
          <t>Property Size</t>
        </is>
      </c>
    </row>
    <row r="45">
      <c r="A45" s="4" t="n">
        <v>6</v>
      </c>
      <c r="B45" s="4" t="n">
        <v>27.27</v>
      </c>
      <c r="C45" s="4" t="inlineStr">
        <is>
          <t>100-199</t>
        </is>
      </c>
      <c r="D45" s="4" t="inlineStr">
        <is>
          <t>Property Size</t>
        </is>
      </c>
    </row>
    <row r="46">
      <c r="A46" s="4" t="n">
        <v>5</v>
      </c>
      <c r="B46" s="4" t="n">
        <v>22.73</v>
      </c>
      <c r="C46" s="4" t="inlineStr">
        <is>
          <t>200-299</t>
        </is>
      </c>
      <c r="D46" s="4" t="inlineStr">
        <is>
          <t>Property Size</t>
        </is>
      </c>
    </row>
    <row r="47">
      <c r="A47" s="4" t="n">
        <v>4</v>
      </c>
      <c r="B47" s="4" t="n">
        <v>18.18</v>
      </c>
      <c r="C47" s="4" t="inlineStr">
        <is>
          <t>300-399</t>
        </is>
      </c>
      <c r="D47" s="4" t="inlineStr">
        <is>
          <t>Property Size</t>
        </is>
      </c>
    </row>
    <row r="48">
      <c r="A48" s="4" t="n">
        <v>1</v>
      </c>
      <c r="B48" s="4" t="n">
        <v>4.55</v>
      </c>
      <c r="C48" s="4" t="inlineStr">
        <is>
          <t>500+</t>
        </is>
      </c>
      <c r="D48" s="4" t="inlineStr">
        <is>
          <t>Property Size</t>
        </is>
      </c>
    </row>
    <row r="49">
      <c r="A49" s="9" t="n">
        <v>22</v>
      </c>
      <c r="B49" s="9" t="n">
        <v>100</v>
      </c>
      <c r="D49" s="9" t="inlineStr">
        <is>
          <t>Total Property Size</t>
        </is>
      </c>
    </row>
    <row r="50">
      <c r="A50" s="4" t="n">
        <v>14</v>
      </c>
      <c r="B50" s="4" t="n">
        <v>63.64</v>
      </c>
      <c r="C50" s="4" t="inlineStr">
        <is>
          <t>MARKETRATE</t>
        </is>
      </c>
      <c r="D50" s="4" t="inlineStr">
        <is>
          <t>Rent Type</t>
        </is>
      </c>
    </row>
    <row r="51">
      <c r="A51" s="4" t="n">
        <v>8</v>
      </c>
      <c r="B51" s="4" t="n">
        <v>36.36</v>
      </c>
      <c r="C51" s="4" t="inlineStr">
        <is>
          <t>AFFORDABLE</t>
        </is>
      </c>
      <c r="D51" s="4" t="inlineStr">
        <is>
          <t>Rent Type</t>
        </is>
      </c>
    </row>
    <row r="52">
      <c r="A52" s="9" t="n">
        <v>22</v>
      </c>
      <c r="B52" s="9" t="n">
        <v>100</v>
      </c>
      <c r="D52" s="9" t="inlineStr">
        <is>
          <t>Total Rent Type</t>
        </is>
      </c>
    </row>
    <row r="53"/>
  </sheetData>
  <mergeCells count="2">
    <mergeCell ref="A19:D19"/>
    <mergeCell ref="A1:B1"/>
  </mergeCells>
  <pageMargins left="0.75" right="0.75" top="1" bottom="1" header="0.5" footer="0.5"/>
</worksheet>
</file>

<file path=xl/worksheets/sheet224.xml><?xml version="1.0" encoding="utf-8"?>
<worksheet xmlns="http://schemas.openxmlformats.org/spreadsheetml/2006/main">
  <sheetPr>
    <outlinePr summaryBelow="1" summaryRight="1"/>
    <pageSetUpPr/>
  </sheetPr>
  <dimension ref="A1:D51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5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4108</v>
      </c>
    </row>
    <row r="3">
      <c r="A3" s="6" t="inlineStr">
        <is>
          <t>Sample (Total number of properties)</t>
        </is>
      </c>
      <c r="B3" s="4" t="n">
        <v>20</v>
      </c>
    </row>
    <row r="4">
      <c r="A4" s="6" t="inlineStr">
        <is>
          <t>Average property taxes per unit</t>
        </is>
      </c>
      <c r="B4" s="7" t="n">
        <v>1090</v>
      </c>
    </row>
    <row r="5">
      <c r="A5" s="6" t="inlineStr">
        <is>
          <t>Average payroll expenses per unit</t>
        </is>
      </c>
      <c r="B5" s="7" t="n">
        <v>1284</v>
      </c>
    </row>
    <row r="6">
      <c r="A6" s="6" t="inlineStr">
        <is>
          <t>Average capital expenditures per unit</t>
        </is>
      </c>
      <c r="B6" s="7" t="n">
        <v>245</v>
      </c>
    </row>
    <row r="7">
      <c r="A7" s="6" t="inlineStr">
        <is>
          <t>Average mortgage per unit</t>
        </is>
      </c>
      <c r="B7" s="7" t="n">
        <v>6387</v>
      </c>
    </row>
    <row r="8">
      <c r="A8" s="6" t="inlineStr">
        <is>
          <t>Average total operating expenses per unit</t>
        </is>
      </c>
      <c r="B8" s="7" t="n">
        <v>4981</v>
      </c>
    </row>
    <row r="9">
      <c r="A9" s="6" t="inlineStr">
        <is>
          <t>Average total expenses per unit</t>
        </is>
      </c>
      <c r="B9" s="7" t="n">
        <v>13987</v>
      </c>
    </row>
    <row r="10">
      <c r="A10" s="6" t="inlineStr">
        <is>
          <t>Average total profit per unit</t>
        </is>
      </c>
      <c r="B10" s="7" t="n">
        <v>1598</v>
      </c>
    </row>
    <row r="11">
      <c r="A11" s="6" t="inlineStr">
        <is>
          <t>Property taxes per dollar of rent</t>
        </is>
      </c>
      <c r="B11" s="4" t="inlineStr">
        <is>
          <t>7 cents</t>
        </is>
      </c>
    </row>
    <row r="12">
      <c r="A12" s="6" t="inlineStr">
        <is>
          <t>Payroll expenses per dollar of rent</t>
        </is>
      </c>
      <c r="B12" s="4" t="inlineStr">
        <is>
          <t>8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41 cents</t>
        </is>
      </c>
    </row>
    <row r="15">
      <c r="A15" s="6" t="inlineStr">
        <is>
          <t>Total operating expenses per dollar of rent</t>
        </is>
      </c>
      <c r="B15" s="4" t="inlineStr">
        <is>
          <t>32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4</v>
      </c>
      <c r="B21" s="4" t="n">
        <v>20</v>
      </c>
      <c r="C21" s="4" t="inlineStr">
        <is>
          <t>17111</t>
        </is>
      </c>
      <c r="D21" s="4" t="inlineStr">
        <is>
          <t>PROPERTYZIPCODE</t>
        </is>
      </c>
    </row>
    <row r="22">
      <c r="A22" s="4" t="n">
        <v>4</v>
      </c>
      <c r="B22" s="4" t="n">
        <v>20</v>
      </c>
      <c r="C22" s="4" t="inlineStr">
        <is>
          <t>17011</t>
        </is>
      </c>
      <c r="D22" s="4" t="inlineStr">
        <is>
          <t>PROPERTYZIPCODE</t>
        </is>
      </c>
    </row>
    <row r="23">
      <c r="A23" s="4" t="n">
        <v>2</v>
      </c>
      <c r="B23" s="4" t="n">
        <v>10</v>
      </c>
      <c r="C23" s="4" t="inlineStr">
        <is>
          <t>17109</t>
        </is>
      </c>
      <c r="D23" s="4" t="inlineStr">
        <is>
          <t>PROPERTYZIPCODE</t>
        </is>
      </c>
    </row>
    <row r="24">
      <c r="A24" s="4" t="n">
        <v>2</v>
      </c>
      <c r="B24" s="4" t="n">
        <v>10</v>
      </c>
      <c r="C24" s="4" t="inlineStr">
        <is>
          <t>17401</t>
        </is>
      </c>
      <c r="D24" s="4" t="inlineStr">
        <is>
          <t>PROPERTYZIPCODE</t>
        </is>
      </c>
    </row>
    <row r="25">
      <c r="A25" s="4" t="n">
        <v>1</v>
      </c>
      <c r="B25" s="4" t="n">
        <v>5</v>
      </c>
      <c r="C25" s="4" t="inlineStr">
        <is>
          <t>17055</t>
        </is>
      </c>
      <c r="D25" s="4" t="inlineStr">
        <is>
          <t>PROPERTYZIPCODE</t>
        </is>
      </c>
    </row>
    <row r="26">
      <c r="A26" s="4" t="n">
        <v>1</v>
      </c>
      <c r="B26" s="4" t="n">
        <v>5</v>
      </c>
      <c r="C26" s="4" t="inlineStr">
        <is>
          <t>17050</t>
        </is>
      </c>
      <c r="D26" s="4" t="inlineStr">
        <is>
          <t>PROPERTYZIPCODE</t>
        </is>
      </c>
    </row>
    <row r="27">
      <c r="A27" s="4" t="n">
        <v>1</v>
      </c>
      <c r="B27" s="4" t="n">
        <v>5</v>
      </c>
      <c r="C27" s="4" t="inlineStr">
        <is>
          <t>17112</t>
        </is>
      </c>
      <c r="D27" s="4" t="inlineStr">
        <is>
          <t>PROPERTYZIPCODE</t>
        </is>
      </c>
    </row>
    <row r="28">
      <c r="A28" s="4" t="n">
        <v>1</v>
      </c>
      <c r="B28" s="4" t="n">
        <v>5</v>
      </c>
      <c r="C28" s="4" t="inlineStr">
        <is>
          <t>17036</t>
        </is>
      </c>
      <c r="D28" s="4" t="inlineStr">
        <is>
          <t>PROPERTYZIPCODE</t>
        </is>
      </c>
    </row>
    <row r="29">
      <c r="A29" s="4" t="n">
        <v>1</v>
      </c>
      <c r="B29" s="4" t="n">
        <v>5</v>
      </c>
      <c r="C29" s="4" t="inlineStr">
        <is>
          <t>17043</t>
        </is>
      </c>
      <c r="D29" s="4" t="inlineStr">
        <is>
          <t>PROPERTYZIPCODE</t>
        </is>
      </c>
    </row>
    <row r="30">
      <c r="A30" s="4" t="n">
        <v>1</v>
      </c>
      <c r="B30" s="4" t="n">
        <v>5</v>
      </c>
      <c r="C30" s="4" t="inlineStr">
        <is>
          <t>17403</t>
        </is>
      </c>
      <c r="D30" s="4" t="inlineStr">
        <is>
          <t>PROPERTYZIPCODE</t>
        </is>
      </c>
    </row>
    <row r="31">
      <c r="A31" s="4" t="n">
        <v>1</v>
      </c>
      <c r="B31" s="4" t="n">
        <v>5</v>
      </c>
      <c r="C31" s="4" t="inlineStr">
        <is>
          <t>17104</t>
        </is>
      </c>
      <c r="D31" s="4" t="inlineStr">
        <is>
          <t>PROPERTYZIPCODE</t>
        </is>
      </c>
    </row>
    <row r="32">
      <c r="A32" s="4" t="n">
        <v>1</v>
      </c>
      <c r="B32" s="4" t="n">
        <v>5</v>
      </c>
      <c r="C32" s="4" t="inlineStr">
        <is>
          <t>17241</t>
        </is>
      </c>
      <c r="D32" s="4" t="inlineStr">
        <is>
          <t>PROPERTYZIPCODE</t>
        </is>
      </c>
    </row>
    <row r="33">
      <c r="A33" s="9" t="n">
        <v>20</v>
      </c>
      <c r="B33" s="9" t="n">
        <v>100</v>
      </c>
      <c r="D33" s="9" t="inlineStr">
        <is>
          <t>Total PROPERTYZIPCODE</t>
        </is>
      </c>
    </row>
    <row r="34">
      <c r="A34" s="4" t="n">
        <v>18</v>
      </c>
      <c r="B34" s="4" t="n">
        <v>90</v>
      </c>
      <c r="C34" s="4" t="inlineStr">
        <is>
          <t>GARDEN</t>
        </is>
      </c>
      <c r="D34" s="4" t="inlineStr">
        <is>
          <t>Property Type</t>
        </is>
      </c>
    </row>
    <row r="35">
      <c r="A35" s="4" t="n">
        <v>1</v>
      </c>
      <c r="B35" s="4" t="n">
        <v>5</v>
      </c>
      <c r="C35" s="4" t="inlineStr">
        <is>
          <t>HIRISE</t>
        </is>
      </c>
      <c r="D35" s="4" t="inlineStr">
        <is>
          <t>Property Type</t>
        </is>
      </c>
    </row>
    <row r="36">
      <c r="A36" s="4" t="n">
        <v>1</v>
      </c>
      <c r="B36" s="4" t="n">
        <v>5</v>
      </c>
      <c r="C36" s="4" t="inlineStr">
        <is>
          <t>MANUF</t>
        </is>
      </c>
      <c r="D36" s="4" t="inlineStr">
        <is>
          <t>Property Type</t>
        </is>
      </c>
    </row>
    <row r="37">
      <c r="A37" s="9" t="n">
        <v>20</v>
      </c>
      <c r="B37" s="9" t="n">
        <v>100</v>
      </c>
      <c r="D37" s="9" t="inlineStr">
        <is>
          <t>Total Property Type</t>
        </is>
      </c>
    </row>
    <row r="38">
      <c r="A38" s="4" t="n">
        <v>5</v>
      </c>
      <c r="B38" s="4" t="n">
        <v>25</v>
      </c>
      <c r="C38" s="4" t="inlineStr">
        <is>
          <t>5-9 years</t>
        </is>
      </c>
      <c r="D38" s="4" t="inlineStr">
        <is>
          <t>Age of Property</t>
        </is>
      </c>
    </row>
    <row r="39">
      <c r="A39" s="4" t="n">
        <v>4</v>
      </c>
      <c r="B39" s="4" t="n">
        <v>20</v>
      </c>
      <c r="C39" s="4" t="inlineStr">
        <is>
          <t>10-19 years</t>
        </is>
      </c>
      <c r="D39" s="4" t="inlineStr">
        <is>
          <t>Age of Property</t>
        </is>
      </c>
    </row>
    <row r="40">
      <c r="A40" s="4" t="n">
        <v>11</v>
      </c>
      <c r="B40" s="4" t="n">
        <v>55</v>
      </c>
      <c r="C40" s="4" t="inlineStr">
        <is>
          <t>20+ years</t>
        </is>
      </c>
      <c r="D40" s="4" t="inlineStr">
        <is>
          <t>Age of Property</t>
        </is>
      </c>
    </row>
    <row r="41">
      <c r="A41" s="9" t="n">
        <v>20</v>
      </c>
      <c r="B41" s="9" t="n">
        <v>100</v>
      </c>
      <c r="D41" s="9" t="inlineStr">
        <is>
          <t>Total Age of Property</t>
        </is>
      </c>
    </row>
    <row r="42">
      <c r="A42" s="4" t="n">
        <v>4</v>
      </c>
      <c r="B42" s="4" t="n">
        <v>20</v>
      </c>
      <c r="C42" s="4" t="inlineStr">
        <is>
          <t>Less than 100</t>
        </is>
      </c>
      <c r="D42" s="4" t="inlineStr">
        <is>
          <t>Property Size</t>
        </is>
      </c>
    </row>
    <row r="43">
      <c r="A43" s="4" t="n">
        <v>8</v>
      </c>
      <c r="B43" s="4" t="n">
        <v>40</v>
      </c>
      <c r="C43" s="4" t="inlineStr">
        <is>
          <t>100-199</t>
        </is>
      </c>
      <c r="D43" s="4" t="inlineStr">
        <is>
          <t>Property Size</t>
        </is>
      </c>
    </row>
    <row r="44">
      <c r="A44" s="4" t="n">
        <v>3</v>
      </c>
      <c r="B44" s="4" t="n">
        <v>15</v>
      </c>
      <c r="C44" s="4" t="inlineStr">
        <is>
          <t>200-299</t>
        </is>
      </c>
      <c r="D44" s="4" t="inlineStr">
        <is>
          <t>Property Size</t>
        </is>
      </c>
    </row>
    <row r="45">
      <c r="A45" s="4" t="n">
        <v>4</v>
      </c>
      <c r="B45" s="4" t="n">
        <v>20</v>
      </c>
      <c r="C45" s="4" t="inlineStr">
        <is>
          <t>300-399</t>
        </is>
      </c>
      <c r="D45" s="4" t="inlineStr">
        <is>
          <t>Property Size</t>
        </is>
      </c>
    </row>
    <row r="46">
      <c r="A46" s="4" t="n">
        <v>1</v>
      </c>
      <c r="B46" s="4" t="n">
        <v>5</v>
      </c>
      <c r="C46" s="4" t="inlineStr">
        <is>
          <t>500+</t>
        </is>
      </c>
      <c r="D46" s="4" t="inlineStr">
        <is>
          <t>Property Size</t>
        </is>
      </c>
    </row>
    <row r="47">
      <c r="A47" s="9" t="n">
        <v>20</v>
      </c>
      <c r="B47" s="9" t="n">
        <v>100</v>
      </c>
      <c r="D47" s="9" t="inlineStr">
        <is>
          <t>Total Property Size</t>
        </is>
      </c>
    </row>
    <row r="48">
      <c r="A48" s="4" t="n">
        <v>10</v>
      </c>
      <c r="B48" s="4" t="n">
        <v>50</v>
      </c>
      <c r="C48" s="4" t="inlineStr">
        <is>
          <t>MARKETRATE</t>
        </is>
      </c>
      <c r="D48" s="4" t="inlineStr">
        <is>
          <t>Rent Type</t>
        </is>
      </c>
    </row>
    <row r="49">
      <c r="A49" s="4" t="n">
        <v>10</v>
      </c>
      <c r="B49" s="4" t="n">
        <v>50</v>
      </c>
      <c r="C49" s="4" t="inlineStr">
        <is>
          <t>AFFORDABLE</t>
        </is>
      </c>
      <c r="D49" s="4" t="inlineStr">
        <is>
          <t>Rent Type</t>
        </is>
      </c>
    </row>
    <row r="50">
      <c r="A50" s="9" t="n">
        <v>20</v>
      </c>
      <c r="B50" s="9" t="n">
        <v>100</v>
      </c>
      <c r="D50" s="9" t="inlineStr">
        <is>
          <t>Total Rent Type</t>
        </is>
      </c>
    </row>
    <row r="51"/>
  </sheetData>
  <mergeCells count="2">
    <mergeCell ref="A19:D19"/>
    <mergeCell ref="A1:B1"/>
  </mergeCells>
  <pageMargins left="0.75" right="0.75" top="1" bottom="1" header="0.5" footer="0.5"/>
</worksheet>
</file>

<file path=xl/worksheets/sheet225.xml><?xml version="1.0" encoding="utf-8"?>
<worksheet xmlns="http://schemas.openxmlformats.org/spreadsheetml/2006/main">
  <sheetPr>
    <outlinePr summaryBelow="1" summaryRight="1"/>
    <pageSetUpPr/>
  </sheetPr>
  <dimension ref="A1:D63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8234</v>
      </c>
    </row>
    <row r="3">
      <c r="A3" s="6" t="inlineStr">
        <is>
          <t>Sample (Total number of properties)</t>
        </is>
      </c>
      <c r="B3" s="4" t="n">
        <v>47</v>
      </c>
    </row>
    <row r="4">
      <c r="A4" s="6" t="inlineStr">
        <is>
          <t>Average property taxes per unit</t>
        </is>
      </c>
      <c r="B4" s="7" t="n">
        <v>1429</v>
      </c>
    </row>
    <row r="5">
      <c r="A5" s="6" t="inlineStr">
        <is>
          <t>Average payroll expenses per unit</t>
        </is>
      </c>
      <c r="B5" s="7" t="n">
        <v>1282</v>
      </c>
    </row>
    <row r="6">
      <c r="A6" s="6" t="inlineStr">
        <is>
          <t>Average capital expenditures per unit</t>
        </is>
      </c>
      <c r="B6" s="7" t="n">
        <v>258</v>
      </c>
    </row>
    <row r="7">
      <c r="A7" s="6" t="inlineStr">
        <is>
          <t>Average mortgage per unit</t>
        </is>
      </c>
      <c r="B7" s="7" t="n">
        <v>7605</v>
      </c>
    </row>
    <row r="8">
      <c r="A8" s="6" t="inlineStr">
        <is>
          <t>Average total operating expenses per unit</t>
        </is>
      </c>
      <c r="B8" s="7" t="n">
        <v>4548</v>
      </c>
    </row>
    <row r="9">
      <c r="A9" s="6" t="inlineStr">
        <is>
          <t>Average total expenses per unit</t>
        </is>
      </c>
      <c r="B9" s="7" t="n">
        <v>15123</v>
      </c>
    </row>
    <row r="10">
      <c r="A10" s="6" t="inlineStr">
        <is>
          <t>Average total profit per unit</t>
        </is>
      </c>
      <c r="B10" s="7" t="n">
        <v>1916</v>
      </c>
    </row>
    <row r="11">
      <c r="A11" s="6" t="inlineStr">
        <is>
          <t>Property taxes per dollar of rent</t>
        </is>
      </c>
      <c r="B11" s="4" t="inlineStr">
        <is>
          <t>8 cents</t>
        </is>
      </c>
    </row>
    <row r="12">
      <c r="A12" s="6" t="inlineStr">
        <is>
          <t>Payroll expenses per dollar of rent</t>
        </is>
      </c>
      <c r="B12" s="4" t="inlineStr">
        <is>
          <t>8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45 cents</t>
        </is>
      </c>
    </row>
    <row r="15">
      <c r="A15" s="6" t="inlineStr">
        <is>
          <t>Total operating expenses per dollar of rent</t>
        </is>
      </c>
      <c r="B15" s="4" t="inlineStr">
        <is>
          <t>27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6</v>
      </c>
      <c r="B21" s="4" t="n">
        <v>12.77</v>
      </c>
      <c r="C21" s="4" t="inlineStr">
        <is>
          <t>15217</t>
        </is>
      </c>
      <c r="D21" s="4" t="inlineStr">
        <is>
          <t>PROPERTYZIPCODE</t>
        </is>
      </c>
    </row>
    <row r="22">
      <c r="A22" s="4" t="n">
        <v>6</v>
      </c>
      <c r="B22" s="4" t="n">
        <v>12.77</v>
      </c>
      <c r="C22" s="4" t="inlineStr">
        <is>
          <t>15146</t>
        </is>
      </c>
      <c r="D22" s="4" t="inlineStr">
        <is>
          <t>PROPERTYZIPCODE</t>
        </is>
      </c>
    </row>
    <row r="23">
      <c r="A23" s="4" t="n">
        <v>4</v>
      </c>
      <c r="B23" s="4" t="n">
        <v>8.51</v>
      </c>
      <c r="C23" s="4" t="inlineStr">
        <is>
          <t>15224</t>
        </is>
      </c>
      <c r="D23" s="4" t="inlineStr">
        <is>
          <t>PROPERTYZIPCODE</t>
        </is>
      </c>
    </row>
    <row r="24">
      <c r="A24" s="4" t="n">
        <v>4</v>
      </c>
      <c r="B24" s="4" t="n">
        <v>8.51</v>
      </c>
      <c r="C24" s="4" t="inlineStr">
        <is>
          <t>15201</t>
        </is>
      </c>
      <c r="D24" s="4" t="inlineStr">
        <is>
          <t>PROPERTYZIPCODE</t>
        </is>
      </c>
    </row>
    <row r="25">
      <c r="A25" s="4" t="n">
        <v>3</v>
      </c>
      <c r="B25" s="4" t="n">
        <v>6.38</v>
      </c>
      <c r="C25" s="4" t="inlineStr">
        <is>
          <t>15203</t>
        </is>
      </c>
      <c r="D25" s="4" t="inlineStr">
        <is>
          <t>PROPERTYZIPCODE</t>
        </is>
      </c>
    </row>
    <row r="26">
      <c r="A26" s="4" t="n">
        <v>3</v>
      </c>
      <c r="B26" s="4" t="n">
        <v>6.38</v>
      </c>
      <c r="C26" s="4" t="inlineStr">
        <is>
          <t>15236</t>
        </is>
      </c>
      <c r="D26" s="4" t="inlineStr">
        <is>
          <t>PROPERTYZIPCODE</t>
        </is>
      </c>
    </row>
    <row r="27">
      <c r="A27" s="4" t="n">
        <v>3</v>
      </c>
      <c r="B27" s="4" t="n">
        <v>6.38</v>
      </c>
      <c r="C27" s="4" t="inlineStr">
        <is>
          <t>15213</t>
        </is>
      </c>
      <c r="D27" s="4" t="inlineStr">
        <is>
          <t>PROPERTYZIPCODE</t>
        </is>
      </c>
    </row>
    <row r="28">
      <c r="A28" s="4" t="n">
        <v>2</v>
      </c>
      <c r="B28" s="4" t="n">
        <v>4.26</v>
      </c>
      <c r="C28" s="4" t="inlineStr">
        <is>
          <t>15206</t>
        </is>
      </c>
      <c r="D28" s="4" t="inlineStr">
        <is>
          <t>PROPERTYZIPCODE</t>
        </is>
      </c>
    </row>
    <row r="29">
      <c r="A29" s="4" t="n">
        <v>2</v>
      </c>
      <c r="B29" s="4" t="n">
        <v>4.26</v>
      </c>
      <c r="C29" s="4" t="inlineStr">
        <is>
          <t>15102</t>
        </is>
      </c>
      <c r="D29" s="4" t="inlineStr">
        <is>
          <t>PROPERTYZIPCODE</t>
        </is>
      </c>
    </row>
    <row r="30">
      <c r="A30" s="4" t="n">
        <v>2</v>
      </c>
      <c r="B30" s="4" t="n">
        <v>4.26</v>
      </c>
      <c r="C30" s="4" t="inlineStr">
        <is>
          <t>15208</t>
        </is>
      </c>
      <c r="D30" s="4" t="inlineStr">
        <is>
          <t>PROPERTYZIPCODE</t>
        </is>
      </c>
    </row>
    <row r="31">
      <c r="A31" s="4" t="n">
        <v>2</v>
      </c>
      <c r="B31" s="4" t="n">
        <v>4.26</v>
      </c>
      <c r="C31" s="4" t="inlineStr">
        <is>
          <t>15227</t>
        </is>
      </c>
      <c r="D31" s="4" t="inlineStr">
        <is>
          <t>PROPERTYZIPCODE</t>
        </is>
      </c>
    </row>
    <row r="32">
      <c r="A32" s="4" t="n">
        <v>1</v>
      </c>
      <c r="B32" s="4" t="n">
        <v>2.13</v>
      </c>
      <c r="C32" s="4" t="inlineStr">
        <is>
          <t>15120</t>
        </is>
      </c>
      <c r="D32" s="4" t="inlineStr">
        <is>
          <t>PROPERTYZIPCODE</t>
        </is>
      </c>
    </row>
    <row r="33">
      <c r="A33" s="4" t="n">
        <v>1</v>
      </c>
      <c r="B33" s="4" t="n">
        <v>2.13</v>
      </c>
      <c r="C33" s="4" t="inlineStr">
        <is>
          <t>15222</t>
        </is>
      </c>
      <c r="D33" s="4" t="inlineStr">
        <is>
          <t>PROPERTYZIPCODE</t>
        </is>
      </c>
    </row>
    <row r="34">
      <c r="A34" s="4" t="n">
        <v>1</v>
      </c>
      <c r="B34" s="4" t="n">
        <v>2.13</v>
      </c>
      <c r="C34" s="4" t="inlineStr">
        <is>
          <t>15025</t>
        </is>
      </c>
      <c r="D34" s="4" t="inlineStr">
        <is>
          <t>PROPERTYZIPCODE</t>
        </is>
      </c>
    </row>
    <row r="35">
      <c r="A35" s="4" t="n">
        <v>1</v>
      </c>
      <c r="B35" s="4" t="n">
        <v>2.13</v>
      </c>
      <c r="C35" s="4" t="inlineStr">
        <is>
          <t>15220</t>
        </is>
      </c>
      <c r="D35" s="4" t="inlineStr">
        <is>
          <t>PROPERTYZIPCODE</t>
        </is>
      </c>
    </row>
    <row r="36">
      <c r="A36" s="4" t="n">
        <v>1</v>
      </c>
      <c r="B36" s="4" t="n">
        <v>2.13</v>
      </c>
      <c r="C36" s="4" t="inlineStr">
        <is>
          <t>15212</t>
        </is>
      </c>
      <c r="D36" s="4" t="inlineStr">
        <is>
          <t>PROPERTYZIPCODE</t>
        </is>
      </c>
    </row>
    <row r="37">
      <c r="A37" s="4" t="n">
        <v>1</v>
      </c>
      <c r="B37" s="4" t="n">
        <v>2.13</v>
      </c>
      <c r="C37" s="4" t="inlineStr">
        <is>
          <t>15129</t>
        </is>
      </c>
      <c r="D37" s="4" t="inlineStr">
        <is>
          <t>PROPERTYZIPCODE</t>
        </is>
      </c>
    </row>
    <row r="38">
      <c r="A38" s="4" t="n">
        <v>1</v>
      </c>
      <c r="B38" s="4" t="n">
        <v>2.13</v>
      </c>
      <c r="C38" s="4" t="inlineStr">
        <is>
          <t>15239</t>
        </is>
      </c>
      <c r="D38" s="4" t="inlineStr">
        <is>
          <t>PROPERTYZIPCODE</t>
        </is>
      </c>
    </row>
    <row r="39">
      <c r="A39" s="4" t="n">
        <v>1</v>
      </c>
      <c r="B39" s="4" t="n">
        <v>2.13</v>
      </c>
      <c r="C39" s="4" t="inlineStr">
        <is>
          <t>15104</t>
        </is>
      </c>
      <c r="D39" s="4" t="inlineStr">
        <is>
          <t>PROPERTYZIPCODE</t>
        </is>
      </c>
    </row>
    <row r="40">
      <c r="A40" s="4" t="n">
        <v>1</v>
      </c>
      <c r="B40" s="4" t="n">
        <v>2.13</v>
      </c>
      <c r="C40" s="4" t="inlineStr">
        <is>
          <t>15122</t>
        </is>
      </c>
      <c r="D40" s="4" t="inlineStr">
        <is>
          <t>PROPERTYZIPCODE</t>
        </is>
      </c>
    </row>
    <row r="41">
      <c r="A41" s="4" t="n">
        <v>1</v>
      </c>
      <c r="B41" s="4" t="n">
        <v>2.13</v>
      </c>
      <c r="C41" s="4" t="inlineStr">
        <is>
          <t>15642</t>
        </is>
      </c>
      <c r="D41" s="4" t="inlineStr">
        <is>
          <t>PROPERTYZIPCODE</t>
        </is>
      </c>
    </row>
    <row r="42">
      <c r="A42" s="9" t="n">
        <v>47</v>
      </c>
      <c r="B42" s="9" t="n">
        <v>100</v>
      </c>
      <c r="D42" s="9" t="inlineStr">
        <is>
          <t>Total PROPERTYZIPCODE</t>
        </is>
      </c>
    </row>
    <row r="43">
      <c r="A43" s="4" t="n">
        <v>30</v>
      </c>
      <c r="B43" s="4" t="n">
        <v>63.83</v>
      </c>
      <c r="C43" s="4" t="inlineStr">
        <is>
          <t>GARDEN</t>
        </is>
      </c>
      <c r="D43" s="4" t="inlineStr">
        <is>
          <t>Property Type</t>
        </is>
      </c>
    </row>
    <row r="44">
      <c r="A44" s="4" t="n">
        <v>13</v>
      </c>
      <c r="B44" s="4" t="n">
        <v>27.66</v>
      </c>
      <c r="C44" s="4" t="inlineStr">
        <is>
          <t>MIDRISE</t>
        </is>
      </c>
      <c r="D44" s="4" t="inlineStr">
        <is>
          <t>Property Type</t>
        </is>
      </c>
    </row>
    <row r="45">
      <c r="A45" s="4" t="n">
        <v>2</v>
      </c>
      <c r="B45" s="4" t="n">
        <v>4.26</v>
      </c>
      <c r="C45" s="4" t="inlineStr">
        <is>
          <t>HIRISE</t>
        </is>
      </c>
      <c r="D45" s="4" t="inlineStr">
        <is>
          <t>Property Type</t>
        </is>
      </c>
    </row>
    <row r="46">
      <c r="A46" s="4" t="n">
        <v>1</v>
      </c>
      <c r="B46" s="4" t="n">
        <v>2.13</v>
      </c>
      <c r="C46" s="4" t="inlineStr">
        <is>
          <t>SENIOR</t>
        </is>
      </c>
      <c r="D46" s="4" t="inlineStr">
        <is>
          <t>Property Type</t>
        </is>
      </c>
    </row>
    <row r="47">
      <c r="A47" s="4" t="n">
        <v>1</v>
      </c>
      <c r="B47" s="4" t="n">
        <v>2.13</v>
      </c>
      <c r="C47" s="4" t="inlineStr">
        <is>
          <t>MANUF</t>
        </is>
      </c>
      <c r="D47" s="4" t="inlineStr">
        <is>
          <t>Property Type</t>
        </is>
      </c>
    </row>
    <row r="48">
      <c r="A48" s="9" t="n">
        <v>47</v>
      </c>
      <c r="B48" s="9" t="n">
        <v>100</v>
      </c>
      <c r="D48" s="9" t="inlineStr">
        <is>
          <t>Total Property Type</t>
        </is>
      </c>
    </row>
    <row r="49">
      <c r="A49" s="4" t="n">
        <v>1</v>
      </c>
      <c r="B49" s="4" t="n">
        <v>2.13</v>
      </c>
      <c r="C49" s="4" t="inlineStr">
        <is>
          <t>Less than 5 years</t>
        </is>
      </c>
      <c r="D49" s="4" t="inlineStr">
        <is>
          <t>Age of Property</t>
        </is>
      </c>
    </row>
    <row r="50">
      <c r="A50" s="4" t="n">
        <v>15</v>
      </c>
      <c r="B50" s="4" t="n">
        <v>31.91</v>
      </c>
      <c r="C50" s="4" t="inlineStr">
        <is>
          <t>5-9 years</t>
        </is>
      </c>
      <c r="D50" s="4" t="inlineStr">
        <is>
          <t>Age of Property</t>
        </is>
      </c>
    </row>
    <row r="51">
      <c r="A51" s="4" t="n">
        <v>11</v>
      </c>
      <c r="B51" s="4" t="n">
        <v>23.4</v>
      </c>
      <c r="C51" s="4" t="inlineStr">
        <is>
          <t>10-19 years</t>
        </is>
      </c>
      <c r="D51" s="4" t="inlineStr">
        <is>
          <t>Age of Property</t>
        </is>
      </c>
    </row>
    <row r="52">
      <c r="A52" s="4" t="n">
        <v>20</v>
      </c>
      <c r="B52" s="4" t="n">
        <v>42.55</v>
      </c>
      <c r="C52" s="4" t="inlineStr">
        <is>
          <t>20+ years</t>
        </is>
      </c>
      <c r="D52" s="4" t="inlineStr">
        <is>
          <t>Age of Property</t>
        </is>
      </c>
    </row>
    <row r="53">
      <c r="A53" s="9" t="n">
        <v>47</v>
      </c>
      <c r="B53" s="9" t="n">
        <v>100</v>
      </c>
      <c r="D53" s="9" t="inlineStr">
        <is>
          <t>Total Age of Property</t>
        </is>
      </c>
    </row>
    <row r="54">
      <c r="A54" s="4" t="n">
        <v>22</v>
      </c>
      <c r="B54" s="4" t="n">
        <v>46.81</v>
      </c>
      <c r="C54" s="4" t="inlineStr">
        <is>
          <t>Less than 100</t>
        </is>
      </c>
      <c r="D54" s="4" t="inlineStr">
        <is>
          <t>Property Size</t>
        </is>
      </c>
    </row>
    <row r="55">
      <c r="A55" s="4" t="n">
        <v>9</v>
      </c>
      <c r="B55" s="4" t="n">
        <v>19.15</v>
      </c>
      <c r="C55" s="4" t="inlineStr">
        <is>
          <t>100-199</t>
        </is>
      </c>
      <c r="D55" s="4" t="inlineStr">
        <is>
          <t>Property Size</t>
        </is>
      </c>
    </row>
    <row r="56">
      <c r="A56" s="4" t="n">
        <v>8</v>
      </c>
      <c r="B56" s="4" t="n">
        <v>17.02</v>
      </c>
      <c r="C56" s="4" t="inlineStr">
        <is>
          <t>200-299</t>
        </is>
      </c>
      <c r="D56" s="4" t="inlineStr">
        <is>
          <t>Property Size</t>
        </is>
      </c>
    </row>
    <row r="57">
      <c r="A57" s="4" t="n">
        <v>6</v>
      </c>
      <c r="B57" s="4" t="n">
        <v>12.77</v>
      </c>
      <c r="C57" s="4" t="inlineStr">
        <is>
          <t>300-399</t>
        </is>
      </c>
      <c r="D57" s="4" t="inlineStr">
        <is>
          <t>Property Size</t>
        </is>
      </c>
    </row>
    <row r="58">
      <c r="A58" s="4" t="n">
        <v>2</v>
      </c>
      <c r="B58" s="4" t="n">
        <v>4.26</v>
      </c>
      <c r="C58" s="4" t="inlineStr">
        <is>
          <t>500+</t>
        </is>
      </c>
      <c r="D58" s="4" t="inlineStr">
        <is>
          <t>Property Size</t>
        </is>
      </c>
    </row>
    <row r="59">
      <c r="A59" s="9" t="n">
        <v>47</v>
      </c>
      <c r="B59" s="9" t="n">
        <v>100</v>
      </c>
      <c r="D59" s="9" t="inlineStr">
        <is>
          <t>Total Property Size</t>
        </is>
      </c>
    </row>
    <row r="60">
      <c r="A60" s="4" t="n">
        <v>25</v>
      </c>
      <c r="B60" s="4" t="n">
        <v>53.19</v>
      </c>
      <c r="C60" s="4" t="inlineStr">
        <is>
          <t>AFFORDABLE</t>
        </is>
      </c>
      <c r="D60" s="4" t="inlineStr">
        <is>
          <t>Rent Type</t>
        </is>
      </c>
    </row>
    <row r="61">
      <c r="A61" s="4" t="n">
        <v>22</v>
      </c>
      <c r="B61" s="4" t="n">
        <v>46.81</v>
      </c>
      <c r="C61" s="4" t="inlineStr">
        <is>
          <t>MARKETRATE</t>
        </is>
      </c>
      <c r="D61" s="4" t="inlineStr">
        <is>
          <t>Rent Type</t>
        </is>
      </c>
    </row>
    <row r="62">
      <c r="A62" s="9" t="n">
        <v>47</v>
      </c>
      <c r="B62" s="9" t="n">
        <v>100</v>
      </c>
      <c r="D62" s="9" t="inlineStr">
        <is>
          <t>Total Rent Type</t>
        </is>
      </c>
    </row>
    <row r="63"/>
  </sheetData>
  <mergeCells count="2">
    <mergeCell ref="A19:D19"/>
    <mergeCell ref="A1:B1"/>
  </mergeCells>
  <pageMargins left="0.75" right="0.75" top="1" bottom="1" header="0.5" footer="0.5"/>
</worksheet>
</file>

<file path=xl/worksheets/sheet226.xml><?xml version="1.0" encoding="utf-8"?>
<worksheet xmlns="http://schemas.openxmlformats.org/spreadsheetml/2006/main">
  <sheetPr>
    <outlinePr summaryBelow="1" summaryRight="1"/>
    <pageSetUpPr/>
  </sheetPr>
  <dimension ref="A1:D57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6050</v>
      </c>
    </row>
    <row r="3">
      <c r="A3" s="6" t="inlineStr">
        <is>
          <t>Sample (Total number of properties)</t>
        </is>
      </c>
      <c r="B3" s="4" t="n">
        <v>34</v>
      </c>
    </row>
    <row r="4">
      <c r="A4" s="6" t="inlineStr">
        <is>
          <t>Average property taxes per unit</t>
        </is>
      </c>
      <c r="B4" s="7" t="n">
        <v>1668</v>
      </c>
    </row>
    <row r="5">
      <c r="A5" s="6" t="inlineStr">
        <is>
          <t>Average payroll expenses per unit</t>
        </is>
      </c>
      <c r="B5" s="7" t="n">
        <v>1404</v>
      </c>
    </row>
    <row r="6">
      <c r="A6" s="6" t="inlineStr">
        <is>
          <t>Average capital expenditures per unit</t>
        </is>
      </c>
      <c r="B6" s="7" t="n">
        <v>245</v>
      </c>
    </row>
    <row r="7">
      <c r="A7" s="6" t="inlineStr">
        <is>
          <t>Average mortgage per unit</t>
        </is>
      </c>
      <c r="B7" s="7" t="n">
        <v>6808</v>
      </c>
    </row>
    <row r="8">
      <c r="A8" s="6" t="inlineStr">
        <is>
          <t>Average total operating expenses per unit</t>
        </is>
      </c>
      <c r="B8" s="7" t="n">
        <v>4163</v>
      </c>
    </row>
    <row r="9">
      <c r="A9" s="6" t="inlineStr">
        <is>
          <t>Average total expenses per unit</t>
        </is>
      </c>
      <c r="B9" s="7" t="n">
        <v>14289</v>
      </c>
    </row>
    <row r="10">
      <c r="A10" s="6" t="inlineStr">
        <is>
          <t>Average total profit per unit</t>
        </is>
      </c>
      <c r="B10" s="7" t="n">
        <v>1702</v>
      </c>
    </row>
    <row r="11">
      <c r="A11" s="6" t="inlineStr">
        <is>
          <t>Property taxes per dollar of rent</t>
        </is>
      </c>
      <c r="B11" s="4" t="inlineStr">
        <is>
          <t>10 cents</t>
        </is>
      </c>
    </row>
    <row r="12">
      <c r="A12" s="6" t="inlineStr">
        <is>
          <t>Payroll expenses per dollar of rent</t>
        </is>
      </c>
      <c r="B12" s="4" t="inlineStr">
        <is>
          <t>9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43 cents</t>
        </is>
      </c>
    </row>
    <row r="15">
      <c r="A15" s="6" t="inlineStr">
        <is>
          <t>Total operating expenses per dollar of rent</t>
        </is>
      </c>
      <c r="B15" s="4" t="inlineStr">
        <is>
          <t>26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5</v>
      </c>
      <c r="B21" s="4" t="n">
        <v>14.71</v>
      </c>
      <c r="C21" s="4" t="inlineStr">
        <is>
          <t>15108</t>
        </is>
      </c>
      <c r="D21" s="4" t="inlineStr">
        <is>
          <t>PROPERTYZIPCODE</t>
        </is>
      </c>
    </row>
    <row r="22">
      <c r="A22" s="4" t="n">
        <v>4</v>
      </c>
      <c r="B22" s="4" t="n">
        <v>11.76</v>
      </c>
      <c r="C22" s="4" t="inlineStr">
        <is>
          <t>15317</t>
        </is>
      </c>
      <c r="D22" s="4" t="inlineStr">
        <is>
          <t>PROPERTYZIPCODE</t>
        </is>
      </c>
    </row>
    <row r="23">
      <c r="A23" s="4" t="n">
        <v>3</v>
      </c>
      <c r="B23" s="4" t="n">
        <v>8.82</v>
      </c>
      <c r="C23" s="4" t="inlineStr">
        <is>
          <t>15235</t>
        </is>
      </c>
      <c r="D23" s="4" t="inlineStr">
        <is>
          <t>PROPERTYZIPCODE</t>
        </is>
      </c>
    </row>
    <row r="24">
      <c r="A24" s="4" t="n">
        <v>3</v>
      </c>
      <c r="B24" s="4" t="n">
        <v>8.82</v>
      </c>
      <c r="C24" s="4" t="inlineStr">
        <is>
          <t>15237</t>
        </is>
      </c>
      <c r="D24" s="4" t="inlineStr">
        <is>
          <t>PROPERTYZIPCODE</t>
        </is>
      </c>
    </row>
    <row r="25">
      <c r="A25" s="4" t="n">
        <v>3</v>
      </c>
      <c r="B25" s="4" t="n">
        <v>8.82</v>
      </c>
      <c r="C25" s="4" t="inlineStr">
        <is>
          <t>15205</t>
        </is>
      </c>
      <c r="D25" s="4" t="inlineStr">
        <is>
          <t>PROPERTYZIPCODE</t>
        </is>
      </c>
    </row>
    <row r="26">
      <c r="A26" s="4" t="n">
        <v>3</v>
      </c>
      <c r="B26" s="4" t="n">
        <v>8.82</v>
      </c>
      <c r="C26" s="4" t="inlineStr">
        <is>
          <t>15228</t>
        </is>
      </c>
      <c r="D26" s="4" t="inlineStr">
        <is>
          <t>PROPERTYZIPCODE</t>
        </is>
      </c>
    </row>
    <row r="27">
      <c r="A27" s="4" t="n">
        <v>2</v>
      </c>
      <c r="B27" s="4" t="n">
        <v>5.88</v>
      </c>
      <c r="C27" s="4" t="inlineStr">
        <is>
          <t>15106</t>
        </is>
      </c>
      <c r="D27" s="4" t="inlineStr">
        <is>
          <t>PROPERTYZIPCODE</t>
        </is>
      </c>
    </row>
    <row r="28">
      <c r="A28" s="4" t="n">
        <v>2</v>
      </c>
      <c r="B28" s="4" t="n">
        <v>5.88</v>
      </c>
      <c r="C28" s="4" t="inlineStr">
        <is>
          <t>15202</t>
        </is>
      </c>
      <c r="D28" s="4" t="inlineStr">
        <is>
          <t>PROPERTYZIPCODE</t>
        </is>
      </c>
    </row>
    <row r="29">
      <c r="A29" s="4" t="n">
        <v>1</v>
      </c>
      <c r="B29" s="4" t="n">
        <v>2.94</v>
      </c>
      <c r="C29" s="4" t="inlineStr">
        <is>
          <t>15450</t>
        </is>
      </c>
      <c r="D29" s="4" t="inlineStr">
        <is>
          <t>PROPERTYZIPCODE</t>
        </is>
      </c>
    </row>
    <row r="30">
      <c r="A30" s="4" t="n">
        <v>1</v>
      </c>
      <c r="B30" s="4" t="n">
        <v>2.94</v>
      </c>
      <c r="C30" s="4" t="inlineStr">
        <is>
          <t>15234</t>
        </is>
      </c>
      <c r="D30" s="4" t="inlineStr">
        <is>
          <t>PROPERTYZIPCODE</t>
        </is>
      </c>
    </row>
    <row r="31">
      <c r="A31" s="4" t="n">
        <v>1</v>
      </c>
      <c r="B31" s="4" t="n">
        <v>2.94</v>
      </c>
      <c r="C31" s="4" t="inlineStr">
        <is>
          <t>15201</t>
        </is>
      </c>
      <c r="D31" s="4" t="inlineStr">
        <is>
          <t>PROPERTYZIPCODE</t>
        </is>
      </c>
    </row>
    <row r="32">
      <c r="A32" s="4" t="n">
        <v>1</v>
      </c>
      <c r="B32" s="4" t="n">
        <v>2.94</v>
      </c>
      <c r="C32" s="4" t="inlineStr">
        <is>
          <t>15238</t>
        </is>
      </c>
      <c r="D32" s="4" t="inlineStr">
        <is>
          <t>PROPERTYZIPCODE</t>
        </is>
      </c>
    </row>
    <row r="33">
      <c r="A33" s="4" t="n">
        <v>1</v>
      </c>
      <c r="B33" s="4" t="n">
        <v>2.94</v>
      </c>
      <c r="C33" s="4" t="inlineStr">
        <is>
          <t>15090</t>
        </is>
      </c>
      <c r="D33" s="4" t="inlineStr">
        <is>
          <t>PROPERTYZIPCODE</t>
        </is>
      </c>
    </row>
    <row r="34">
      <c r="A34" s="4" t="n">
        <v>1</v>
      </c>
      <c r="B34" s="4" t="n">
        <v>2.94</v>
      </c>
      <c r="C34" s="4" t="inlineStr">
        <is>
          <t>15116</t>
        </is>
      </c>
      <c r="D34" s="4" t="inlineStr">
        <is>
          <t>PROPERTYZIPCODE</t>
        </is>
      </c>
    </row>
    <row r="35">
      <c r="A35" s="4" t="n">
        <v>1</v>
      </c>
      <c r="B35" s="4" t="n">
        <v>2.94</v>
      </c>
      <c r="C35" s="4" t="inlineStr">
        <is>
          <t>15143</t>
        </is>
      </c>
      <c r="D35" s="4" t="inlineStr">
        <is>
          <t>PROPERTYZIPCODE</t>
        </is>
      </c>
    </row>
    <row r="36">
      <c r="A36" s="4" t="n">
        <v>1</v>
      </c>
      <c r="B36" s="4" t="n">
        <v>2.94</v>
      </c>
      <c r="C36" s="4" t="inlineStr">
        <is>
          <t>15221</t>
        </is>
      </c>
      <c r="D36" s="4" t="inlineStr">
        <is>
          <t>PROPERTYZIPCODE</t>
        </is>
      </c>
    </row>
    <row r="37">
      <c r="A37" s="4" t="n">
        <v>1</v>
      </c>
      <c r="B37" s="4" t="n">
        <v>2.94</v>
      </c>
      <c r="C37" s="4" t="inlineStr">
        <is>
          <t>15148</t>
        </is>
      </c>
      <c r="D37" s="4" t="inlineStr">
        <is>
          <t>PROPERTYZIPCODE</t>
        </is>
      </c>
    </row>
    <row r="38">
      <c r="A38" s="9" t="n">
        <v>34</v>
      </c>
      <c r="B38" s="9" t="n">
        <v>100</v>
      </c>
      <c r="D38" s="9" t="inlineStr">
        <is>
          <t>Total PROPERTYZIPCODE</t>
        </is>
      </c>
    </row>
    <row r="39">
      <c r="A39" s="4" t="n">
        <v>29</v>
      </c>
      <c r="B39" s="4" t="n">
        <v>85.29000000000001</v>
      </c>
      <c r="C39" s="4" t="inlineStr">
        <is>
          <t>GARDEN</t>
        </is>
      </c>
      <c r="D39" s="4" t="inlineStr">
        <is>
          <t>Property Type</t>
        </is>
      </c>
    </row>
    <row r="40">
      <c r="A40" s="4" t="n">
        <v>4</v>
      </c>
      <c r="B40" s="4" t="n">
        <v>11.76</v>
      </c>
      <c r="C40" s="4" t="inlineStr">
        <is>
          <t>MIDRISE</t>
        </is>
      </c>
      <c r="D40" s="4" t="inlineStr">
        <is>
          <t>Property Type</t>
        </is>
      </c>
    </row>
    <row r="41">
      <c r="A41" s="4" t="n">
        <v>1</v>
      </c>
      <c r="B41" s="4" t="n">
        <v>2.94</v>
      </c>
      <c r="C41" s="4" t="inlineStr">
        <is>
          <t>MANUF</t>
        </is>
      </c>
      <c r="D41" s="4" t="inlineStr">
        <is>
          <t>Property Type</t>
        </is>
      </c>
    </row>
    <row r="42">
      <c r="A42" s="9" t="n">
        <v>34</v>
      </c>
      <c r="B42" s="9" t="n">
        <v>100</v>
      </c>
      <c r="D42" s="9" t="inlineStr">
        <is>
          <t>Total Property Type</t>
        </is>
      </c>
    </row>
    <row r="43">
      <c r="A43" s="4" t="n">
        <v>3</v>
      </c>
      <c r="B43" s="4" t="n">
        <v>8.82</v>
      </c>
      <c r="C43" s="4" t="inlineStr">
        <is>
          <t>Less than 5 years</t>
        </is>
      </c>
      <c r="D43" s="4" t="inlineStr">
        <is>
          <t>Age of Property</t>
        </is>
      </c>
    </row>
    <row r="44">
      <c r="A44" s="4" t="n">
        <v>8</v>
      </c>
      <c r="B44" s="4" t="n">
        <v>23.53</v>
      </c>
      <c r="C44" s="4" t="inlineStr">
        <is>
          <t>5-9 years</t>
        </is>
      </c>
      <c r="D44" s="4" t="inlineStr">
        <is>
          <t>Age of Property</t>
        </is>
      </c>
    </row>
    <row r="45">
      <c r="A45" s="4" t="n">
        <v>3</v>
      </c>
      <c r="B45" s="4" t="n">
        <v>8.82</v>
      </c>
      <c r="C45" s="4" t="inlineStr">
        <is>
          <t>10-19 years</t>
        </is>
      </c>
      <c r="D45" s="4" t="inlineStr">
        <is>
          <t>Age of Property</t>
        </is>
      </c>
    </row>
    <row r="46">
      <c r="A46" s="4" t="n">
        <v>20</v>
      </c>
      <c r="B46" s="4" t="n">
        <v>58.82</v>
      </c>
      <c r="C46" s="4" t="inlineStr">
        <is>
          <t>20+ years</t>
        </is>
      </c>
      <c r="D46" s="4" t="inlineStr">
        <is>
          <t>Age of Property</t>
        </is>
      </c>
    </row>
    <row r="47">
      <c r="A47" s="9" t="n">
        <v>34</v>
      </c>
      <c r="B47" s="9" t="n">
        <v>100</v>
      </c>
      <c r="D47" s="9" t="inlineStr">
        <is>
          <t>Total Age of Property</t>
        </is>
      </c>
    </row>
    <row r="48">
      <c r="A48" s="4" t="n">
        <v>12</v>
      </c>
      <c r="B48" s="4" t="n">
        <v>35.29</v>
      </c>
      <c r="C48" s="4" t="inlineStr">
        <is>
          <t>Less than 100</t>
        </is>
      </c>
      <c r="D48" s="4" t="inlineStr">
        <is>
          <t>Property Size</t>
        </is>
      </c>
    </row>
    <row r="49">
      <c r="A49" s="4" t="n">
        <v>9</v>
      </c>
      <c r="B49" s="4" t="n">
        <v>26.47</v>
      </c>
      <c r="C49" s="4" t="inlineStr">
        <is>
          <t>100-199</t>
        </is>
      </c>
      <c r="D49" s="4" t="inlineStr">
        <is>
          <t>Property Size</t>
        </is>
      </c>
    </row>
    <row r="50">
      <c r="A50" s="4" t="n">
        <v>6</v>
      </c>
      <c r="B50" s="4" t="n">
        <v>17.65</v>
      </c>
      <c r="C50" s="4" t="inlineStr">
        <is>
          <t>200-299</t>
        </is>
      </c>
      <c r="D50" s="4" t="inlineStr">
        <is>
          <t>Property Size</t>
        </is>
      </c>
    </row>
    <row r="51">
      <c r="A51" s="4" t="n">
        <v>3</v>
      </c>
      <c r="B51" s="4" t="n">
        <v>8.82</v>
      </c>
      <c r="C51" s="4" t="inlineStr">
        <is>
          <t>300-399</t>
        </is>
      </c>
      <c r="D51" s="4" t="inlineStr">
        <is>
          <t>Property Size</t>
        </is>
      </c>
    </row>
    <row r="52">
      <c r="A52" s="4" t="n">
        <v>4</v>
      </c>
      <c r="B52" s="4" t="n">
        <v>11.76</v>
      </c>
      <c r="C52" s="4" t="inlineStr">
        <is>
          <t>400-499</t>
        </is>
      </c>
      <c r="D52" s="4" t="inlineStr">
        <is>
          <t>Property Size</t>
        </is>
      </c>
    </row>
    <row r="53">
      <c r="A53" s="9" t="n">
        <v>34</v>
      </c>
      <c r="B53" s="9" t="n">
        <v>100</v>
      </c>
      <c r="D53" s="9" t="inlineStr">
        <is>
          <t>Total Property Size</t>
        </is>
      </c>
    </row>
    <row r="54">
      <c r="A54" s="4" t="n">
        <v>18</v>
      </c>
      <c r="B54" s="4" t="n">
        <v>52.94</v>
      </c>
      <c r="C54" s="4" t="inlineStr">
        <is>
          <t>AFFORDABLE</t>
        </is>
      </c>
      <c r="D54" s="4" t="inlineStr">
        <is>
          <t>Rent Type</t>
        </is>
      </c>
    </row>
    <row r="55">
      <c r="A55" s="4" t="n">
        <v>16</v>
      </c>
      <c r="B55" s="4" t="n">
        <v>47.06</v>
      </c>
      <c r="C55" s="4" t="inlineStr">
        <is>
          <t>MARKETRATE</t>
        </is>
      </c>
      <c r="D55" s="4" t="inlineStr">
        <is>
          <t>Rent Type</t>
        </is>
      </c>
    </row>
    <row r="56">
      <c r="A56" s="9" t="n">
        <v>34</v>
      </c>
      <c r="B56" s="9" t="n">
        <v>100</v>
      </c>
      <c r="D56" s="9" t="inlineStr">
        <is>
          <t>Total Rent Type</t>
        </is>
      </c>
    </row>
    <row r="57"/>
  </sheetData>
  <mergeCells count="2">
    <mergeCell ref="A19:D19"/>
    <mergeCell ref="A1:B1"/>
  </mergeCells>
  <pageMargins left="0.75" right="0.75" top="1" bottom="1" header="0.5" footer="0.5"/>
</worksheet>
</file>

<file path=xl/worksheets/sheet227.xml><?xml version="1.0" encoding="utf-8"?>
<worksheet xmlns="http://schemas.openxmlformats.org/spreadsheetml/2006/main">
  <sheetPr>
    <outlinePr summaryBelow="1" summaryRight="1"/>
    <pageSetUpPr/>
  </sheetPr>
  <dimension ref="A1:D53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4835</v>
      </c>
    </row>
    <row r="3">
      <c r="A3" s="6" t="inlineStr">
        <is>
          <t>Sample (Total number of properties)</t>
        </is>
      </c>
      <c r="B3" s="4" t="n">
        <v>30</v>
      </c>
    </row>
    <row r="4">
      <c r="A4" s="6" t="inlineStr">
        <is>
          <t>Average property taxes per unit</t>
        </is>
      </c>
      <c r="B4" s="7" t="n">
        <v>1617</v>
      </c>
    </row>
    <row r="5">
      <c r="A5" s="6" t="inlineStr">
        <is>
          <t>Average payroll expenses per unit</t>
        </is>
      </c>
      <c r="B5" s="7" t="n">
        <v>1533</v>
      </c>
    </row>
    <row r="6">
      <c r="A6" s="6" t="inlineStr">
        <is>
          <t>Average capital expenditures per unit</t>
        </is>
      </c>
      <c r="B6" s="7" t="n">
        <v>235</v>
      </c>
    </row>
    <row r="7">
      <c r="A7" s="6" t="inlineStr">
        <is>
          <t>Average mortgage per unit</t>
        </is>
      </c>
      <c r="B7" s="7" t="n">
        <v>6308</v>
      </c>
    </row>
    <row r="8">
      <c r="A8" s="6" t="inlineStr">
        <is>
          <t>Average total operating expenses per unit</t>
        </is>
      </c>
      <c r="B8" s="7" t="n">
        <v>3833</v>
      </c>
    </row>
    <row r="9">
      <c r="A9" s="6" t="inlineStr">
        <is>
          <t>Average total expenses per unit</t>
        </is>
      </c>
      <c r="B9" s="7" t="n">
        <v>13526</v>
      </c>
    </row>
    <row r="10">
      <c r="A10" s="6" t="inlineStr">
        <is>
          <t>Average total profit per unit</t>
        </is>
      </c>
      <c r="B10" s="7" t="n">
        <v>1577</v>
      </c>
    </row>
    <row r="11">
      <c r="A11" s="6" t="inlineStr">
        <is>
          <t>Property taxes per dollar of rent</t>
        </is>
      </c>
      <c r="B11" s="4" t="inlineStr">
        <is>
          <t>11 cents</t>
        </is>
      </c>
    </row>
    <row r="12">
      <c r="A12" s="6" t="inlineStr">
        <is>
          <t>Payroll expenses per dollar of rent</t>
        </is>
      </c>
      <c r="B12" s="4" t="inlineStr">
        <is>
          <t>10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42 cents</t>
        </is>
      </c>
    </row>
    <row r="15">
      <c r="A15" s="6" t="inlineStr">
        <is>
          <t>Total operating expenses per dollar of rent</t>
        </is>
      </c>
      <c r="B15" s="4" t="inlineStr">
        <is>
          <t>25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6</v>
      </c>
      <c r="B21" s="4" t="n">
        <v>20</v>
      </c>
      <c r="C21" s="4" t="inlineStr">
        <is>
          <t>29615</t>
        </is>
      </c>
      <c r="D21" s="4" t="inlineStr">
        <is>
          <t>PROPERTYZIPCODE</t>
        </is>
      </c>
    </row>
    <row r="22">
      <c r="A22" s="4" t="n">
        <v>4</v>
      </c>
      <c r="B22" s="4" t="n">
        <v>13.33</v>
      </c>
      <c r="C22" s="4" t="inlineStr">
        <is>
          <t>29651</t>
        </is>
      </c>
      <c r="D22" s="4" t="inlineStr">
        <is>
          <t>PROPERTYZIPCODE</t>
        </is>
      </c>
    </row>
    <row r="23">
      <c r="A23" s="4" t="n">
        <v>3</v>
      </c>
      <c r="B23" s="4" t="n">
        <v>10</v>
      </c>
      <c r="C23" s="4" t="inlineStr">
        <is>
          <t>29334</t>
        </is>
      </c>
      <c r="D23" s="4" t="inlineStr">
        <is>
          <t>PROPERTYZIPCODE</t>
        </is>
      </c>
    </row>
    <row r="24">
      <c r="A24" s="4" t="n">
        <v>3</v>
      </c>
      <c r="B24" s="4" t="n">
        <v>10</v>
      </c>
      <c r="C24" s="4" t="inlineStr">
        <is>
          <t>29650</t>
        </is>
      </c>
      <c r="D24" s="4" t="inlineStr">
        <is>
          <t>PROPERTYZIPCODE</t>
        </is>
      </c>
    </row>
    <row r="25">
      <c r="A25" s="4" t="n">
        <v>3</v>
      </c>
      <c r="B25" s="4" t="n">
        <v>10</v>
      </c>
      <c r="C25" s="4" t="inlineStr">
        <is>
          <t>29611</t>
        </is>
      </c>
      <c r="D25" s="4" t="inlineStr">
        <is>
          <t>PROPERTYZIPCODE</t>
        </is>
      </c>
    </row>
    <row r="26">
      <c r="A26" s="4" t="n">
        <v>2</v>
      </c>
      <c r="B26" s="4" t="n">
        <v>6.67</v>
      </c>
      <c r="C26" s="4" t="inlineStr">
        <is>
          <t>29601</t>
        </is>
      </c>
      <c r="D26" s="4" t="inlineStr">
        <is>
          <t>PROPERTYZIPCODE</t>
        </is>
      </c>
    </row>
    <row r="27">
      <c r="A27" s="4" t="n">
        <v>2</v>
      </c>
      <c r="B27" s="4" t="n">
        <v>6.67</v>
      </c>
      <c r="C27" s="4" t="inlineStr">
        <is>
          <t>29607</t>
        </is>
      </c>
      <c r="D27" s="4" t="inlineStr">
        <is>
          <t>PROPERTYZIPCODE</t>
        </is>
      </c>
    </row>
    <row r="28">
      <c r="A28" s="4" t="n">
        <v>1</v>
      </c>
      <c r="B28" s="4" t="n">
        <v>3.33</v>
      </c>
      <c r="C28" s="4" t="inlineStr">
        <is>
          <t>29681</t>
        </is>
      </c>
      <c r="D28" s="4" t="inlineStr">
        <is>
          <t>PROPERTYZIPCODE</t>
        </is>
      </c>
    </row>
    <row r="29">
      <c r="A29" s="4" t="n">
        <v>1</v>
      </c>
      <c r="B29" s="4" t="n">
        <v>3.33</v>
      </c>
      <c r="C29" s="4" t="inlineStr">
        <is>
          <t>29609</t>
        </is>
      </c>
      <c r="D29" s="4" t="inlineStr">
        <is>
          <t>PROPERTYZIPCODE</t>
        </is>
      </c>
    </row>
    <row r="30">
      <c r="A30" s="4" t="n">
        <v>1</v>
      </c>
      <c r="B30" s="4" t="n">
        <v>3.33</v>
      </c>
      <c r="C30" s="4" t="inlineStr">
        <is>
          <t>29687</t>
        </is>
      </c>
      <c r="D30" s="4" t="inlineStr">
        <is>
          <t>PROPERTYZIPCODE</t>
        </is>
      </c>
    </row>
    <row r="31">
      <c r="A31" s="4" t="n">
        <v>1</v>
      </c>
      <c r="B31" s="4" t="n">
        <v>3.33</v>
      </c>
      <c r="C31" s="4" t="inlineStr">
        <is>
          <t>29605</t>
        </is>
      </c>
      <c r="D31" s="4" t="inlineStr">
        <is>
          <t>PROPERTYZIPCODE</t>
        </is>
      </c>
    </row>
    <row r="32">
      <c r="A32" s="4" t="n">
        <v>1</v>
      </c>
      <c r="B32" s="4" t="n">
        <v>3.33</v>
      </c>
      <c r="C32" s="4" t="inlineStr">
        <is>
          <t>29349</t>
        </is>
      </c>
      <c r="D32" s="4" t="inlineStr">
        <is>
          <t>PROPERTYZIPCODE</t>
        </is>
      </c>
    </row>
    <row r="33">
      <c r="A33" s="4" t="n">
        <v>1</v>
      </c>
      <c r="B33" s="4" t="n">
        <v>3.33</v>
      </c>
      <c r="C33" s="4" t="inlineStr">
        <is>
          <t>29301</t>
        </is>
      </c>
      <c r="D33" s="4" t="inlineStr">
        <is>
          <t>PROPERTYZIPCODE</t>
        </is>
      </c>
    </row>
    <row r="34">
      <c r="A34" s="4" t="n">
        <v>1</v>
      </c>
      <c r="B34" s="4" t="n">
        <v>3.33</v>
      </c>
      <c r="C34" s="4" t="inlineStr">
        <is>
          <t>38478</t>
        </is>
      </c>
      <c r="D34" s="4" t="inlineStr">
        <is>
          <t>PROPERTYZIPCODE</t>
        </is>
      </c>
    </row>
    <row r="35">
      <c r="A35" s="9" t="n">
        <v>30</v>
      </c>
      <c r="B35" s="9" t="n">
        <v>100</v>
      </c>
      <c r="D35" s="9" t="inlineStr">
        <is>
          <t>Total PROPERTYZIPCODE</t>
        </is>
      </c>
    </row>
    <row r="36">
      <c r="A36" s="4" t="n">
        <v>27</v>
      </c>
      <c r="B36" s="4" t="n">
        <v>90</v>
      </c>
      <c r="C36" s="4" t="inlineStr">
        <is>
          <t>GARDEN</t>
        </is>
      </c>
      <c r="D36" s="4" t="inlineStr">
        <is>
          <t>Property Type</t>
        </is>
      </c>
    </row>
    <row r="37">
      <c r="A37" s="4" t="n">
        <v>2</v>
      </c>
      <c r="B37" s="4" t="n">
        <v>6.67</v>
      </c>
      <c r="C37" s="4" t="inlineStr">
        <is>
          <t>MIDRISE</t>
        </is>
      </c>
      <c r="D37" s="4" t="inlineStr">
        <is>
          <t>Property Type</t>
        </is>
      </c>
    </row>
    <row r="38">
      <c r="A38" s="4" t="n">
        <v>1</v>
      </c>
      <c r="B38" s="4" t="n">
        <v>3.33</v>
      </c>
      <c r="C38" s="4" t="inlineStr">
        <is>
          <t>SENIOR</t>
        </is>
      </c>
      <c r="D38" s="4" t="inlineStr">
        <is>
          <t>Property Type</t>
        </is>
      </c>
    </row>
    <row r="39">
      <c r="A39" s="9" t="n">
        <v>30</v>
      </c>
      <c r="B39" s="9" t="n">
        <v>100</v>
      </c>
      <c r="D39" s="9" t="inlineStr">
        <is>
          <t>Total Property Type</t>
        </is>
      </c>
    </row>
    <row r="40">
      <c r="A40" s="4" t="n">
        <v>5</v>
      </c>
      <c r="B40" s="4" t="n">
        <v>16.67</v>
      </c>
      <c r="C40" s="4" t="inlineStr">
        <is>
          <t>Less than 5 years</t>
        </is>
      </c>
      <c r="D40" s="4" t="inlineStr">
        <is>
          <t>Age of Property</t>
        </is>
      </c>
    </row>
    <row r="41">
      <c r="A41" s="4" t="n">
        <v>9</v>
      </c>
      <c r="B41" s="4" t="n">
        <v>30</v>
      </c>
      <c r="C41" s="4" t="inlineStr">
        <is>
          <t>5-9 years</t>
        </is>
      </c>
      <c r="D41" s="4" t="inlineStr">
        <is>
          <t>Age of Property</t>
        </is>
      </c>
    </row>
    <row r="42">
      <c r="A42" s="4" t="n">
        <v>6</v>
      </c>
      <c r="B42" s="4" t="n">
        <v>20</v>
      </c>
      <c r="C42" s="4" t="inlineStr">
        <is>
          <t>10-19 years</t>
        </is>
      </c>
      <c r="D42" s="4" t="inlineStr">
        <is>
          <t>Age of Property</t>
        </is>
      </c>
    </row>
    <row r="43">
      <c r="A43" s="4" t="n">
        <v>10</v>
      </c>
      <c r="B43" s="4" t="n">
        <v>33.33</v>
      </c>
      <c r="C43" s="4" t="inlineStr">
        <is>
          <t>20+ years</t>
        </is>
      </c>
      <c r="D43" s="4" t="inlineStr">
        <is>
          <t>Age of Property</t>
        </is>
      </c>
    </row>
    <row r="44">
      <c r="A44" s="9" t="n">
        <v>30</v>
      </c>
      <c r="B44" s="9" t="n">
        <v>100</v>
      </c>
      <c r="D44" s="9" t="inlineStr">
        <is>
          <t>Total Age of Property</t>
        </is>
      </c>
    </row>
    <row r="45">
      <c r="A45" s="4" t="n">
        <v>11</v>
      </c>
      <c r="B45" s="4" t="n">
        <v>36.67</v>
      </c>
      <c r="C45" s="4" t="inlineStr">
        <is>
          <t>Less than 100</t>
        </is>
      </c>
      <c r="D45" s="4" t="inlineStr">
        <is>
          <t>Property Size</t>
        </is>
      </c>
    </row>
    <row r="46">
      <c r="A46" s="4" t="n">
        <v>6</v>
      </c>
      <c r="B46" s="4" t="n">
        <v>20</v>
      </c>
      <c r="C46" s="4" t="inlineStr">
        <is>
          <t>100-199</t>
        </is>
      </c>
      <c r="D46" s="4" t="inlineStr">
        <is>
          <t>Property Size</t>
        </is>
      </c>
    </row>
    <row r="47">
      <c r="A47" s="4" t="n">
        <v>12</v>
      </c>
      <c r="B47" s="4" t="n">
        <v>40</v>
      </c>
      <c r="C47" s="4" t="inlineStr">
        <is>
          <t>200-299</t>
        </is>
      </c>
      <c r="D47" s="4" t="inlineStr">
        <is>
          <t>Property Size</t>
        </is>
      </c>
    </row>
    <row r="48">
      <c r="A48" s="4" t="n">
        <v>1</v>
      </c>
      <c r="B48" s="4" t="n">
        <v>3.33</v>
      </c>
      <c r="C48" s="4" t="inlineStr">
        <is>
          <t>300-399</t>
        </is>
      </c>
      <c r="D48" s="4" t="inlineStr">
        <is>
          <t>Property Size</t>
        </is>
      </c>
    </row>
    <row r="49">
      <c r="A49" s="9" t="n">
        <v>30</v>
      </c>
      <c r="B49" s="9" t="n">
        <v>100</v>
      </c>
      <c r="D49" s="9" t="inlineStr">
        <is>
          <t>Total Property Size</t>
        </is>
      </c>
    </row>
    <row r="50">
      <c r="A50" s="4" t="n">
        <v>18</v>
      </c>
      <c r="B50" s="4" t="n">
        <v>60</v>
      </c>
      <c r="C50" s="4" t="inlineStr">
        <is>
          <t>MARKETRATE</t>
        </is>
      </c>
      <c r="D50" s="4" t="inlineStr">
        <is>
          <t>Rent Type</t>
        </is>
      </c>
    </row>
    <row r="51">
      <c r="A51" s="4" t="n">
        <v>12</v>
      </c>
      <c r="B51" s="4" t="n">
        <v>40</v>
      </c>
      <c r="C51" s="4" t="inlineStr">
        <is>
          <t>AFFORDABLE</t>
        </is>
      </c>
      <c r="D51" s="4" t="inlineStr">
        <is>
          <t>Rent Type</t>
        </is>
      </c>
    </row>
    <row r="52">
      <c r="A52" s="9" t="n">
        <v>30</v>
      </c>
      <c r="B52" s="9" t="n">
        <v>100</v>
      </c>
      <c r="D52" s="9" t="inlineStr">
        <is>
          <t>Total Rent Type</t>
        </is>
      </c>
    </row>
    <row r="53"/>
  </sheetData>
  <mergeCells count="2">
    <mergeCell ref="A19:D19"/>
    <mergeCell ref="A1:B1"/>
  </mergeCells>
  <pageMargins left="0.75" right="0.75" top="1" bottom="1" header="0.5" footer="0.5"/>
</worksheet>
</file>

<file path=xl/worksheets/sheet228.xml><?xml version="1.0" encoding="utf-8"?>
<worksheet xmlns="http://schemas.openxmlformats.org/spreadsheetml/2006/main">
  <sheetPr>
    <outlinePr summaryBelow="1" summaryRight="1"/>
    <pageSetUpPr/>
  </sheetPr>
  <dimension ref="A1:D57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5594</v>
      </c>
    </row>
    <row r="3">
      <c r="A3" s="6" t="inlineStr">
        <is>
          <t>Sample (Total number of properties)</t>
        </is>
      </c>
      <c r="B3" s="4" t="n">
        <v>32</v>
      </c>
    </row>
    <row r="4">
      <c r="A4" s="6" t="inlineStr">
        <is>
          <t>Average property taxes per unit</t>
        </is>
      </c>
      <c r="B4" s="7" t="n">
        <v>1544</v>
      </c>
    </row>
    <row r="5">
      <c r="A5" s="6" t="inlineStr">
        <is>
          <t>Average payroll expenses per unit</t>
        </is>
      </c>
      <c r="B5" s="7" t="n">
        <v>1599</v>
      </c>
    </row>
    <row r="6">
      <c r="A6" s="6" t="inlineStr">
        <is>
          <t>Average capital expenditures per unit</t>
        </is>
      </c>
      <c r="B6" s="7" t="n">
        <v>258</v>
      </c>
    </row>
    <row r="7">
      <c r="A7" s="6" t="inlineStr">
        <is>
          <t>Average mortgage per unit</t>
        </is>
      </c>
      <c r="B7" s="7" t="n">
        <v>5753</v>
      </c>
    </row>
    <row r="8">
      <c r="A8" s="6" t="inlineStr">
        <is>
          <t>Average total operating expenses per unit</t>
        </is>
      </c>
      <c r="B8" s="7" t="n">
        <v>4765</v>
      </c>
    </row>
    <row r="9">
      <c r="A9" s="6" t="inlineStr">
        <is>
          <t>Average total expenses per unit</t>
        </is>
      </c>
      <c r="B9" s="7" t="n">
        <v>13919</v>
      </c>
    </row>
    <row r="10">
      <c r="A10" s="6" t="inlineStr">
        <is>
          <t>Average total profit per unit</t>
        </is>
      </c>
      <c r="B10" s="7" t="n">
        <v>1449</v>
      </c>
    </row>
    <row r="11">
      <c r="A11" s="6" t="inlineStr">
        <is>
          <t>Property taxes per dollar of rent</t>
        </is>
      </c>
      <c r="B11" s="4" t="inlineStr">
        <is>
          <t>10 cents</t>
        </is>
      </c>
    </row>
    <row r="12">
      <c r="A12" s="6" t="inlineStr">
        <is>
          <t>Payroll expenses per dollar of rent</t>
        </is>
      </c>
      <c r="B12" s="4" t="inlineStr">
        <is>
          <t>10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37 cents</t>
        </is>
      </c>
    </row>
    <row r="15">
      <c r="A15" s="6" t="inlineStr">
        <is>
          <t>Total operating expenses per dollar of rent</t>
        </is>
      </c>
      <c r="B15" s="4" t="inlineStr">
        <is>
          <t>31 cents</t>
        </is>
      </c>
    </row>
    <row r="16">
      <c r="A16" s="6" t="inlineStr">
        <is>
          <t>Total expenses per dollar of rent</t>
        </is>
      </c>
      <c r="B16" s="4" t="inlineStr">
        <is>
          <t>91 cents</t>
        </is>
      </c>
    </row>
    <row r="17">
      <c r="A17" s="6" t="inlineStr">
        <is>
          <t>Total profit per dollar of rent</t>
        </is>
      </c>
      <c r="B17" s="4" t="inlineStr">
        <is>
          <t>9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4</v>
      </c>
      <c r="B21" s="4" t="n">
        <v>12.5</v>
      </c>
      <c r="C21" s="4" t="inlineStr">
        <is>
          <t>29201</t>
        </is>
      </c>
      <c r="D21" s="4" t="inlineStr">
        <is>
          <t>PROPERTYZIPCODE</t>
        </is>
      </c>
    </row>
    <row r="22">
      <c r="A22" s="4" t="n">
        <v>4</v>
      </c>
      <c r="B22" s="4" t="n">
        <v>12.5</v>
      </c>
      <c r="C22" s="4" t="inlineStr">
        <is>
          <t>29406</t>
        </is>
      </c>
      <c r="D22" s="4" t="inlineStr">
        <is>
          <t>PROPERTYZIPCODE</t>
        </is>
      </c>
    </row>
    <row r="23">
      <c r="A23" s="4" t="n">
        <v>4</v>
      </c>
      <c r="B23" s="4" t="n">
        <v>12.5</v>
      </c>
      <c r="C23" s="4" t="inlineStr">
        <is>
          <t>29418</t>
        </is>
      </c>
      <c r="D23" s="4" t="inlineStr">
        <is>
          <t>PROPERTYZIPCODE</t>
        </is>
      </c>
    </row>
    <row r="24">
      <c r="A24" s="4" t="n">
        <v>3</v>
      </c>
      <c r="B24" s="4" t="n">
        <v>9.380000000000001</v>
      </c>
      <c r="C24" s="4" t="inlineStr">
        <is>
          <t>29407</t>
        </is>
      </c>
      <c r="D24" s="4" t="inlineStr">
        <is>
          <t>PROPERTYZIPCODE</t>
        </is>
      </c>
    </row>
    <row r="25">
      <c r="A25" s="4" t="n">
        <v>3</v>
      </c>
      <c r="B25" s="4" t="n">
        <v>9.380000000000001</v>
      </c>
      <c r="C25" s="4" t="inlineStr">
        <is>
          <t>29203</t>
        </is>
      </c>
      <c r="D25" s="4" t="inlineStr">
        <is>
          <t>PROPERTYZIPCODE</t>
        </is>
      </c>
    </row>
    <row r="26">
      <c r="A26" s="4" t="n">
        <v>2</v>
      </c>
      <c r="B26" s="4" t="n">
        <v>6.25</v>
      </c>
      <c r="C26" s="4" t="inlineStr">
        <is>
          <t>29456</t>
        </is>
      </c>
      <c r="D26" s="4" t="inlineStr">
        <is>
          <t>PROPERTYZIPCODE</t>
        </is>
      </c>
    </row>
    <row r="27">
      <c r="A27" s="4" t="n">
        <v>2</v>
      </c>
      <c r="B27" s="4" t="n">
        <v>6.25</v>
      </c>
      <c r="C27" s="4" t="inlineStr">
        <is>
          <t>29414</t>
        </is>
      </c>
      <c r="D27" s="4" t="inlineStr">
        <is>
          <t>PROPERTYZIPCODE</t>
        </is>
      </c>
    </row>
    <row r="28">
      <c r="A28" s="4" t="n">
        <v>2</v>
      </c>
      <c r="B28" s="4" t="n">
        <v>6.25</v>
      </c>
      <c r="C28" s="4" t="inlineStr">
        <is>
          <t>29420</t>
        </is>
      </c>
      <c r="D28" s="4" t="inlineStr">
        <is>
          <t>PROPERTYZIPCODE</t>
        </is>
      </c>
    </row>
    <row r="29">
      <c r="A29" s="4" t="n">
        <v>2</v>
      </c>
      <c r="B29" s="4" t="n">
        <v>6.25</v>
      </c>
      <c r="C29" s="4" t="inlineStr">
        <is>
          <t>29223</t>
        </is>
      </c>
      <c r="D29" s="4" t="inlineStr">
        <is>
          <t>PROPERTYZIPCODE</t>
        </is>
      </c>
    </row>
    <row r="30">
      <c r="A30" s="4" t="n">
        <v>1</v>
      </c>
      <c r="B30" s="4" t="n">
        <v>3.12</v>
      </c>
      <c r="C30" s="4" t="inlineStr">
        <is>
          <t>29405</t>
        </is>
      </c>
      <c r="D30" s="4" t="inlineStr">
        <is>
          <t>PROPERTYZIPCODE</t>
        </is>
      </c>
    </row>
    <row r="31">
      <c r="A31" s="4" t="n">
        <v>1</v>
      </c>
      <c r="B31" s="4" t="n">
        <v>3.12</v>
      </c>
      <c r="C31" s="4" t="inlineStr">
        <is>
          <t>29204</t>
        </is>
      </c>
      <c r="D31" s="4" t="inlineStr">
        <is>
          <t>PROPERTYZIPCODE</t>
        </is>
      </c>
    </row>
    <row r="32">
      <c r="A32" s="4" t="n">
        <v>1</v>
      </c>
      <c r="B32" s="4" t="n">
        <v>3.12</v>
      </c>
      <c r="C32" s="4" t="inlineStr">
        <is>
          <t>29135</t>
        </is>
      </c>
      <c r="D32" s="4" t="inlineStr">
        <is>
          <t>PROPERTYZIPCODE</t>
        </is>
      </c>
    </row>
    <row r="33">
      <c r="A33" s="4" t="n">
        <v>1</v>
      </c>
      <c r="B33" s="4" t="n">
        <v>3.12</v>
      </c>
      <c r="C33" s="4" t="inlineStr">
        <is>
          <t>29205</t>
        </is>
      </c>
      <c r="D33" s="4" t="inlineStr">
        <is>
          <t>PROPERTYZIPCODE</t>
        </is>
      </c>
    </row>
    <row r="34">
      <c r="A34" s="4" t="n">
        <v>1</v>
      </c>
      <c r="B34" s="4" t="n">
        <v>3.12</v>
      </c>
      <c r="C34" s="4" t="inlineStr">
        <is>
          <t>29488</t>
        </is>
      </c>
      <c r="D34" s="4" t="inlineStr">
        <is>
          <t>PROPERTYZIPCODE</t>
        </is>
      </c>
    </row>
    <row r="35">
      <c r="A35" s="4" t="n">
        <v>1</v>
      </c>
      <c r="B35" s="4" t="n">
        <v>3.12</v>
      </c>
      <c r="C35" s="4" t="inlineStr">
        <is>
          <t>29210</t>
        </is>
      </c>
      <c r="D35" s="4" t="inlineStr">
        <is>
          <t>PROPERTYZIPCODE</t>
        </is>
      </c>
    </row>
    <row r="36">
      <c r="A36" s="9" t="n">
        <v>32</v>
      </c>
      <c r="B36" s="9" t="n">
        <v>100</v>
      </c>
      <c r="D36" s="9" t="inlineStr">
        <is>
          <t>Total PROPERTYZIPCODE</t>
        </is>
      </c>
    </row>
    <row r="37">
      <c r="A37" s="4" t="n">
        <v>27</v>
      </c>
      <c r="B37" s="4" t="n">
        <v>84.38</v>
      </c>
      <c r="C37" s="4" t="inlineStr">
        <is>
          <t>GARDEN</t>
        </is>
      </c>
      <c r="D37" s="4" t="inlineStr">
        <is>
          <t>Property Type</t>
        </is>
      </c>
    </row>
    <row r="38">
      <c r="A38" s="4" t="n">
        <v>2</v>
      </c>
      <c r="B38" s="4" t="n">
        <v>6.25</v>
      </c>
      <c r="C38" s="4" t="inlineStr">
        <is>
          <t>STUDENT</t>
        </is>
      </c>
      <c r="D38" s="4" t="inlineStr">
        <is>
          <t>Property Type</t>
        </is>
      </c>
    </row>
    <row r="39">
      <c r="A39" s="4" t="n">
        <v>1</v>
      </c>
      <c r="B39" s="4" t="n">
        <v>3.12</v>
      </c>
      <c r="C39" s="4" t="inlineStr">
        <is>
          <t>MIDRISE</t>
        </is>
      </c>
      <c r="D39" s="4" t="inlineStr">
        <is>
          <t>Property Type</t>
        </is>
      </c>
    </row>
    <row r="40">
      <c r="A40" s="4" t="n">
        <v>1</v>
      </c>
      <c r="B40" s="4" t="n">
        <v>3.12</v>
      </c>
      <c r="C40" s="4" t="inlineStr">
        <is>
          <t>SENIOR</t>
        </is>
      </c>
      <c r="D40" s="4" t="inlineStr">
        <is>
          <t>Property Type</t>
        </is>
      </c>
    </row>
    <row r="41">
      <c r="A41" s="4" t="n">
        <v>1</v>
      </c>
      <c r="B41" s="4" t="n">
        <v>3.12</v>
      </c>
      <c r="C41" s="4" t="inlineStr">
        <is>
          <t>HIRISE</t>
        </is>
      </c>
      <c r="D41" s="4" t="inlineStr">
        <is>
          <t>Property Type</t>
        </is>
      </c>
    </row>
    <row r="42">
      <c r="A42" s="9" t="n">
        <v>32</v>
      </c>
      <c r="B42" s="9" t="n">
        <v>100</v>
      </c>
      <c r="D42" s="9" t="inlineStr">
        <is>
          <t>Total Property Type</t>
        </is>
      </c>
    </row>
    <row r="43">
      <c r="A43" s="4" t="n">
        <v>5</v>
      </c>
      <c r="B43" s="4" t="n">
        <v>15.62</v>
      </c>
      <c r="C43" s="4" t="inlineStr">
        <is>
          <t>Less than 5 years</t>
        </is>
      </c>
      <c r="D43" s="4" t="inlineStr">
        <is>
          <t>Age of Property</t>
        </is>
      </c>
    </row>
    <row r="44">
      <c r="A44" s="4" t="n">
        <v>9</v>
      </c>
      <c r="B44" s="4" t="n">
        <v>28.12</v>
      </c>
      <c r="C44" s="4" t="inlineStr">
        <is>
          <t>5-9 years</t>
        </is>
      </c>
      <c r="D44" s="4" t="inlineStr">
        <is>
          <t>Age of Property</t>
        </is>
      </c>
    </row>
    <row r="45">
      <c r="A45" s="4" t="n">
        <v>6</v>
      </c>
      <c r="B45" s="4" t="n">
        <v>18.75</v>
      </c>
      <c r="C45" s="4" t="inlineStr">
        <is>
          <t>10-19 years</t>
        </is>
      </c>
      <c r="D45" s="4" t="inlineStr">
        <is>
          <t>Age of Property</t>
        </is>
      </c>
    </row>
    <row r="46">
      <c r="A46" s="4" t="n">
        <v>12</v>
      </c>
      <c r="B46" s="4" t="n">
        <v>37.5</v>
      </c>
      <c r="C46" s="4" t="inlineStr">
        <is>
          <t>20+ years</t>
        </is>
      </c>
      <c r="D46" s="4" t="inlineStr">
        <is>
          <t>Age of Property</t>
        </is>
      </c>
    </row>
    <row r="47">
      <c r="A47" s="9" t="n">
        <v>32</v>
      </c>
      <c r="B47" s="9" t="n">
        <v>100</v>
      </c>
      <c r="D47" s="9" t="inlineStr">
        <is>
          <t>Total Age of Property</t>
        </is>
      </c>
    </row>
    <row r="48">
      <c r="A48" s="4" t="n">
        <v>11</v>
      </c>
      <c r="B48" s="4" t="n">
        <v>34.38</v>
      </c>
      <c r="C48" s="4" t="inlineStr">
        <is>
          <t>Less than 100</t>
        </is>
      </c>
      <c r="D48" s="4" t="inlineStr">
        <is>
          <t>Property Size</t>
        </is>
      </c>
    </row>
    <row r="49">
      <c r="A49" s="4" t="n">
        <v>8</v>
      </c>
      <c r="B49" s="4" t="n">
        <v>25</v>
      </c>
      <c r="C49" s="4" t="inlineStr">
        <is>
          <t>100-199</t>
        </is>
      </c>
      <c r="D49" s="4" t="inlineStr">
        <is>
          <t>Property Size</t>
        </is>
      </c>
    </row>
    <row r="50">
      <c r="A50" s="4" t="n">
        <v>8</v>
      </c>
      <c r="B50" s="4" t="n">
        <v>25</v>
      </c>
      <c r="C50" s="4" t="inlineStr">
        <is>
          <t>200-299</t>
        </is>
      </c>
      <c r="D50" s="4" t="inlineStr">
        <is>
          <t>Property Size</t>
        </is>
      </c>
    </row>
    <row r="51">
      <c r="A51" s="4" t="n">
        <v>4</v>
      </c>
      <c r="B51" s="4" t="n">
        <v>12.5</v>
      </c>
      <c r="C51" s="4" t="inlineStr">
        <is>
          <t>300-399</t>
        </is>
      </c>
      <c r="D51" s="4" t="inlineStr">
        <is>
          <t>Property Size</t>
        </is>
      </c>
    </row>
    <row r="52">
      <c r="A52" s="4" t="n">
        <v>1</v>
      </c>
      <c r="B52" s="4" t="n">
        <v>3.12</v>
      </c>
      <c r="C52" s="4" t="inlineStr">
        <is>
          <t>500+</t>
        </is>
      </c>
      <c r="D52" s="4" t="inlineStr">
        <is>
          <t>Property Size</t>
        </is>
      </c>
    </row>
    <row r="53">
      <c r="A53" s="9" t="n">
        <v>32</v>
      </c>
      <c r="B53" s="9" t="n">
        <v>100</v>
      </c>
      <c r="D53" s="9" t="inlineStr">
        <is>
          <t>Total Property Size</t>
        </is>
      </c>
    </row>
    <row r="54">
      <c r="A54" s="4" t="n">
        <v>18</v>
      </c>
      <c r="B54" s="4" t="n">
        <v>56.25</v>
      </c>
      <c r="C54" s="4" t="inlineStr">
        <is>
          <t>MARKETRATE</t>
        </is>
      </c>
      <c r="D54" s="4" t="inlineStr">
        <is>
          <t>Rent Type</t>
        </is>
      </c>
    </row>
    <row r="55">
      <c r="A55" s="4" t="n">
        <v>14</v>
      </c>
      <c r="B55" s="4" t="n">
        <v>43.75</v>
      </c>
      <c r="C55" s="4" t="inlineStr">
        <is>
          <t>AFFORDABLE</t>
        </is>
      </c>
      <c r="D55" s="4" t="inlineStr">
        <is>
          <t>Rent Type</t>
        </is>
      </c>
    </row>
    <row r="56">
      <c r="A56" s="9" t="n">
        <v>32</v>
      </c>
      <c r="B56" s="9" t="n">
        <v>100</v>
      </c>
      <c r="D56" s="9" t="inlineStr">
        <is>
          <t>Total Rent Type</t>
        </is>
      </c>
    </row>
    <row r="57"/>
  </sheetData>
  <mergeCells count="2">
    <mergeCell ref="A19:D19"/>
    <mergeCell ref="A1:B1"/>
  </mergeCells>
  <pageMargins left="0.75" right="0.75" top="1" bottom="1" header="0.5" footer="0.5"/>
</worksheet>
</file>

<file path=xl/worksheets/sheet229.xml><?xml version="1.0" encoding="utf-8"?>
<worksheet xmlns="http://schemas.openxmlformats.org/spreadsheetml/2006/main">
  <sheetPr>
    <outlinePr summaryBelow="1" summaryRight="1"/>
    <pageSetUpPr/>
  </sheetPr>
  <dimension ref="A1:D48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4480</v>
      </c>
    </row>
    <row r="3">
      <c r="A3" s="6" t="inlineStr">
        <is>
          <t>Sample (Total number of properties)</t>
        </is>
      </c>
      <c r="B3" s="4" t="n">
        <v>28</v>
      </c>
    </row>
    <row r="4">
      <c r="A4" s="6" t="inlineStr">
        <is>
          <t>Average property taxes per unit</t>
        </is>
      </c>
      <c r="B4" s="7" t="n">
        <v>1529</v>
      </c>
    </row>
    <row r="5">
      <c r="A5" s="6" t="inlineStr">
        <is>
          <t>Average payroll expenses per unit</t>
        </is>
      </c>
      <c r="B5" s="7" t="n">
        <v>1072</v>
      </c>
    </row>
    <row r="6">
      <c r="A6" s="6" t="inlineStr">
        <is>
          <t>Average capital expenditures per unit</t>
        </is>
      </c>
      <c r="B6" s="7" t="n">
        <v>257</v>
      </c>
    </row>
    <row r="7">
      <c r="A7" s="6" t="inlineStr">
        <is>
          <t>Average mortgage per unit</t>
        </is>
      </c>
      <c r="B7" s="7" t="n">
        <v>5523</v>
      </c>
    </row>
    <row r="8">
      <c r="A8" s="6" t="inlineStr">
        <is>
          <t>Average total operating expenses per unit</t>
        </is>
      </c>
      <c r="B8" s="7" t="n">
        <v>3780</v>
      </c>
    </row>
    <row r="9">
      <c r="A9" s="6" t="inlineStr">
        <is>
          <t>Average total expenses per unit</t>
        </is>
      </c>
      <c r="B9" s="7" t="n">
        <v>12162</v>
      </c>
    </row>
    <row r="10">
      <c r="A10" s="6" t="inlineStr">
        <is>
          <t>Average total profit per unit</t>
        </is>
      </c>
      <c r="B10" s="7" t="n">
        <v>1381</v>
      </c>
    </row>
    <row r="11">
      <c r="A11" s="6" t="inlineStr">
        <is>
          <t>Property taxes per dollar of rent</t>
        </is>
      </c>
      <c r="B11" s="4" t="inlineStr">
        <is>
          <t>11 cents</t>
        </is>
      </c>
    </row>
    <row r="12">
      <c r="A12" s="6" t="inlineStr">
        <is>
          <t>Payroll expenses per dollar of rent</t>
        </is>
      </c>
      <c r="B12" s="4" t="inlineStr">
        <is>
          <t>8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41 cents</t>
        </is>
      </c>
    </row>
    <row r="15">
      <c r="A15" s="6" t="inlineStr">
        <is>
          <t>Total operating expenses per dollar of rent</t>
        </is>
      </c>
      <c r="B15" s="4" t="inlineStr">
        <is>
          <t>28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11</v>
      </c>
      <c r="B21" s="4" t="n">
        <v>39.29</v>
      </c>
      <c r="C21" s="4" t="inlineStr">
        <is>
          <t>57106</t>
        </is>
      </c>
      <c r="D21" s="4" t="inlineStr">
        <is>
          <t>PROPERTYZIPCODE</t>
        </is>
      </c>
    </row>
    <row r="22">
      <c r="A22" s="4" t="n">
        <v>5</v>
      </c>
      <c r="B22" s="4" t="n">
        <v>17.86</v>
      </c>
      <c r="C22" s="4" t="inlineStr">
        <is>
          <t>57108</t>
        </is>
      </c>
      <c r="D22" s="4" t="inlineStr">
        <is>
          <t>PROPERTYZIPCODE</t>
        </is>
      </c>
    </row>
    <row r="23">
      <c r="A23" s="4" t="n">
        <v>3</v>
      </c>
      <c r="B23" s="4" t="n">
        <v>10.71</v>
      </c>
      <c r="C23" s="4" t="inlineStr">
        <is>
          <t>57701</t>
        </is>
      </c>
      <c r="D23" s="4" t="inlineStr">
        <is>
          <t>PROPERTYZIPCODE</t>
        </is>
      </c>
    </row>
    <row r="24">
      <c r="A24" s="4" t="n">
        <v>3</v>
      </c>
      <c r="B24" s="4" t="n">
        <v>10.71</v>
      </c>
      <c r="C24" s="4" t="inlineStr">
        <is>
          <t>57110</t>
        </is>
      </c>
      <c r="D24" s="4" t="inlineStr">
        <is>
          <t>PROPERTYZIPCODE</t>
        </is>
      </c>
    </row>
    <row r="25">
      <c r="A25" s="4" t="n">
        <v>2</v>
      </c>
      <c r="B25" s="4" t="n">
        <v>7.14</v>
      </c>
      <c r="C25" s="4" t="inlineStr">
        <is>
          <t>57069</t>
        </is>
      </c>
      <c r="D25" s="4" t="inlineStr">
        <is>
          <t>PROPERTYZIPCODE</t>
        </is>
      </c>
    </row>
    <row r="26">
      <c r="A26" s="4" t="n">
        <v>1</v>
      </c>
      <c r="B26" s="4" t="n">
        <v>3.57</v>
      </c>
      <c r="C26" s="4" t="inlineStr">
        <is>
          <t>57702</t>
        </is>
      </c>
      <c r="D26" s="4" t="inlineStr">
        <is>
          <t>PROPERTYZIPCODE</t>
        </is>
      </c>
    </row>
    <row r="27">
      <c r="A27" s="4" t="n">
        <v>1</v>
      </c>
      <c r="B27" s="4" t="n">
        <v>3.57</v>
      </c>
      <c r="C27" s="4" t="inlineStr">
        <is>
          <t>57006</t>
        </is>
      </c>
      <c r="D27" s="4" t="inlineStr">
        <is>
          <t>PROPERTYZIPCODE</t>
        </is>
      </c>
    </row>
    <row r="28">
      <c r="A28" s="4" t="n">
        <v>1</v>
      </c>
      <c r="B28" s="4" t="n">
        <v>3.57</v>
      </c>
      <c r="C28" s="4" t="inlineStr">
        <is>
          <t>57005</t>
        </is>
      </c>
      <c r="D28" s="4" t="inlineStr">
        <is>
          <t>PROPERTYZIPCODE</t>
        </is>
      </c>
    </row>
    <row r="29">
      <c r="A29" s="4" t="n">
        <v>1</v>
      </c>
      <c r="B29" s="4" t="n">
        <v>3.57</v>
      </c>
      <c r="C29" s="4" t="inlineStr">
        <is>
          <t>57201</t>
        </is>
      </c>
      <c r="D29" s="4" t="inlineStr">
        <is>
          <t>PROPERTYZIPCODE</t>
        </is>
      </c>
    </row>
    <row r="30">
      <c r="A30" s="9" t="n">
        <v>28</v>
      </c>
      <c r="B30" s="9" t="n">
        <v>100</v>
      </c>
      <c r="D30" s="9" t="inlineStr">
        <is>
          <t>Total PROPERTYZIPCODE</t>
        </is>
      </c>
    </row>
    <row r="31">
      <c r="A31" s="4" t="n">
        <v>26</v>
      </c>
      <c r="B31" s="4" t="n">
        <v>92.86</v>
      </c>
      <c r="C31" s="4" t="inlineStr">
        <is>
          <t>GARDEN</t>
        </is>
      </c>
      <c r="D31" s="4" t="inlineStr">
        <is>
          <t>Property Type</t>
        </is>
      </c>
    </row>
    <row r="32">
      <c r="A32" s="4" t="n">
        <v>1</v>
      </c>
      <c r="B32" s="4" t="n">
        <v>3.57</v>
      </c>
      <c r="C32" s="4" t="inlineStr">
        <is>
          <t>MIDRISE</t>
        </is>
      </c>
      <c r="D32" s="4" t="inlineStr">
        <is>
          <t>Property Type</t>
        </is>
      </c>
    </row>
    <row r="33">
      <c r="A33" s="4" t="n">
        <v>1</v>
      </c>
      <c r="B33" s="4" t="n">
        <v>3.57</v>
      </c>
      <c r="C33" s="4" t="inlineStr">
        <is>
          <t>MANUF</t>
        </is>
      </c>
      <c r="D33" s="4" t="inlineStr">
        <is>
          <t>Property Type</t>
        </is>
      </c>
    </row>
    <row r="34">
      <c r="A34" s="9" t="n">
        <v>28</v>
      </c>
      <c r="B34" s="9" t="n">
        <v>100</v>
      </c>
      <c r="D34" s="9" t="inlineStr">
        <is>
          <t>Total Property Type</t>
        </is>
      </c>
    </row>
    <row r="35">
      <c r="A35" s="4" t="n">
        <v>2</v>
      </c>
      <c r="B35" s="4" t="n">
        <v>7.14</v>
      </c>
      <c r="C35" s="4" t="inlineStr">
        <is>
          <t>Less than 5 years</t>
        </is>
      </c>
      <c r="D35" s="4" t="inlineStr">
        <is>
          <t>Age of Property</t>
        </is>
      </c>
    </row>
    <row r="36">
      <c r="A36" s="4" t="n">
        <v>12</v>
      </c>
      <c r="B36" s="4" t="n">
        <v>42.86</v>
      </c>
      <c r="C36" s="4" t="inlineStr">
        <is>
          <t>5-9 years</t>
        </is>
      </c>
      <c r="D36" s="4" t="inlineStr">
        <is>
          <t>Age of Property</t>
        </is>
      </c>
    </row>
    <row r="37">
      <c r="A37" s="4" t="n">
        <v>6</v>
      </c>
      <c r="B37" s="4" t="n">
        <v>21.43</v>
      </c>
      <c r="C37" s="4" t="inlineStr">
        <is>
          <t>10-19 years</t>
        </is>
      </c>
      <c r="D37" s="4" t="inlineStr">
        <is>
          <t>Age of Property</t>
        </is>
      </c>
    </row>
    <row r="38">
      <c r="A38" s="4" t="n">
        <v>8</v>
      </c>
      <c r="B38" s="4" t="n">
        <v>28.57</v>
      </c>
      <c r="C38" s="4" t="inlineStr">
        <is>
          <t>20+ years</t>
        </is>
      </c>
      <c r="D38" s="4" t="inlineStr">
        <is>
          <t>Age of Property</t>
        </is>
      </c>
    </row>
    <row r="39">
      <c r="A39" s="9" t="n">
        <v>28</v>
      </c>
      <c r="B39" s="9" t="n">
        <v>100</v>
      </c>
      <c r="D39" s="9" t="inlineStr">
        <is>
          <t>Total Age of Property</t>
        </is>
      </c>
    </row>
    <row r="40">
      <c r="A40" s="4" t="n">
        <v>12</v>
      </c>
      <c r="B40" s="4" t="n">
        <v>42.86</v>
      </c>
      <c r="C40" s="4" t="inlineStr">
        <is>
          <t>Less than 100</t>
        </is>
      </c>
      <c r="D40" s="4" t="inlineStr">
        <is>
          <t>Property Size</t>
        </is>
      </c>
    </row>
    <row r="41">
      <c r="A41" s="4" t="n">
        <v>6</v>
      </c>
      <c r="B41" s="4" t="n">
        <v>21.43</v>
      </c>
      <c r="C41" s="4" t="inlineStr">
        <is>
          <t>100-199</t>
        </is>
      </c>
      <c r="D41" s="4" t="inlineStr">
        <is>
          <t>Property Size</t>
        </is>
      </c>
    </row>
    <row r="42">
      <c r="A42" s="4" t="n">
        <v>6</v>
      </c>
      <c r="B42" s="4" t="n">
        <v>21.43</v>
      </c>
      <c r="C42" s="4" t="inlineStr">
        <is>
          <t>200-299</t>
        </is>
      </c>
      <c r="D42" s="4" t="inlineStr">
        <is>
          <t>Property Size</t>
        </is>
      </c>
    </row>
    <row r="43">
      <c r="A43" s="4" t="n">
        <v>4</v>
      </c>
      <c r="B43" s="4" t="n">
        <v>14.29</v>
      </c>
      <c r="C43" s="4" t="inlineStr">
        <is>
          <t>300-399</t>
        </is>
      </c>
      <c r="D43" s="4" t="inlineStr">
        <is>
          <t>Property Size</t>
        </is>
      </c>
    </row>
    <row r="44">
      <c r="A44" s="9" t="n">
        <v>28</v>
      </c>
      <c r="B44" s="9" t="n">
        <v>100</v>
      </c>
      <c r="D44" s="9" t="inlineStr">
        <is>
          <t>Total Property Size</t>
        </is>
      </c>
    </row>
    <row r="45">
      <c r="A45" s="4" t="n">
        <v>21</v>
      </c>
      <c r="B45" s="4" t="n">
        <v>75</v>
      </c>
      <c r="C45" s="4" t="inlineStr">
        <is>
          <t>AFFORDABLE</t>
        </is>
      </c>
      <c r="D45" s="4" t="inlineStr">
        <is>
          <t>Rent Type</t>
        </is>
      </c>
    </row>
    <row r="46">
      <c r="A46" s="4" t="n">
        <v>7</v>
      </c>
      <c r="B46" s="4" t="n">
        <v>25</v>
      </c>
      <c r="C46" s="4" t="inlineStr">
        <is>
          <t>MARKETRATE</t>
        </is>
      </c>
      <c r="D46" s="4" t="inlineStr">
        <is>
          <t>Rent Type</t>
        </is>
      </c>
    </row>
    <row r="47">
      <c r="A47" s="9" t="n">
        <v>28</v>
      </c>
      <c r="B47" s="9" t="n">
        <v>100</v>
      </c>
      <c r="D47" s="9" t="inlineStr">
        <is>
          <t>Total Rent Type</t>
        </is>
      </c>
    </row>
    <row r="48"/>
  </sheetData>
  <mergeCells count="2">
    <mergeCell ref="A19:D19"/>
    <mergeCell ref="A1:B1"/>
  </mergeCells>
  <pageMargins left="0.75" right="0.75" top="1" bottom="1" header="0.5" footer="0.5"/>
</worksheet>
</file>

<file path=xl/worksheets/sheet23.xml><?xml version="1.0" encoding="utf-8"?>
<worksheet xmlns="http://schemas.openxmlformats.org/spreadsheetml/2006/main">
  <sheetPr>
    <outlinePr summaryBelow="1" summaryRight="1"/>
    <pageSetUpPr/>
  </sheetPr>
  <dimension ref="A1:D48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5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959</v>
      </c>
    </row>
    <row r="3">
      <c r="A3" s="6" t="inlineStr">
        <is>
          <t>Sample (Total number of properties)</t>
        </is>
      </c>
      <c r="B3" s="4" t="n">
        <v>24</v>
      </c>
    </row>
    <row r="4">
      <c r="A4" s="6" t="inlineStr">
        <is>
          <t>Average property taxes per unit</t>
        </is>
      </c>
      <c r="B4" s="7" t="n">
        <v>3567</v>
      </c>
    </row>
    <row r="5">
      <c r="A5" s="6" t="inlineStr">
        <is>
          <t>Average payroll expenses per unit</t>
        </is>
      </c>
      <c r="B5" s="7" t="n">
        <v>1296</v>
      </c>
    </row>
    <row r="6">
      <c r="A6" s="6" t="inlineStr">
        <is>
          <t>Average capital expenditures per unit</t>
        </is>
      </c>
      <c r="B6" s="7" t="n">
        <v>293</v>
      </c>
    </row>
    <row r="7">
      <c r="A7" s="6" t="inlineStr">
        <is>
          <t>Average mortgage per unit</t>
        </is>
      </c>
      <c r="B7" s="7" t="n">
        <v>14266</v>
      </c>
    </row>
    <row r="8">
      <c r="A8" s="6" t="inlineStr">
        <is>
          <t>Average total operating expenses per unit</t>
        </is>
      </c>
      <c r="B8" s="7" t="n">
        <v>7475</v>
      </c>
    </row>
    <row r="9">
      <c r="A9" s="6" t="inlineStr">
        <is>
          <t>Average total expenses per unit</t>
        </is>
      </c>
      <c r="B9" s="7" t="n">
        <v>26898</v>
      </c>
    </row>
    <row r="10">
      <c r="A10" s="6" t="inlineStr">
        <is>
          <t>Average total profit per unit</t>
        </is>
      </c>
      <c r="B10" s="7" t="n">
        <v>3552</v>
      </c>
    </row>
    <row r="11">
      <c r="A11" s="6" t="inlineStr">
        <is>
          <t>Property taxes per dollar of rent</t>
        </is>
      </c>
      <c r="B11" s="4" t="inlineStr">
        <is>
          <t>12 cents</t>
        </is>
      </c>
    </row>
    <row r="12">
      <c r="A12" s="6" t="inlineStr">
        <is>
          <t>Payroll expenses per dollar of rent</t>
        </is>
      </c>
      <c r="B12" s="4" t="inlineStr">
        <is>
          <t>4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47 cents</t>
        </is>
      </c>
    </row>
    <row r="15">
      <c r="A15" s="6" t="inlineStr">
        <is>
          <t>Total operating expenses per dollar of rent</t>
        </is>
      </c>
      <c r="B15" s="4" t="inlineStr">
        <is>
          <t>25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12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4</v>
      </c>
      <c r="B21" s="4" t="n">
        <v>16.67</v>
      </c>
      <c r="C21" s="4" t="inlineStr">
        <is>
          <t>94063</t>
        </is>
      </c>
      <c r="D21" s="4" t="inlineStr">
        <is>
          <t>PROPERTYZIPCODE</t>
        </is>
      </c>
    </row>
    <row r="22">
      <c r="A22" s="4" t="n">
        <v>4</v>
      </c>
      <c r="B22" s="4" t="n">
        <v>16.67</v>
      </c>
      <c r="C22" s="4" t="inlineStr">
        <is>
          <t>94061</t>
        </is>
      </c>
      <c r="D22" s="4" t="inlineStr">
        <is>
          <t>PROPERTYZIPCODE</t>
        </is>
      </c>
    </row>
    <row r="23">
      <c r="A23" s="4" t="n">
        <v>3</v>
      </c>
      <c r="B23" s="4" t="n">
        <v>12.5</v>
      </c>
      <c r="C23" s="4" t="inlineStr">
        <is>
          <t>94066</t>
        </is>
      </c>
      <c r="D23" s="4" t="inlineStr">
        <is>
          <t>PROPERTYZIPCODE</t>
        </is>
      </c>
    </row>
    <row r="24">
      <c r="A24" s="4" t="n">
        <v>2</v>
      </c>
      <c r="B24" s="4" t="n">
        <v>8.33</v>
      </c>
      <c r="C24" s="4" t="inlineStr">
        <is>
          <t>94403</t>
        </is>
      </c>
      <c r="D24" s="4" t="inlineStr">
        <is>
          <t>PROPERTYZIPCODE</t>
        </is>
      </c>
    </row>
    <row r="25">
      <c r="A25" s="4" t="n">
        <v>2</v>
      </c>
      <c r="B25" s="4" t="n">
        <v>8.33</v>
      </c>
      <c r="C25" s="4" t="inlineStr">
        <is>
          <t>94010</t>
        </is>
      </c>
      <c r="D25" s="4" t="inlineStr">
        <is>
          <t>PROPERTYZIPCODE</t>
        </is>
      </c>
    </row>
    <row r="26">
      <c r="A26" s="4" t="n">
        <v>2</v>
      </c>
      <c r="B26" s="4" t="n">
        <v>8.33</v>
      </c>
      <c r="C26" s="4" t="inlineStr">
        <is>
          <t>94070</t>
        </is>
      </c>
      <c r="D26" s="4" t="inlineStr">
        <is>
          <t>PROPERTYZIPCODE</t>
        </is>
      </c>
    </row>
    <row r="27">
      <c r="A27" s="4" t="n">
        <v>2</v>
      </c>
      <c r="B27" s="4" t="n">
        <v>8.33</v>
      </c>
      <c r="C27" s="4" t="inlineStr">
        <is>
          <t>94134</t>
        </is>
      </c>
      <c r="D27" s="4" t="inlineStr">
        <is>
          <t>PROPERTYZIPCODE</t>
        </is>
      </c>
    </row>
    <row r="28">
      <c r="A28" s="4" t="n">
        <v>1</v>
      </c>
      <c r="B28" s="4" t="n">
        <v>4.17</v>
      </c>
      <c r="C28" s="4" t="inlineStr">
        <is>
          <t>94401</t>
        </is>
      </c>
      <c r="D28" s="4" t="inlineStr">
        <is>
          <t>PROPERTYZIPCODE</t>
        </is>
      </c>
    </row>
    <row r="29">
      <c r="A29" s="4" t="n">
        <v>1</v>
      </c>
      <c r="B29" s="4" t="n">
        <v>4.17</v>
      </c>
      <c r="C29" s="4" t="inlineStr">
        <is>
          <t>94030</t>
        </is>
      </c>
      <c r="D29" s="4" t="inlineStr">
        <is>
          <t>PROPERTYZIPCODE</t>
        </is>
      </c>
    </row>
    <row r="30">
      <c r="A30" s="4" t="n">
        <v>1</v>
      </c>
      <c r="B30" s="4" t="n">
        <v>4.17</v>
      </c>
      <c r="C30" s="4" t="inlineStr">
        <is>
          <t>94062</t>
        </is>
      </c>
      <c r="D30" s="4" t="inlineStr">
        <is>
          <t>PROPERTYZIPCODE</t>
        </is>
      </c>
    </row>
    <row r="31">
      <c r="A31" s="4" t="n">
        <v>1</v>
      </c>
      <c r="B31" s="4" t="n">
        <v>4.17</v>
      </c>
      <c r="C31" s="4" t="inlineStr">
        <is>
          <t>94303</t>
        </is>
      </c>
      <c r="D31" s="4" t="inlineStr">
        <is>
          <t>PROPERTYZIPCODE</t>
        </is>
      </c>
    </row>
    <row r="32">
      <c r="A32" s="4" t="n">
        <v>1</v>
      </c>
      <c r="B32" s="4" t="n">
        <v>4.17</v>
      </c>
      <c r="C32" s="4" t="inlineStr">
        <is>
          <t>94015</t>
        </is>
      </c>
      <c r="D32" s="4" t="inlineStr">
        <is>
          <t>PROPERTYZIPCODE</t>
        </is>
      </c>
    </row>
    <row r="33">
      <c r="A33" s="9" t="n">
        <v>24</v>
      </c>
      <c r="B33" s="9" t="n">
        <v>100</v>
      </c>
      <c r="D33" s="9" t="inlineStr">
        <is>
          <t>Total PROPERTYZIPCODE</t>
        </is>
      </c>
    </row>
    <row r="34">
      <c r="A34" s="4" t="n">
        <v>21</v>
      </c>
      <c r="B34" s="4" t="n">
        <v>87.5</v>
      </c>
      <c r="C34" s="4" t="inlineStr">
        <is>
          <t>GARDEN</t>
        </is>
      </c>
      <c r="D34" s="4" t="inlineStr">
        <is>
          <t>Property Type</t>
        </is>
      </c>
    </row>
    <row r="35">
      <c r="A35" s="4" t="n">
        <v>3</v>
      </c>
      <c r="B35" s="4" t="n">
        <v>12.5</v>
      </c>
      <c r="C35" s="4" t="inlineStr">
        <is>
          <t>MIDRISE</t>
        </is>
      </c>
      <c r="D35" s="4" t="inlineStr">
        <is>
          <t>Property Type</t>
        </is>
      </c>
    </row>
    <row r="36">
      <c r="A36" s="9" t="n">
        <v>24</v>
      </c>
      <c r="B36" s="9" t="n">
        <v>100</v>
      </c>
      <c r="D36" s="9" t="inlineStr">
        <is>
          <t>Total Property Type</t>
        </is>
      </c>
    </row>
    <row r="37">
      <c r="A37" s="4" t="n">
        <v>7</v>
      </c>
      <c r="B37" s="4" t="n">
        <v>29.17</v>
      </c>
      <c r="C37" s="4" t="inlineStr">
        <is>
          <t>5-9 years</t>
        </is>
      </c>
      <c r="D37" s="4" t="inlineStr">
        <is>
          <t>Age of Property</t>
        </is>
      </c>
    </row>
    <row r="38">
      <c r="A38" s="4" t="n">
        <v>2</v>
      </c>
      <c r="B38" s="4" t="n">
        <v>8.33</v>
      </c>
      <c r="C38" s="4" t="inlineStr">
        <is>
          <t>10-19 years</t>
        </is>
      </c>
      <c r="D38" s="4" t="inlineStr">
        <is>
          <t>Age of Property</t>
        </is>
      </c>
    </row>
    <row r="39">
      <c r="A39" s="4" t="n">
        <v>15</v>
      </c>
      <c r="B39" s="4" t="n">
        <v>62.5</v>
      </c>
      <c r="C39" s="4" t="inlineStr">
        <is>
          <t>20+ years</t>
        </is>
      </c>
      <c r="D39" s="4" t="inlineStr">
        <is>
          <t>Age of Property</t>
        </is>
      </c>
    </row>
    <row r="40">
      <c r="A40" s="9" t="n">
        <v>24</v>
      </c>
      <c r="B40" s="9" t="n">
        <v>100</v>
      </c>
      <c r="D40" s="9" t="inlineStr">
        <is>
          <t>Total Age of Property</t>
        </is>
      </c>
    </row>
    <row r="41">
      <c r="A41" s="4" t="n">
        <v>22</v>
      </c>
      <c r="B41" s="4" t="n">
        <v>91.67</v>
      </c>
      <c r="C41" s="4" t="inlineStr">
        <is>
          <t>Less than 100</t>
        </is>
      </c>
      <c r="D41" s="4" t="inlineStr">
        <is>
          <t>Property Size</t>
        </is>
      </c>
    </row>
    <row r="42">
      <c r="A42" s="4" t="n">
        <v>1</v>
      </c>
      <c r="B42" s="4" t="n">
        <v>4.17</v>
      </c>
      <c r="C42" s="4" t="inlineStr">
        <is>
          <t>100-199</t>
        </is>
      </c>
      <c r="D42" s="4" t="inlineStr">
        <is>
          <t>Property Size</t>
        </is>
      </c>
    </row>
    <row r="43">
      <c r="A43" s="4" t="n">
        <v>1</v>
      </c>
      <c r="B43" s="4" t="n">
        <v>4.17</v>
      </c>
      <c r="C43" s="4" t="inlineStr">
        <is>
          <t>200-299</t>
        </is>
      </c>
      <c r="D43" s="4" t="inlineStr">
        <is>
          <t>Property Size</t>
        </is>
      </c>
    </row>
    <row r="44">
      <c r="A44" s="9" t="n">
        <v>24</v>
      </c>
      <c r="B44" s="9" t="n">
        <v>100</v>
      </c>
      <c r="D44" s="9" t="inlineStr">
        <is>
          <t>Total Property Size</t>
        </is>
      </c>
    </row>
    <row r="45">
      <c r="A45" s="4" t="n">
        <v>17</v>
      </c>
      <c r="B45" s="4" t="n">
        <v>70.83</v>
      </c>
      <c r="C45" s="4" t="inlineStr">
        <is>
          <t>MARKETRATE</t>
        </is>
      </c>
      <c r="D45" s="4" t="inlineStr">
        <is>
          <t>Rent Type</t>
        </is>
      </c>
    </row>
    <row r="46">
      <c r="A46" s="4" t="n">
        <v>7</v>
      </c>
      <c r="B46" s="4" t="n">
        <v>29.17</v>
      </c>
      <c r="C46" s="4" t="inlineStr">
        <is>
          <t>AFFORDABLE</t>
        </is>
      </c>
      <c r="D46" s="4" t="inlineStr">
        <is>
          <t>Rent Type</t>
        </is>
      </c>
    </row>
    <row r="47">
      <c r="A47" s="9" t="n">
        <v>24</v>
      </c>
      <c r="B47" s="9" t="n">
        <v>100</v>
      </c>
      <c r="D47" s="9" t="inlineStr">
        <is>
          <t>Total Rent Type</t>
        </is>
      </c>
    </row>
    <row r="48"/>
  </sheetData>
  <mergeCells count="2">
    <mergeCell ref="A19:D19"/>
    <mergeCell ref="A1:B1"/>
  </mergeCells>
  <pageMargins left="0.75" right="0.75" top="1" bottom="1" header="0.5" footer="0.5"/>
</worksheet>
</file>

<file path=xl/worksheets/sheet230.xml><?xml version="1.0" encoding="utf-8"?>
<worksheet xmlns="http://schemas.openxmlformats.org/spreadsheetml/2006/main">
  <sheetPr>
    <outlinePr summaryBelow="1" summaryRight="1"/>
    <pageSetUpPr/>
  </sheetPr>
  <dimension ref="A1:D57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5741</v>
      </c>
    </row>
    <row r="3">
      <c r="A3" s="6" t="inlineStr">
        <is>
          <t>Sample (Total number of properties)</t>
        </is>
      </c>
      <c r="B3" s="4" t="n">
        <v>41</v>
      </c>
    </row>
    <row r="4">
      <c r="A4" s="6" t="inlineStr">
        <is>
          <t>Average property taxes per unit</t>
        </is>
      </c>
      <c r="B4" s="7" t="n">
        <v>937</v>
      </c>
    </row>
    <row r="5">
      <c r="A5" s="6" t="inlineStr">
        <is>
          <t>Average payroll expenses per unit</t>
        </is>
      </c>
      <c r="B5" s="7" t="n">
        <v>1445</v>
      </c>
    </row>
    <row r="6">
      <c r="A6" s="6" t="inlineStr">
        <is>
          <t>Average capital expenditures per unit</t>
        </is>
      </c>
      <c r="B6" s="7" t="n">
        <v>252</v>
      </c>
    </row>
    <row r="7">
      <c r="A7" s="6" t="inlineStr">
        <is>
          <t>Average mortgage per unit</t>
        </is>
      </c>
      <c r="B7" s="7" t="n">
        <v>7932</v>
      </c>
    </row>
    <row r="8">
      <c r="A8" s="6" t="inlineStr">
        <is>
          <t>Average total operating expenses per unit</t>
        </is>
      </c>
      <c r="B8" s="7" t="n">
        <v>3563</v>
      </c>
    </row>
    <row r="9">
      <c r="A9" s="6" t="inlineStr">
        <is>
          <t>Average total expenses per unit</t>
        </is>
      </c>
      <c r="B9" s="7" t="n">
        <v>14128</v>
      </c>
    </row>
    <row r="10">
      <c r="A10" s="6" t="inlineStr">
        <is>
          <t>Average total profit per unit</t>
        </is>
      </c>
      <c r="B10" s="7" t="n">
        <v>1983</v>
      </c>
    </row>
    <row r="11">
      <c r="A11" s="6" t="inlineStr">
        <is>
          <t>Property taxes per dollar of rent</t>
        </is>
      </c>
      <c r="B11" s="4" t="inlineStr">
        <is>
          <t>6 cents</t>
        </is>
      </c>
    </row>
    <row r="12">
      <c r="A12" s="6" t="inlineStr">
        <is>
          <t>Payroll expenses per dollar of rent</t>
        </is>
      </c>
      <c r="B12" s="4" t="inlineStr">
        <is>
          <t>9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49 cents</t>
        </is>
      </c>
    </row>
    <row r="15">
      <c r="A15" s="6" t="inlineStr">
        <is>
          <t>Total operating expenses per dollar of rent</t>
        </is>
      </c>
      <c r="B15" s="4" t="inlineStr">
        <is>
          <t>22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12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5</v>
      </c>
      <c r="B21" s="4" t="n">
        <v>12.2</v>
      </c>
      <c r="C21" s="4" t="inlineStr">
        <is>
          <t>37923</t>
        </is>
      </c>
      <c r="D21" s="4" t="inlineStr">
        <is>
          <t>PROPERTYZIPCODE</t>
        </is>
      </c>
    </row>
    <row r="22">
      <c r="A22" s="4" t="n">
        <v>4</v>
      </c>
      <c r="B22" s="4" t="n">
        <v>9.76</v>
      </c>
      <c r="C22" s="4" t="inlineStr">
        <is>
          <t>37918</t>
        </is>
      </c>
      <c r="D22" s="4" t="inlineStr">
        <is>
          <t>PROPERTYZIPCODE</t>
        </is>
      </c>
    </row>
    <row r="23">
      <c r="A23" s="4" t="n">
        <v>4</v>
      </c>
      <c r="B23" s="4" t="n">
        <v>9.76</v>
      </c>
      <c r="C23" s="4" t="inlineStr">
        <is>
          <t>37920</t>
        </is>
      </c>
      <c r="D23" s="4" t="inlineStr">
        <is>
          <t>PROPERTYZIPCODE</t>
        </is>
      </c>
    </row>
    <row r="24">
      <c r="A24" s="4" t="n">
        <v>4</v>
      </c>
      <c r="B24" s="4" t="n">
        <v>9.76</v>
      </c>
      <c r="C24" s="4" t="inlineStr">
        <is>
          <t>37912</t>
        </is>
      </c>
      <c r="D24" s="4" t="inlineStr">
        <is>
          <t>PROPERTYZIPCODE</t>
        </is>
      </c>
    </row>
    <row r="25">
      <c r="A25" s="4" t="n">
        <v>4</v>
      </c>
      <c r="B25" s="4" t="n">
        <v>9.76</v>
      </c>
      <c r="C25" s="4" t="inlineStr">
        <is>
          <t>37921</t>
        </is>
      </c>
      <c r="D25" s="4" t="inlineStr">
        <is>
          <t>PROPERTYZIPCODE</t>
        </is>
      </c>
    </row>
    <row r="26">
      <c r="A26" s="4" t="n">
        <v>3</v>
      </c>
      <c r="B26" s="4" t="n">
        <v>7.32</v>
      </c>
      <c r="C26" s="4" t="inlineStr">
        <is>
          <t>37777</t>
        </is>
      </c>
      <c r="D26" s="4" t="inlineStr">
        <is>
          <t>PROPERTYZIPCODE</t>
        </is>
      </c>
    </row>
    <row r="27">
      <c r="A27" s="4" t="n">
        <v>3</v>
      </c>
      <c r="B27" s="4" t="n">
        <v>7.32</v>
      </c>
      <c r="C27" s="4" t="inlineStr">
        <is>
          <t>37909</t>
        </is>
      </c>
      <c r="D27" s="4" t="inlineStr">
        <is>
          <t>PROPERTYZIPCODE</t>
        </is>
      </c>
    </row>
    <row r="28">
      <c r="A28" s="4" t="n">
        <v>2</v>
      </c>
      <c r="B28" s="4" t="n">
        <v>4.88</v>
      </c>
      <c r="C28" s="4" t="inlineStr">
        <is>
          <t>37932</t>
        </is>
      </c>
      <c r="D28" s="4" t="inlineStr">
        <is>
          <t>PROPERTYZIPCODE</t>
        </is>
      </c>
    </row>
    <row r="29">
      <c r="A29" s="4" t="n">
        <v>2</v>
      </c>
      <c r="B29" s="4" t="n">
        <v>4.88</v>
      </c>
      <c r="C29" s="4" t="inlineStr">
        <is>
          <t>37919</t>
        </is>
      </c>
      <c r="D29" s="4" t="inlineStr">
        <is>
          <t>PROPERTYZIPCODE</t>
        </is>
      </c>
    </row>
    <row r="30">
      <c r="A30" s="4" t="n">
        <v>2</v>
      </c>
      <c r="B30" s="4" t="n">
        <v>4.88</v>
      </c>
      <c r="C30" s="4" t="inlineStr">
        <is>
          <t>37701</t>
        </is>
      </c>
      <c r="D30" s="4" t="inlineStr">
        <is>
          <t>PROPERTYZIPCODE</t>
        </is>
      </c>
    </row>
    <row r="31">
      <c r="A31" s="4" t="n">
        <v>2</v>
      </c>
      <c r="B31" s="4" t="n">
        <v>4.88</v>
      </c>
      <c r="C31" s="4" t="inlineStr">
        <is>
          <t>37804</t>
        </is>
      </c>
      <c r="D31" s="4" t="inlineStr">
        <is>
          <t>PROPERTYZIPCODE</t>
        </is>
      </c>
    </row>
    <row r="32">
      <c r="A32" s="4" t="n">
        <v>1</v>
      </c>
      <c r="B32" s="4" t="n">
        <v>2.44</v>
      </c>
      <c r="C32" s="4" t="inlineStr">
        <is>
          <t>35601</t>
        </is>
      </c>
      <c r="D32" s="4" t="inlineStr">
        <is>
          <t>PROPERTYZIPCODE</t>
        </is>
      </c>
    </row>
    <row r="33">
      <c r="A33" s="4" t="n">
        <v>1</v>
      </c>
      <c r="B33" s="4" t="n">
        <v>2.44</v>
      </c>
      <c r="C33" s="4" t="inlineStr">
        <is>
          <t>37938</t>
        </is>
      </c>
      <c r="D33" s="4" t="inlineStr">
        <is>
          <t>PROPERTYZIPCODE</t>
        </is>
      </c>
    </row>
    <row r="34">
      <c r="A34" s="4" t="n">
        <v>1</v>
      </c>
      <c r="B34" s="4" t="n">
        <v>2.44</v>
      </c>
      <c r="C34" s="4" t="inlineStr">
        <is>
          <t>37803</t>
        </is>
      </c>
      <c r="D34" s="4" t="inlineStr">
        <is>
          <t>PROPERTYZIPCODE</t>
        </is>
      </c>
    </row>
    <row r="35">
      <c r="A35" s="4" t="n">
        <v>1</v>
      </c>
      <c r="B35" s="4" t="n">
        <v>2.44</v>
      </c>
      <c r="C35" s="4" t="inlineStr">
        <is>
          <t>37801</t>
        </is>
      </c>
      <c r="D35" s="4" t="inlineStr">
        <is>
          <t>PROPERTYZIPCODE</t>
        </is>
      </c>
    </row>
    <row r="36">
      <c r="A36" s="4" t="n">
        <v>1</v>
      </c>
      <c r="B36" s="4" t="n">
        <v>2.44</v>
      </c>
      <c r="C36" s="4" t="inlineStr">
        <is>
          <t>37927</t>
        </is>
      </c>
      <c r="D36" s="4" t="inlineStr">
        <is>
          <t>PROPERTYZIPCODE</t>
        </is>
      </c>
    </row>
    <row r="37">
      <c r="A37" s="4" t="n">
        <v>1</v>
      </c>
      <c r="B37" s="4" t="n">
        <v>2.44</v>
      </c>
      <c r="C37" s="4" t="inlineStr">
        <is>
          <t>37916</t>
        </is>
      </c>
      <c r="D37" s="4" t="inlineStr">
        <is>
          <t>PROPERTYZIPCODE</t>
        </is>
      </c>
    </row>
    <row r="38">
      <c r="A38" s="9" t="n">
        <v>41</v>
      </c>
      <c r="B38" s="9" t="n">
        <v>100</v>
      </c>
      <c r="D38" s="9" t="inlineStr">
        <is>
          <t>Total PROPERTYZIPCODE</t>
        </is>
      </c>
    </row>
    <row r="39">
      <c r="A39" s="4" t="n">
        <v>39</v>
      </c>
      <c r="B39" s="4" t="n">
        <v>95.12</v>
      </c>
      <c r="C39" s="4" t="inlineStr">
        <is>
          <t>GARDEN</t>
        </is>
      </c>
      <c r="D39" s="4" t="inlineStr">
        <is>
          <t>Property Type</t>
        </is>
      </c>
    </row>
    <row r="40">
      <c r="A40" s="4" t="n">
        <v>1</v>
      </c>
      <c r="B40" s="4" t="n">
        <v>2.44</v>
      </c>
      <c r="C40" s="4" t="inlineStr">
        <is>
          <t>MIDRISE</t>
        </is>
      </c>
      <c r="D40" s="4" t="inlineStr">
        <is>
          <t>Property Type</t>
        </is>
      </c>
    </row>
    <row r="41">
      <c r="A41" s="4" t="n">
        <v>1</v>
      </c>
      <c r="B41" s="4" t="n">
        <v>2.44</v>
      </c>
      <c r="C41" s="4" t="inlineStr">
        <is>
          <t>STUDENT</t>
        </is>
      </c>
      <c r="D41" s="4" t="inlineStr">
        <is>
          <t>Property Type</t>
        </is>
      </c>
    </row>
    <row r="42">
      <c r="A42" s="9" t="n">
        <v>41</v>
      </c>
      <c r="B42" s="9" t="n">
        <v>100</v>
      </c>
      <c r="D42" s="9" t="inlineStr">
        <is>
          <t>Total Property Type</t>
        </is>
      </c>
    </row>
    <row r="43">
      <c r="A43" s="4" t="n">
        <v>12</v>
      </c>
      <c r="B43" s="4" t="n">
        <v>29.27</v>
      </c>
      <c r="C43" s="4" t="inlineStr">
        <is>
          <t>Less than 5 years</t>
        </is>
      </c>
      <c r="D43" s="4" t="inlineStr">
        <is>
          <t>Age of Property</t>
        </is>
      </c>
    </row>
    <row r="44">
      <c r="A44" s="4" t="n">
        <v>13</v>
      </c>
      <c r="B44" s="4" t="n">
        <v>31.71</v>
      </c>
      <c r="C44" s="4" t="inlineStr">
        <is>
          <t>5-9 years</t>
        </is>
      </c>
      <c r="D44" s="4" t="inlineStr">
        <is>
          <t>Age of Property</t>
        </is>
      </c>
    </row>
    <row r="45">
      <c r="A45" s="4" t="n">
        <v>7</v>
      </c>
      <c r="B45" s="4" t="n">
        <v>17.07</v>
      </c>
      <c r="C45" s="4" t="inlineStr">
        <is>
          <t>10-19 years</t>
        </is>
      </c>
      <c r="D45" s="4" t="inlineStr">
        <is>
          <t>Age of Property</t>
        </is>
      </c>
    </row>
    <row r="46">
      <c r="A46" s="4" t="n">
        <v>9</v>
      </c>
      <c r="B46" s="4" t="n">
        <v>21.95</v>
      </c>
      <c r="C46" s="4" t="inlineStr">
        <is>
          <t>20+ years</t>
        </is>
      </c>
      <c r="D46" s="4" t="inlineStr">
        <is>
          <t>Age of Property</t>
        </is>
      </c>
    </row>
    <row r="47">
      <c r="A47" s="9" t="n">
        <v>41</v>
      </c>
      <c r="B47" s="9" t="n">
        <v>100</v>
      </c>
      <c r="D47" s="9" t="inlineStr">
        <is>
          <t>Total Age of Property</t>
        </is>
      </c>
    </row>
    <row r="48">
      <c r="A48" s="4" t="n">
        <v>21</v>
      </c>
      <c r="B48" s="4" t="n">
        <v>51.22</v>
      </c>
      <c r="C48" s="4" t="inlineStr">
        <is>
          <t>Less than 100</t>
        </is>
      </c>
      <c r="D48" s="4" t="inlineStr">
        <is>
          <t>Property Size</t>
        </is>
      </c>
    </row>
    <row r="49">
      <c r="A49" s="4" t="n">
        <v>9</v>
      </c>
      <c r="B49" s="4" t="n">
        <v>21.95</v>
      </c>
      <c r="C49" s="4" t="inlineStr">
        <is>
          <t>100-199</t>
        </is>
      </c>
      <c r="D49" s="4" t="inlineStr">
        <is>
          <t>Property Size</t>
        </is>
      </c>
    </row>
    <row r="50">
      <c r="A50" s="4" t="n">
        <v>5</v>
      </c>
      <c r="B50" s="4" t="n">
        <v>12.2</v>
      </c>
      <c r="C50" s="4" t="inlineStr">
        <is>
          <t>200-299</t>
        </is>
      </c>
      <c r="D50" s="4" t="inlineStr">
        <is>
          <t>Property Size</t>
        </is>
      </c>
    </row>
    <row r="51">
      <c r="A51" s="4" t="n">
        <v>3</v>
      </c>
      <c r="B51" s="4" t="n">
        <v>7.32</v>
      </c>
      <c r="C51" s="4" t="inlineStr">
        <is>
          <t>300-399</t>
        </is>
      </c>
      <c r="D51" s="4" t="inlineStr">
        <is>
          <t>Property Size</t>
        </is>
      </c>
    </row>
    <row r="52">
      <c r="A52" s="4" t="n">
        <v>3</v>
      </c>
      <c r="B52" s="4" t="n">
        <v>7.32</v>
      </c>
      <c r="C52" s="4" t="inlineStr">
        <is>
          <t>400-499</t>
        </is>
      </c>
      <c r="D52" s="4" t="inlineStr">
        <is>
          <t>Property Size</t>
        </is>
      </c>
    </row>
    <row r="53">
      <c r="A53" s="9" t="n">
        <v>41</v>
      </c>
      <c r="B53" s="9" t="n">
        <v>100</v>
      </c>
      <c r="D53" s="9" t="inlineStr">
        <is>
          <t>Total Property Size</t>
        </is>
      </c>
    </row>
    <row r="54">
      <c r="A54" s="4" t="n">
        <v>25</v>
      </c>
      <c r="B54" s="4" t="n">
        <v>60.98</v>
      </c>
      <c r="C54" s="4" t="inlineStr">
        <is>
          <t>AFFORDABLE</t>
        </is>
      </c>
      <c r="D54" s="4" t="inlineStr">
        <is>
          <t>Rent Type</t>
        </is>
      </c>
    </row>
    <row r="55">
      <c r="A55" s="4" t="n">
        <v>16</v>
      </c>
      <c r="B55" s="4" t="n">
        <v>39.02</v>
      </c>
      <c r="C55" s="4" t="inlineStr">
        <is>
          <t>MARKETRATE</t>
        </is>
      </c>
      <c r="D55" s="4" t="inlineStr">
        <is>
          <t>Rent Type</t>
        </is>
      </c>
    </row>
    <row r="56">
      <c r="A56" s="9" t="n">
        <v>41</v>
      </c>
      <c r="B56" s="9" t="n">
        <v>100</v>
      </c>
      <c r="D56" s="9" t="inlineStr">
        <is>
          <t>Total Rent Type</t>
        </is>
      </c>
    </row>
    <row r="57"/>
  </sheetData>
  <mergeCells count="2">
    <mergeCell ref="A19:D19"/>
    <mergeCell ref="A1:B1"/>
  </mergeCells>
  <pageMargins left="0.75" right="0.75" top="1" bottom="1" header="0.5" footer="0.5"/>
</worksheet>
</file>

<file path=xl/worksheets/sheet231.xml><?xml version="1.0" encoding="utf-8"?>
<worksheet xmlns="http://schemas.openxmlformats.org/spreadsheetml/2006/main">
  <sheetPr>
    <outlinePr summaryBelow="1" summaryRight="1"/>
    <pageSetUpPr/>
  </sheetPr>
  <dimension ref="A1:D52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3968</v>
      </c>
    </row>
    <row r="3">
      <c r="A3" s="6" t="inlineStr">
        <is>
          <t>Sample (Total number of properties)</t>
        </is>
      </c>
      <c r="B3" s="4" t="n">
        <v>23</v>
      </c>
    </row>
    <row r="4">
      <c r="A4" s="6" t="inlineStr">
        <is>
          <t>Average property taxes per unit</t>
        </is>
      </c>
      <c r="B4" s="7" t="n">
        <v>1248</v>
      </c>
    </row>
    <row r="5">
      <c r="A5" s="6" t="inlineStr">
        <is>
          <t>Average payroll expenses per unit</t>
        </is>
      </c>
      <c r="B5" s="7" t="n">
        <v>1560</v>
      </c>
    </row>
    <row r="6">
      <c r="A6" s="6" t="inlineStr">
        <is>
          <t>Average capital expenditures per unit</t>
        </is>
      </c>
      <c r="B6" s="7" t="n">
        <v>234</v>
      </c>
    </row>
    <row r="7">
      <c r="A7" s="6" t="inlineStr">
        <is>
          <t>Average mortgage per unit</t>
        </is>
      </c>
      <c r="B7" s="7" t="n">
        <v>6067</v>
      </c>
    </row>
    <row r="8">
      <c r="A8" s="6" t="inlineStr">
        <is>
          <t>Average total operating expenses per unit</t>
        </is>
      </c>
      <c r="B8" s="7" t="n">
        <v>3746</v>
      </c>
    </row>
    <row r="9">
      <c r="A9" s="6" t="inlineStr">
        <is>
          <t>Average total expenses per unit</t>
        </is>
      </c>
      <c r="B9" s="7" t="n">
        <v>12856</v>
      </c>
    </row>
    <row r="10">
      <c r="A10" s="6" t="inlineStr">
        <is>
          <t>Average total profit per unit</t>
        </is>
      </c>
      <c r="B10" s="7" t="n">
        <v>1511</v>
      </c>
    </row>
    <row r="11">
      <c r="A11" s="6" t="inlineStr">
        <is>
          <t>Property taxes per dollar of rent</t>
        </is>
      </c>
      <c r="B11" s="4" t="inlineStr">
        <is>
          <t>9 cents</t>
        </is>
      </c>
    </row>
    <row r="12">
      <c r="A12" s="6" t="inlineStr">
        <is>
          <t>Payroll expenses per dollar of rent</t>
        </is>
      </c>
      <c r="B12" s="4" t="inlineStr">
        <is>
          <t>11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42 cents</t>
        </is>
      </c>
    </row>
    <row r="15">
      <c r="A15" s="6" t="inlineStr">
        <is>
          <t>Total operating expenses per dollar of rent</t>
        </is>
      </c>
      <c r="B15" s="4" t="inlineStr">
        <is>
          <t>26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4</v>
      </c>
      <c r="B21" s="4" t="n">
        <v>17.39</v>
      </c>
      <c r="C21" s="4" t="inlineStr">
        <is>
          <t>37830</t>
        </is>
      </c>
      <c r="D21" s="4" t="inlineStr">
        <is>
          <t>PROPERTYZIPCODE</t>
        </is>
      </c>
    </row>
    <row r="22">
      <c r="A22" s="4" t="n">
        <v>3</v>
      </c>
      <c r="B22" s="4" t="n">
        <v>13.04</v>
      </c>
      <c r="C22" s="4" t="inlineStr">
        <is>
          <t>37421</t>
        </is>
      </c>
      <c r="D22" s="4" t="inlineStr">
        <is>
          <t>PROPERTYZIPCODE</t>
        </is>
      </c>
    </row>
    <row r="23">
      <c r="A23" s="4" t="n">
        <v>3</v>
      </c>
      <c r="B23" s="4" t="n">
        <v>13.04</v>
      </c>
      <c r="C23" s="4" t="inlineStr">
        <is>
          <t>37405</t>
        </is>
      </c>
      <c r="D23" s="4" t="inlineStr">
        <is>
          <t>PROPERTYZIPCODE</t>
        </is>
      </c>
    </row>
    <row r="24">
      <c r="A24" s="4" t="n">
        <v>3</v>
      </c>
      <c r="B24" s="4" t="n">
        <v>13.04</v>
      </c>
      <c r="C24" s="4" t="inlineStr">
        <is>
          <t>37415</t>
        </is>
      </c>
      <c r="D24" s="4" t="inlineStr">
        <is>
          <t>PROPERTYZIPCODE</t>
        </is>
      </c>
    </row>
    <row r="25">
      <c r="A25" s="4" t="n">
        <v>2</v>
      </c>
      <c r="B25" s="4" t="n">
        <v>8.699999999999999</v>
      </c>
      <c r="C25" s="4" t="inlineStr">
        <is>
          <t>37828</t>
        </is>
      </c>
      <c r="D25" s="4" t="inlineStr">
        <is>
          <t>PROPERTYZIPCODE</t>
        </is>
      </c>
    </row>
    <row r="26">
      <c r="A26" s="4" t="n">
        <v>2</v>
      </c>
      <c r="B26" s="4" t="n">
        <v>8.699999999999999</v>
      </c>
      <c r="C26" s="4" t="inlineStr">
        <is>
          <t>37363</t>
        </is>
      </c>
      <c r="D26" s="4" t="inlineStr">
        <is>
          <t>PROPERTYZIPCODE</t>
        </is>
      </c>
    </row>
    <row r="27">
      <c r="A27" s="4" t="n">
        <v>1</v>
      </c>
      <c r="B27" s="4" t="n">
        <v>4.35</v>
      </c>
      <c r="C27" s="4" t="inlineStr">
        <is>
          <t>37343</t>
        </is>
      </c>
      <c r="D27" s="4" t="inlineStr">
        <is>
          <t>PROPERTYZIPCODE</t>
        </is>
      </c>
    </row>
    <row r="28">
      <c r="A28" s="4" t="n">
        <v>1</v>
      </c>
      <c r="B28" s="4" t="n">
        <v>4.35</v>
      </c>
      <c r="C28" s="4" t="inlineStr">
        <is>
          <t>37412</t>
        </is>
      </c>
      <c r="D28" s="4" t="inlineStr">
        <is>
          <t>PROPERTYZIPCODE</t>
        </is>
      </c>
    </row>
    <row r="29">
      <c r="A29" s="4" t="n">
        <v>1</v>
      </c>
      <c r="B29" s="4" t="n">
        <v>4.35</v>
      </c>
      <c r="C29" s="4" t="inlineStr">
        <is>
          <t>37408</t>
        </is>
      </c>
      <c r="D29" s="4" t="inlineStr">
        <is>
          <t>PROPERTYZIPCODE</t>
        </is>
      </c>
    </row>
    <row r="30">
      <c r="A30" s="4" t="n">
        <v>1</v>
      </c>
      <c r="B30" s="4" t="n">
        <v>4.35</v>
      </c>
      <c r="C30" s="4" t="inlineStr">
        <is>
          <t>37303</t>
        </is>
      </c>
      <c r="D30" s="4" t="inlineStr">
        <is>
          <t>PROPERTYZIPCODE</t>
        </is>
      </c>
    </row>
    <row r="31">
      <c r="A31" s="4" t="n">
        <v>1</v>
      </c>
      <c r="B31" s="4" t="n">
        <v>4.35</v>
      </c>
      <c r="C31" s="4" t="inlineStr">
        <is>
          <t>37311</t>
        </is>
      </c>
      <c r="D31" s="4" t="inlineStr">
        <is>
          <t>PROPERTYZIPCODE</t>
        </is>
      </c>
    </row>
    <row r="32">
      <c r="A32" s="4" t="n">
        <v>1</v>
      </c>
      <c r="B32" s="4" t="n">
        <v>4.35</v>
      </c>
      <c r="C32" s="4" t="inlineStr">
        <is>
          <t>37403</t>
        </is>
      </c>
      <c r="D32" s="4" t="inlineStr">
        <is>
          <t>PROPERTYZIPCODE</t>
        </is>
      </c>
    </row>
    <row r="33">
      <c r="A33" s="9" t="n">
        <v>23</v>
      </c>
      <c r="B33" s="9" t="n">
        <v>100</v>
      </c>
      <c r="D33" s="9" t="inlineStr">
        <is>
          <t>Total PROPERTYZIPCODE</t>
        </is>
      </c>
    </row>
    <row r="34">
      <c r="A34" s="4" t="n">
        <v>20</v>
      </c>
      <c r="B34" s="4" t="n">
        <v>86.95999999999999</v>
      </c>
      <c r="C34" s="4" t="inlineStr">
        <is>
          <t>GARDEN</t>
        </is>
      </c>
      <c r="D34" s="4" t="inlineStr">
        <is>
          <t>Property Type</t>
        </is>
      </c>
    </row>
    <row r="35">
      <c r="A35" s="4" t="n">
        <v>1</v>
      </c>
      <c r="B35" s="4" t="n">
        <v>4.35</v>
      </c>
      <c r="C35" s="4" t="inlineStr">
        <is>
          <t>SENIOR</t>
        </is>
      </c>
      <c r="D35" s="4" t="inlineStr">
        <is>
          <t>Property Type</t>
        </is>
      </c>
    </row>
    <row r="36">
      <c r="A36" s="4" t="n">
        <v>1</v>
      </c>
      <c r="B36" s="4" t="n">
        <v>4.35</v>
      </c>
      <c r="C36" s="4" t="inlineStr">
        <is>
          <t>MANUF</t>
        </is>
      </c>
      <c r="D36" s="4" t="inlineStr">
        <is>
          <t>Property Type</t>
        </is>
      </c>
    </row>
    <row r="37">
      <c r="A37" s="4" t="n">
        <v>1</v>
      </c>
      <c r="B37" s="4" t="n">
        <v>4.35</v>
      </c>
      <c r="C37" s="4" t="inlineStr">
        <is>
          <t>STUDENT</t>
        </is>
      </c>
      <c r="D37" s="4" t="inlineStr">
        <is>
          <t>Property Type</t>
        </is>
      </c>
    </row>
    <row r="38">
      <c r="A38" s="9" t="n">
        <v>23</v>
      </c>
      <c r="B38" s="9" t="n">
        <v>100</v>
      </c>
      <c r="D38" s="9" t="inlineStr">
        <is>
          <t>Total Property Type</t>
        </is>
      </c>
    </row>
    <row r="39">
      <c r="A39" s="4" t="n">
        <v>1</v>
      </c>
      <c r="B39" s="4" t="n">
        <v>4.35</v>
      </c>
      <c r="C39" s="4" t="inlineStr">
        <is>
          <t>Less than 5 years</t>
        </is>
      </c>
      <c r="D39" s="4" t="inlineStr">
        <is>
          <t>Age of Property</t>
        </is>
      </c>
    </row>
    <row r="40">
      <c r="A40" s="4" t="n">
        <v>9</v>
      </c>
      <c r="B40" s="4" t="n">
        <v>39.13</v>
      </c>
      <c r="C40" s="4" t="inlineStr">
        <is>
          <t>5-9 years</t>
        </is>
      </c>
      <c r="D40" s="4" t="inlineStr">
        <is>
          <t>Age of Property</t>
        </is>
      </c>
    </row>
    <row r="41">
      <c r="A41" s="4" t="n">
        <v>3</v>
      </c>
      <c r="B41" s="4" t="n">
        <v>13.04</v>
      </c>
      <c r="C41" s="4" t="inlineStr">
        <is>
          <t>10-19 years</t>
        </is>
      </c>
      <c r="D41" s="4" t="inlineStr">
        <is>
          <t>Age of Property</t>
        </is>
      </c>
    </row>
    <row r="42">
      <c r="A42" s="4" t="n">
        <v>10</v>
      </c>
      <c r="B42" s="4" t="n">
        <v>43.48</v>
      </c>
      <c r="C42" s="4" t="inlineStr">
        <is>
          <t>20+ years</t>
        </is>
      </c>
      <c r="D42" s="4" t="inlineStr">
        <is>
          <t>Age of Property</t>
        </is>
      </c>
    </row>
    <row r="43">
      <c r="A43" s="9" t="n">
        <v>23</v>
      </c>
      <c r="B43" s="9" t="n">
        <v>100</v>
      </c>
      <c r="D43" s="9" t="inlineStr">
        <is>
          <t>Total Age of Property</t>
        </is>
      </c>
    </row>
    <row r="44">
      <c r="A44" s="4" t="n">
        <v>8</v>
      </c>
      <c r="B44" s="4" t="n">
        <v>34.78</v>
      </c>
      <c r="C44" s="4" t="inlineStr">
        <is>
          <t>Less than 100</t>
        </is>
      </c>
      <c r="D44" s="4" t="inlineStr">
        <is>
          <t>Property Size</t>
        </is>
      </c>
    </row>
    <row r="45">
      <c r="A45" s="4" t="n">
        <v>7</v>
      </c>
      <c r="B45" s="4" t="n">
        <v>30.43</v>
      </c>
      <c r="C45" s="4" t="inlineStr">
        <is>
          <t>100-199</t>
        </is>
      </c>
      <c r="D45" s="4" t="inlineStr">
        <is>
          <t>Property Size</t>
        </is>
      </c>
    </row>
    <row r="46">
      <c r="A46" s="4" t="n">
        <v>7</v>
      </c>
      <c r="B46" s="4" t="n">
        <v>30.43</v>
      </c>
      <c r="C46" s="4" t="inlineStr">
        <is>
          <t>200-299</t>
        </is>
      </c>
      <c r="D46" s="4" t="inlineStr">
        <is>
          <t>Property Size</t>
        </is>
      </c>
    </row>
    <row r="47">
      <c r="A47" s="4" t="n">
        <v>1</v>
      </c>
      <c r="B47" s="4" t="n">
        <v>4.35</v>
      </c>
      <c r="C47" s="4" t="inlineStr">
        <is>
          <t>500+</t>
        </is>
      </c>
      <c r="D47" s="4" t="inlineStr">
        <is>
          <t>Property Size</t>
        </is>
      </c>
    </row>
    <row r="48">
      <c r="A48" s="9" t="n">
        <v>23</v>
      </c>
      <c r="B48" s="9" t="n">
        <v>100</v>
      </c>
      <c r="D48" s="9" t="inlineStr">
        <is>
          <t>Total Property Size</t>
        </is>
      </c>
    </row>
    <row r="49">
      <c r="A49" s="4" t="n">
        <v>13</v>
      </c>
      <c r="B49" s="4" t="n">
        <v>56.52</v>
      </c>
      <c r="C49" s="4" t="inlineStr">
        <is>
          <t>MARKETRATE</t>
        </is>
      </c>
      <c r="D49" s="4" t="inlineStr">
        <is>
          <t>Rent Type</t>
        </is>
      </c>
    </row>
    <row r="50">
      <c r="A50" s="4" t="n">
        <v>10</v>
      </c>
      <c r="B50" s="4" t="n">
        <v>43.48</v>
      </c>
      <c r="C50" s="4" t="inlineStr">
        <is>
          <t>AFFORDABLE</t>
        </is>
      </c>
      <c r="D50" s="4" t="inlineStr">
        <is>
          <t>Rent Type</t>
        </is>
      </c>
    </row>
    <row r="51">
      <c r="A51" s="9" t="n">
        <v>23</v>
      </c>
      <c r="B51" s="9" t="n">
        <v>100</v>
      </c>
      <c r="D51" s="9" t="inlineStr">
        <is>
          <t>Total Rent Type</t>
        </is>
      </c>
    </row>
    <row r="52"/>
  </sheetData>
  <mergeCells count="2">
    <mergeCell ref="A19:D19"/>
    <mergeCell ref="A1:B1"/>
  </mergeCells>
  <pageMargins left="0.75" right="0.75" top="1" bottom="1" header="0.5" footer="0.5"/>
</worksheet>
</file>

<file path=xl/worksheets/sheet232.xml><?xml version="1.0" encoding="utf-8"?>
<worksheet xmlns="http://schemas.openxmlformats.org/spreadsheetml/2006/main">
  <sheetPr>
    <outlinePr summaryBelow="1" summaryRight="1"/>
    <pageSetUpPr/>
  </sheetPr>
  <dimension ref="A1:D45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3515</v>
      </c>
    </row>
    <row r="3">
      <c r="A3" s="6" t="inlineStr">
        <is>
          <t>Sample (Total number of properties)</t>
        </is>
      </c>
      <c r="B3" s="4" t="n">
        <v>22</v>
      </c>
    </row>
    <row r="4">
      <c r="A4" s="6" t="inlineStr">
        <is>
          <t>Average property taxes per unit</t>
        </is>
      </c>
      <c r="B4" s="7" t="n">
        <v>919</v>
      </c>
    </row>
    <row r="5">
      <c r="A5" s="6" t="inlineStr">
        <is>
          <t>Average payroll expenses per unit</t>
        </is>
      </c>
      <c r="B5" s="7" t="n">
        <v>1490</v>
      </c>
    </row>
    <row r="6">
      <c r="A6" s="6" t="inlineStr">
        <is>
          <t>Average capital expenditures per unit</t>
        </is>
      </c>
      <c r="B6" s="7" t="n">
        <v>241</v>
      </c>
    </row>
    <row r="7">
      <c r="A7" s="6" t="inlineStr">
        <is>
          <t>Average mortgage per unit</t>
        </is>
      </c>
      <c r="B7" s="7" t="n">
        <v>6390</v>
      </c>
    </row>
    <row r="8">
      <c r="A8" s="6" t="inlineStr">
        <is>
          <t>Average total operating expenses per unit</t>
        </is>
      </c>
      <c r="B8" s="7" t="n">
        <v>3778</v>
      </c>
    </row>
    <row r="9">
      <c r="A9" s="6" t="inlineStr">
        <is>
          <t>Average total expenses per unit</t>
        </is>
      </c>
      <c r="B9" s="7" t="n">
        <v>12818</v>
      </c>
    </row>
    <row r="10">
      <c r="A10" s="6" t="inlineStr">
        <is>
          <t>Average total profit per unit</t>
        </is>
      </c>
      <c r="B10" s="7" t="n">
        <v>1602</v>
      </c>
    </row>
    <row r="11">
      <c r="A11" s="6" t="inlineStr">
        <is>
          <t>Property taxes per dollar of rent</t>
        </is>
      </c>
      <c r="B11" s="4" t="inlineStr">
        <is>
          <t>6 cents</t>
        </is>
      </c>
    </row>
    <row r="12">
      <c r="A12" s="6" t="inlineStr">
        <is>
          <t>Payroll expenses per dollar of rent</t>
        </is>
      </c>
      <c r="B12" s="4" t="inlineStr">
        <is>
          <t>10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44 cents</t>
        </is>
      </c>
    </row>
    <row r="15">
      <c r="A15" s="6" t="inlineStr">
        <is>
          <t>Total operating expenses per dollar of rent</t>
        </is>
      </c>
      <c r="B15" s="4" t="inlineStr">
        <is>
          <t>26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12</v>
      </c>
      <c r="B21" s="4" t="n">
        <v>54.55</v>
      </c>
      <c r="C21" s="4" t="inlineStr">
        <is>
          <t>37130</t>
        </is>
      </c>
      <c r="D21" s="4" t="inlineStr">
        <is>
          <t>PROPERTYZIPCODE</t>
        </is>
      </c>
    </row>
    <row r="22">
      <c r="A22" s="4" t="n">
        <v>4</v>
      </c>
      <c r="B22" s="4" t="n">
        <v>18.18</v>
      </c>
      <c r="C22" s="4" t="inlineStr">
        <is>
          <t>37167</t>
        </is>
      </c>
      <c r="D22" s="4" t="inlineStr">
        <is>
          <t>PROPERTYZIPCODE</t>
        </is>
      </c>
    </row>
    <row r="23">
      <c r="A23" s="4" t="n">
        <v>3</v>
      </c>
      <c r="B23" s="4" t="n">
        <v>13.64</v>
      </c>
      <c r="C23" s="4" t="inlineStr">
        <is>
          <t>37128</t>
        </is>
      </c>
      <c r="D23" s="4" t="inlineStr">
        <is>
          <t>PROPERTYZIPCODE</t>
        </is>
      </c>
    </row>
    <row r="24">
      <c r="A24" s="4" t="n">
        <v>1</v>
      </c>
      <c r="B24" s="4" t="n">
        <v>4.55</v>
      </c>
      <c r="C24" s="4" t="inlineStr">
        <is>
          <t>37129</t>
        </is>
      </c>
      <c r="D24" s="4" t="inlineStr">
        <is>
          <t>PROPERTYZIPCODE</t>
        </is>
      </c>
    </row>
    <row r="25">
      <c r="A25" s="4" t="n">
        <v>1</v>
      </c>
      <c r="B25" s="4" t="n">
        <v>4.55</v>
      </c>
      <c r="C25" s="4" t="inlineStr">
        <is>
          <t>37086</t>
        </is>
      </c>
      <c r="D25" s="4" t="inlineStr">
        <is>
          <t>PROPERTYZIPCODE</t>
        </is>
      </c>
    </row>
    <row r="26">
      <c r="A26" s="4" t="n">
        <v>1</v>
      </c>
      <c r="B26" s="4" t="n">
        <v>4.55</v>
      </c>
      <c r="C26" s="4" t="inlineStr">
        <is>
          <t>38478</t>
        </is>
      </c>
      <c r="D26" s="4" t="inlineStr">
        <is>
          <t>PROPERTYZIPCODE</t>
        </is>
      </c>
    </row>
    <row r="27">
      <c r="A27" s="9" t="n">
        <v>22</v>
      </c>
      <c r="B27" s="9" t="n">
        <v>100</v>
      </c>
      <c r="D27" s="9" t="inlineStr">
        <is>
          <t>Total PROPERTYZIPCODE</t>
        </is>
      </c>
    </row>
    <row r="28">
      <c r="A28" s="4" t="n">
        <v>21</v>
      </c>
      <c r="B28" s="4" t="n">
        <v>95.45</v>
      </c>
      <c r="C28" s="4" t="inlineStr">
        <is>
          <t>GARDEN</t>
        </is>
      </c>
      <c r="D28" s="4" t="inlineStr">
        <is>
          <t>Property Type</t>
        </is>
      </c>
    </row>
    <row r="29">
      <c r="A29" s="4" t="n">
        <v>1</v>
      </c>
      <c r="B29" s="4" t="n">
        <v>4.55</v>
      </c>
      <c r="C29" s="4" t="inlineStr">
        <is>
          <t>STUDENT</t>
        </is>
      </c>
      <c r="D29" s="4" t="inlineStr">
        <is>
          <t>Property Type</t>
        </is>
      </c>
    </row>
    <row r="30">
      <c r="A30" s="9" t="n">
        <v>22</v>
      </c>
      <c r="B30" s="9" t="n">
        <v>100</v>
      </c>
      <c r="D30" s="9" t="inlineStr">
        <is>
          <t>Total Property Type</t>
        </is>
      </c>
    </row>
    <row r="31">
      <c r="A31" s="4" t="n">
        <v>3</v>
      </c>
      <c r="B31" s="4" t="n">
        <v>13.64</v>
      </c>
      <c r="C31" s="4" t="inlineStr">
        <is>
          <t>Less than 5 years</t>
        </is>
      </c>
      <c r="D31" s="4" t="inlineStr">
        <is>
          <t>Age of Property</t>
        </is>
      </c>
    </row>
    <row r="32">
      <c r="A32" s="4" t="n">
        <v>8</v>
      </c>
      <c r="B32" s="4" t="n">
        <v>36.36</v>
      </c>
      <c r="C32" s="4" t="inlineStr">
        <is>
          <t>5-9 years</t>
        </is>
      </c>
      <c r="D32" s="4" t="inlineStr">
        <is>
          <t>Age of Property</t>
        </is>
      </c>
    </row>
    <row r="33">
      <c r="A33" s="4" t="n">
        <v>2</v>
      </c>
      <c r="B33" s="4" t="n">
        <v>9.09</v>
      </c>
      <c r="C33" s="4" t="inlineStr">
        <is>
          <t>10-19 years</t>
        </is>
      </c>
      <c r="D33" s="4" t="inlineStr">
        <is>
          <t>Age of Property</t>
        </is>
      </c>
    </row>
    <row r="34">
      <c r="A34" s="4" t="n">
        <v>9</v>
      </c>
      <c r="B34" s="4" t="n">
        <v>40.91</v>
      </c>
      <c r="C34" s="4" t="inlineStr">
        <is>
          <t>20+ years</t>
        </is>
      </c>
      <c r="D34" s="4" t="inlineStr">
        <is>
          <t>Age of Property</t>
        </is>
      </c>
    </row>
    <row r="35">
      <c r="A35" s="9" t="n">
        <v>22</v>
      </c>
      <c r="B35" s="9" t="n">
        <v>100</v>
      </c>
      <c r="D35" s="9" t="inlineStr">
        <is>
          <t>Total Age of Property</t>
        </is>
      </c>
    </row>
    <row r="36">
      <c r="A36" s="4" t="n">
        <v>11</v>
      </c>
      <c r="B36" s="4" t="n">
        <v>50</v>
      </c>
      <c r="C36" s="4" t="inlineStr">
        <is>
          <t>Less than 100</t>
        </is>
      </c>
      <c r="D36" s="4" t="inlineStr">
        <is>
          <t>Property Size</t>
        </is>
      </c>
    </row>
    <row r="37">
      <c r="A37" s="4" t="n">
        <v>6</v>
      </c>
      <c r="B37" s="4" t="n">
        <v>27.27</v>
      </c>
      <c r="C37" s="4" t="inlineStr">
        <is>
          <t>100-199</t>
        </is>
      </c>
      <c r="D37" s="4" t="inlineStr">
        <is>
          <t>Property Size</t>
        </is>
      </c>
    </row>
    <row r="38">
      <c r="A38" s="4" t="n">
        <v>1</v>
      </c>
      <c r="B38" s="4" t="n">
        <v>4.55</v>
      </c>
      <c r="C38" s="4" t="inlineStr">
        <is>
          <t>200-299</t>
        </is>
      </c>
      <c r="D38" s="4" t="inlineStr">
        <is>
          <t>Property Size</t>
        </is>
      </c>
    </row>
    <row r="39">
      <c r="A39" s="4" t="n">
        <v>2</v>
      </c>
      <c r="B39" s="4" t="n">
        <v>9.09</v>
      </c>
      <c r="C39" s="4" t="inlineStr">
        <is>
          <t>300-399</t>
        </is>
      </c>
      <c r="D39" s="4" t="inlineStr">
        <is>
          <t>Property Size</t>
        </is>
      </c>
    </row>
    <row r="40">
      <c r="A40" s="4" t="n">
        <v>2</v>
      </c>
      <c r="B40" s="4" t="n">
        <v>9.09</v>
      </c>
      <c r="C40" s="4" t="inlineStr">
        <is>
          <t>500+</t>
        </is>
      </c>
      <c r="D40" s="4" t="inlineStr">
        <is>
          <t>Property Size</t>
        </is>
      </c>
    </row>
    <row r="41">
      <c r="A41" s="9" t="n">
        <v>22</v>
      </c>
      <c r="B41" s="9" t="n">
        <v>100</v>
      </c>
      <c r="D41" s="9" t="inlineStr">
        <is>
          <t>Total Property Size</t>
        </is>
      </c>
    </row>
    <row r="42">
      <c r="A42" s="4" t="n">
        <v>16</v>
      </c>
      <c r="B42" s="4" t="n">
        <v>72.73</v>
      </c>
      <c r="C42" s="4" t="inlineStr">
        <is>
          <t>AFFORDABLE</t>
        </is>
      </c>
      <c r="D42" s="4" t="inlineStr">
        <is>
          <t>Rent Type</t>
        </is>
      </c>
    </row>
    <row r="43">
      <c r="A43" s="4" t="n">
        <v>6</v>
      </c>
      <c r="B43" s="4" t="n">
        <v>27.27</v>
      </c>
      <c r="C43" s="4" t="inlineStr">
        <is>
          <t>MARKETRATE</t>
        </is>
      </c>
      <c r="D43" s="4" t="inlineStr">
        <is>
          <t>Rent Type</t>
        </is>
      </c>
    </row>
    <row r="44">
      <c r="A44" s="9" t="n">
        <v>22</v>
      </c>
      <c r="B44" s="9" t="n">
        <v>100</v>
      </c>
      <c r="D44" s="9" t="inlineStr">
        <is>
          <t>Total Rent Type</t>
        </is>
      </c>
    </row>
    <row r="45"/>
  </sheetData>
  <mergeCells count="2">
    <mergeCell ref="A19:D19"/>
    <mergeCell ref="A1:B1"/>
  </mergeCells>
  <pageMargins left="0.75" right="0.75" top="1" bottom="1" header="0.5" footer="0.5"/>
</worksheet>
</file>

<file path=xl/worksheets/sheet233.xml><?xml version="1.0" encoding="utf-8"?>
<worksheet xmlns="http://schemas.openxmlformats.org/spreadsheetml/2006/main">
  <sheetPr>
    <outlinePr summaryBelow="1" summaryRight="1"/>
    <pageSetUpPr/>
  </sheetPr>
  <dimension ref="A1:D47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5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3882</v>
      </c>
    </row>
    <row r="3">
      <c r="A3" s="6" t="inlineStr">
        <is>
          <t>Sample (Total number of properties)</t>
        </is>
      </c>
      <c r="B3" s="4" t="n">
        <v>20</v>
      </c>
    </row>
    <row r="4">
      <c r="A4" s="6" t="inlineStr">
        <is>
          <t>Average property taxes per unit</t>
        </is>
      </c>
      <c r="B4" s="7" t="n">
        <v>1165</v>
      </c>
    </row>
    <row r="5">
      <c r="A5" s="6" t="inlineStr">
        <is>
          <t>Average payroll expenses per unit</t>
        </is>
      </c>
      <c r="B5" s="7" t="n">
        <v>1507</v>
      </c>
    </row>
    <row r="6">
      <c r="A6" s="6" t="inlineStr">
        <is>
          <t>Average capital expenditures per unit</t>
        </is>
      </c>
      <c r="B6" s="7" t="n">
        <v>237</v>
      </c>
    </row>
    <row r="7">
      <c r="A7" s="6" t="inlineStr">
        <is>
          <t>Average mortgage per unit</t>
        </is>
      </c>
      <c r="B7" s="7" t="n">
        <v>6793</v>
      </c>
    </row>
    <row r="8">
      <c r="A8" s="6" t="inlineStr">
        <is>
          <t>Average total operating expenses per unit</t>
        </is>
      </c>
      <c r="B8" s="7" t="n">
        <v>4162</v>
      </c>
    </row>
    <row r="9">
      <c r="A9" s="6" t="inlineStr">
        <is>
          <t>Average total expenses per unit</t>
        </is>
      </c>
      <c r="B9" s="7" t="n">
        <v>13864</v>
      </c>
    </row>
    <row r="10">
      <c r="A10" s="6" t="inlineStr">
        <is>
          <t>Average total profit per unit</t>
        </is>
      </c>
      <c r="B10" s="7" t="n">
        <v>1698</v>
      </c>
    </row>
    <row r="11">
      <c r="A11" s="6" t="inlineStr">
        <is>
          <t>Property taxes per dollar of rent</t>
        </is>
      </c>
      <c r="B11" s="4" t="inlineStr">
        <is>
          <t>7 cents</t>
        </is>
      </c>
    </row>
    <row r="12">
      <c r="A12" s="6" t="inlineStr">
        <is>
          <t>Payroll expenses per dollar of rent</t>
        </is>
      </c>
      <c r="B12" s="4" t="inlineStr">
        <is>
          <t>10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44 cents</t>
        </is>
      </c>
    </row>
    <row r="15">
      <c r="A15" s="6" t="inlineStr">
        <is>
          <t>Total operating expenses per dollar of rent</t>
        </is>
      </c>
      <c r="B15" s="4" t="inlineStr">
        <is>
          <t>27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6</v>
      </c>
      <c r="B21" s="4" t="n">
        <v>30</v>
      </c>
      <c r="C21" s="4" t="inlineStr">
        <is>
          <t>37211</t>
        </is>
      </c>
      <c r="D21" s="4" t="inlineStr">
        <is>
          <t>PROPERTYZIPCODE</t>
        </is>
      </c>
    </row>
    <row r="22">
      <c r="A22" s="4" t="n">
        <v>4</v>
      </c>
      <c r="B22" s="4" t="n">
        <v>20</v>
      </c>
      <c r="C22" s="4" t="inlineStr">
        <is>
          <t>37076</t>
        </is>
      </c>
      <c r="D22" s="4" t="inlineStr">
        <is>
          <t>PROPERTYZIPCODE</t>
        </is>
      </c>
    </row>
    <row r="23">
      <c r="A23" s="4" t="n">
        <v>4</v>
      </c>
      <c r="B23" s="4" t="n">
        <v>20</v>
      </c>
      <c r="C23" s="4" t="inlineStr">
        <is>
          <t>38401</t>
        </is>
      </c>
      <c r="D23" s="4" t="inlineStr">
        <is>
          <t>PROPERTYZIPCODE</t>
        </is>
      </c>
    </row>
    <row r="24">
      <c r="A24" s="4" t="n">
        <v>3</v>
      </c>
      <c r="B24" s="4" t="n">
        <v>15</v>
      </c>
      <c r="C24" s="4" t="inlineStr">
        <is>
          <t>37013</t>
        </is>
      </c>
      <c r="D24" s="4" t="inlineStr">
        <is>
          <t>PROPERTYZIPCODE</t>
        </is>
      </c>
    </row>
    <row r="25">
      <c r="A25" s="4" t="n">
        <v>1</v>
      </c>
      <c r="B25" s="4" t="n">
        <v>5</v>
      </c>
      <c r="C25" s="4" t="inlineStr">
        <is>
          <t>37122</t>
        </is>
      </c>
      <c r="D25" s="4" t="inlineStr">
        <is>
          <t>PROPERTYZIPCODE</t>
        </is>
      </c>
    </row>
    <row r="26">
      <c r="A26" s="4" t="n">
        <v>1</v>
      </c>
      <c r="B26" s="4" t="n">
        <v>5</v>
      </c>
      <c r="C26" s="4" t="inlineStr">
        <is>
          <t>37209</t>
        </is>
      </c>
      <c r="D26" s="4" t="inlineStr">
        <is>
          <t>PROPERTYZIPCODE</t>
        </is>
      </c>
    </row>
    <row r="27">
      <c r="A27" s="4" t="n">
        <v>1</v>
      </c>
      <c r="B27" s="4" t="n">
        <v>5</v>
      </c>
      <c r="C27" s="4" t="inlineStr">
        <is>
          <t>37087</t>
        </is>
      </c>
      <c r="D27" s="4" t="inlineStr">
        <is>
          <t>PROPERTYZIPCODE</t>
        </is>
      </c>
    </row>
    <row r="28">
      <c r="A28" s="9" t="n">
        <v>20</v>
      </c>
      <c r="B28" s="9" t="n">
        <v>100</v>
      </c>
      <c r="D28" s="9" t="inlineStr">
        <is>
          <t>Total PROPERTYZIPCODE</t>
        </is>
      </c>
    </row>
    <row r="29">
      <c r="A29" s="4" t="n">
        <v>18</v>
      </c>
      <c r="B29" s="4" t="n">
        <v>90</v>
      </c>
      <c r="C29" s="4" t="inlineStr">
        <is>
          <t>GARDEN</t>
        </is>
      </c>
      <c r="D29" s="4" t="inlineStr">
        <is>
          <t>Property Type</t>
        </is>
      </c>
    </row>
    <row r="30">
      <c r="A30" s="4" t="n">
        <v>1</v>
      </c>
      <c r="B30" s="4" t="n">
        <v>5</v>
      </c>
      <c r="C30" s="4" t="inlineStr">
        <is>
          <t>MIDRISE</t>
        </is>
      </c>
      <c r="D30" s="4" t="inlineStr">
        <is>
          <t>Property Type</t>
        </is>
      </c>
    </row>
    <row r="31">
      <c r="A31" s="4" t="n">
        <v>1</v>
      </c>
      <c r="B31" s="4" t="n">
        <v>5</v>
      </c>
      <c r="C31" s="4" t="inlineStr">
        <is>
          <t>MANUF</t>
        </is>
      </c>
      <c r="D31" s="4" t="inlineStr">
        <is>
          <t>Property Type</t>
        </is>
      </c>
    </row>
    <row r="32">
      <c r="A32" s="9" t="n">
        <v>20</v>
      </c>
      <c r="B32" s="9" t="n">
        <v>100</v>
      </c>
      <c r="D32" s="9" t="inlineStr">
        <is>
          <t>Total Property Type</t>
        </is>
      </c>
    </row>
    <row r="33">
      <c r="A33" s="4" t="n">
        <v>8</v>
      </c>
      <c r="B33" s="4" t="n">
        <v>40</v>
      </c>
      <c r="C33" s="4" t="inlineStr">
        <is>
          <t>5-9 years</t>
        </is>
      </c>
      <c r="D33" s="4" t="inlineStr">
        <is>
          <t>Age of Property</t>
        </is>
      </c>
    </row>
    <row r="34">
      <c r="A34" s="4" t="n">
        <v>4</v>
      </c>
      <c r="B34" s="4" t="n">
        <v>20</v>
      </c>
      <c r="C34" s="4" t="inlineStr">
        <is>
          <t>10-19 years</t>
        </is>
      </c>
      <c r="D34" s="4" t="inlineStr">
        <is>
          <t>Age of Property</t>
        </is>
      </c>
    </row>
    <row r="35">
      <c r="A35" s="4" t="n">
        <v>8</v>
      </c>
      <c r="B35" s="4" t="n">
        <v>40</v>
      </c>
      <c r="C35" s="4" t="inlineStr">
        <is>
          <t>20+ years</t>
        </is>
      </c>
      <c r="D35" s="4" t="inlineStr">
        <is>
          <t>Age of Property</t>
        </is>
      </c>
    </row>
    <row r="36">
      <c r="A36" s="9" t="n">
        <v>20</v>
      </c>
      <c r="B36" s="9" t="n">
        <v>100</v>
      </c>
      <c r="D36" s="9" t="inlineStr">
        <is>
          <t>Total Age of Property</t>
        </is>
      </c>
    </row>
    <row r="37">
      <c r="A37" s="4" t="n">
        <v>5</v>
      </c>
      <c r="B37" s="4" t="n">
        <v>25</v>
      </c>
      <c r="C37" s="4" t="inlineStr">
        <is>
          <t>Less than 100</t>
        </is>
      </c>
      <c r="D37" s="4" t="inlineStr">
        <is>
          <t>Property Size</t>
        </is>
      </c>
    </row>
    <row r="38">
      <c r="A38" s="4" t="n">
        <v>6</v>
      </c>
      <c r="B38" s="4" t="n">
        <v>30</v>
      </c>
      <c r="C38" s="4" t="inlineStr">
        <is>
          <t>100-199</t>
        </is>
      </c>
      <c r="D38" s="4" t="inlineStr">
        <is>
          <t>Property Size</t>
        </is>
      </c>
    </row>
    <row r="39">
      <c r="A39" s="4" t="n">
        <v>6</v>
      </c>
      <c r="B39" s="4" t="n">
        <v>30</v>
      </c>
      <c r="C39" s="4" t="inlineStr">
        <is>
          <t>200-299</t>
        </is>
      </c>
      <c r="D39" s="4" t="inlineStr">
        <is>
          <t>Property Size</t>
        </is>
      </c>
    </row>
    <row r="40">
      <c r="A40" s="4" t="n">
        <v>1</v>
      </c>
      <c r="B40" s="4" t="n">
        <v>5</v>
      </c>
      <c r="C40" s="4" t="inlineStr">
        <is>
          <t>300-399</t>
        </is>
      </c>
      <c r="D40" s="4" t="inlineStr">
        <is>
          <t>Property Size</t>
        </is>
      </c>
    </row>
    <row r="41">
      <c r="A41" s="4" t="n">
        <v>1</v>
      </c>
      <c r="B41" s="4" t="n">
        <v>5</v>
      </c>
      <c r="C41" s="4" t="inlineStr">
        <is>
          <t>400-499</t>
        </is>
      </c>
      <c r="D41" s="4" t="inlineStr">
        <is>
          <t>Property Size</t>
        </is>
      </c>
    </row>
    <row r="42">
      <c r="A42" s="4" t="n">
        <v>1</v>
      </c>
      <c r="B42" s="4" t="n">
        <v>5</v>
      </c>
      <c r="C42" s="4" t="inlineStr">
        <is>
          <t>500+</t>
        </is>
      </c>
      <c r="D42" s="4" t="inlineStr">
        <is>
          <t>Property Size</t>
        </is>
      </c>
    </row>
    <row r="43">
      <c r="A43" s="9" t="n">
        <v>20</v>
      </c>
      <c r="B43" s="9" t="n">
        <v>100</v>
      </c>
      <c r="D43" s="9" t="inlineStr">
        <is>
          <t>Total Property Size</t>
        </is>
      </c>
    </row>
    <row r="44">
      <c r="A44" s="4" t="n">
        <v>10</v>
      </c>
      <c r="B44" s="4" t="n">
        <v>50</v>
      </c>
      <c r="C44" s="4" t="inlineStr">
        <is>
          <t>MARKETRATE</t>
        </is>
      </c>
      <c r="D44" s="4" t="inlineStr">
        <is>
          <t>Rent Type</t>
        </is>
      </c>
    </row>
    <row r="45">
      <c r="A45" s="4" t="n">
        <v>10</v>
      </c>
      <c r="B45" s="4" t="n">
        <v>50</v>
      </c>
      <c r="C45" s="4" t="inlineStr">
        <is>
          <t>AFFORDABLE</t>
        </is>
      </c>
      <c r="D45" s="4" t="inlineStr">
        <is>
          <t>Rent Type</t>
        </is>
      </c>
    </row>
    <row r="46">
      <c r="A46" s="9" t="n">
        <v>20</v>
      </c>
      <c r="B46" s="9" t="n">
        <v>100</v>
      </c>
      <c r="D46" s="9" t="inlineStr">
        <is>
          <t>Total Rent Type</t>
        </is>
      </c>
    </row>
    <row r="47"/>
  </sheetData>
  <mergeCells count="2">
    <mergeCell ref="A19:D19"/>
    <mergeCell ref="A1:B1"/>
  </mergeCells>
  <pageMargins left="0.75" right="0.75" top="1" bottom="1" header="0.5" footer="0.5"/>
</worksheet>
</file>

<file path=xl/worksheets/sheet234.xml><?xml version="1.0" encoding="utf-8"?>
<worksheet xmlns="http://schemas.openxmlformats.org/spreadsheetml/2006/main">
  <sheetPr>
    <outlinePr summaryBelow="1" summaryRight="1"/>
    <pageSetUpPr/>
  </sheetPr>
  <dimension ref="A1:D55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4697</v>
      </c>
    </row>
    <row r="3">
      <c r="A3" s="6" t="inlineStr">
        <is>
          <t>Sample (Total number of properties)</t>
        </is>
      </c>
      <c r="B3" s="4" t="n">
        <v>33</v>
      </c>
    </row>
    <row r="4">
      <c r="A4" s="6" t="inlineStr">
        <is>
          <t>Average property taxes per unit</t>
        </is>
      </c>
      <c r="B4" s="7" t="n">
        <v>888</v>
      </c>
    </row>
    <row r="5">
      <c r="A5" s="6" t="inlineStr">
        <is>
          <t>Average payroll expenses per unit</t>
        </is>
      </c>
      <c r="B5" s="7" t="n">
        <v>1342</v>
      </c>
    </row>
    <row r="6">
      <c r="A6" s="6" t="inlineStr">
        <is>
          <t>Average capital expenditures per unit</t>
        </is>
      </c>
      <c r="B6" s="7" t="n">
        <v>262</v>
      </c>
    </row>
    <row r="7">
      <c r="A7" s="6" t="inlineStr">
        <is>
          <t>Average mortgage per unit</t>
        </is>
      </c>
      <c r="B7" s="7" t="n">
        <v>6062</v>
      </c>
    </row>
    <row r="8">
      <c r="A8" s="6" t="inlineStr">
        <is>
          <t>Average total operating expenses per unit</t>
        </is>
      </c>
      <c r="B8" s="7" t="n">
        <v>4256</v>
      </c>
    </row>
    <row r="9">
      <c r="A9" s="6" t="inlineStr">
        <is>
          <t>Average total expenses per unit</t>
        </is>
      </c>
      <c r="B9" s="7" t="n">
        <v>12810</v>
      </c>
    </row>
    <row r="10">
      <c r="A10" s="6" t="inlineStr">
        <is>
          <t>Average total profit per unit</t>
        </is>
      </c>
      <c r="B10" s="7" t="n">
        <v>1516</v>
      </c>
    </row>
    <row r="11">
      <c r="A11" s="6" t="inlineStr">
        <is>
          <t>Property taxes per dollar of rent</t>
        </is>
      </c>
      <c r="B11" s="4" t="inlineStr">
        <is>
          <t>6 cents</t>
        </is>
      </c>
    </row>
    <row r="12">
      <c r="A12" s="6" t="inlineStr">
        <is>
          <t>Payroll expenses per dollar of rent</t>
        </is>
      </c>
      <c r="B12" s="4" t="inlineStr">
        <is>
          <t>9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42 cents</t>
        </is>
      </c>
    </row>
    <row r="15">
      <c r="A15" s="6" t="inlineStr">
        <is>
          <t>Total operating expenses per dollar of rent</t>
        </is>
      </c>
      <c r="B15" s="4" t="inlineStr">
        <is>
          <t>30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5</v>
      </c>
      <c r="B21" s="4" t="n">
        <v>15.15</v>
      </c>
      <c r="C21" s="4" t="inlineStr">
        <is>
          <t>37066</t>
        </is>
      </c>
      <c r="D21" s="4" t="inlineStr">
        <is>
          <t>PROPERTYZIPCODE</t>
        </is>
      </c>
    </row>
    <row r="22">
      <c r="A22" s="4" t="n">
        <v>4</v>
      </c>
      <c r="B22" s="4" t="n">
        <v>12.12</v>
      </c>
      <c r="C22" s="4" t="inlineStr">
        <is>
          <t>37210</t>
        </is>
      </c>
      <c r="D22" s="4" t="inlineStr">
        <is>
          <t>PROPERTYZIPCODE</t>
        </is>
      </c>
    </row>
    <row r="23">
      <c r="A23" s="4" t="n">
        <v>3</v>
      </c>
      <c r="B23" s="4" t="n">
        <v>9.09</v>
      </c>
      <c r="C23" s="4" t="inlineStr">
        <is>
          <t>37217</t>
        </is>
      </c>
      <c r="D23" s="4" t="inlineStr">
        <is>
          <t>PROPERTYZIPCODE</t>
        </is>
      </c>
    </row>
    <row r="24">
      <c r="A24" s="4" t="n">
        <v>3</v>
      </c>
      <c r="B24" s="4" t="n">
        <v>9.09</v>
      </c>
      <c r="C24" s="4" t="inlineStr">
        <is>
          <t>37214</t>
        </is>
      </c>
      <c r="D24" s="4" t="inlineStr">
        <is>
          <t>PROPERTYZIPCODE</t>
        </is>
      </c>
    </row>
    <row r="25">
      <c r="A25" s="4" t="n">
        <v>3</v>
      </c>
      <c r="B25" s="4" t="n">
        <v>9.09</v>
      </c>
      <c r="C25" s="4" t="inlineStr">
        <is>
          <t>37075</t>
        </is>
      </c>
      <c r="D25" s="4" t="inlineStr">
        <is>
          <t>PROPERTYZIPCODE</t>
        </is>
      </c>
    </row>
    <row r="26">
      <c r="A26" s="4" t="n">
        <v>3</v>
      </c>
      <c r="B26" s="4" t="n">
        <v>9.09</v>
      </c>
      <c r="C26" s="4" t="inlineStr">
        <is>
          <t>37115</t>
        </is>
      </c>
      <c r="D26" s="4" t="inlineStr">
        <is>
          <t>PROPERTYZIPCODE</t>
        </is>
      </c>
    </row>
    <row r="27">
      <c r="A27" s="4" t="n">
        <v>3</v>
      </c>
      <c r="B27" s="4" t="n">
        <v>9.09</v>
      </c>
      <c r="C27" s="4" t="inlineStr">
        <is>
          <t>37148</t>
        </is>
      </c>
      <c r="D27" s="4" t="inlineStr">
        <is>
          <t>PROPERTYZIPCODE</t>
        </is>
      </c>
    </row>
    <row r="28">
      <c r="A28" s="4" t="n">
        <v>2</v>
      </c>
      <c r="B28" s="4" t="n">
        <v>6.06</v>
      </c>
      <c r="C28" s="4" t="inlineStr">
        <is>
          <t>38501</t>
        </is>
      </c>
      <c r="D28" s="4" t="inlineStr">
        <is>
          <t>PROPERTYZIPCODE</t>
        </is>
      </c>
    </row>
    <row r="29">
      <c r="A29" s="4" t="n">
        <v>1</v>
      </c>
      <c r="B29" s="4" t="n">
        <v>3.03</v>
      </c>
      <c r="C29" s="4" t="inlineStr">
        <is>
          <t>37138</t>
        </is>
      </c>
      <c r="D29" s="4" t="inlineStr">
        <is>
          <t>PROPERTYZIPCODE</t>
        </is>
      </c>
    </row>
    <row r="30">
      <c r="A30" s="4" t="n">
        <v>1</v>
      </c>
      <c r="B30" s="4" t="n">
        <v>3.03</v>
      </c>
      <c r="C30" s="4" t="inlineStr">
        <is>
          <t>38506</t>
        </is>
      </c>
      <c r="D30" s="4" t="inlineStr">
        <is>
          <t>PROPERTYZIPCODE</t>
        </is>
      </c>
    </row>
    <row r="31">
      <c r="A31" s="4" t="n">
        <v>1</v>
      </c>
      <c r="B31" s="4" t="n">
        <v>3.03</v>
      </c>
      <c r="C31" s="4" t="inlineStr">
        <is>
          <t>37211</t>
        </is>
      </c>
      <c r="D31" s="4" t="inlineStr">
        <is>
          <t>PROPERTYZIPCODE</t>
        </is>
      </c>
    </row>
    <row r="32">
      <c r="A32" s="4" t="n">
        <v>1</v>
      </c>
      <c r="B32" s="4" t="n">
        <v>3.03</v>
      </c>
      <c r="C32" s="4" t="inlineStr">
        <is>
          <t>37221</t>
        </is>
      </c>
      <c r="D32" s="4" t="inlineStr">
        <is>
          <t>PROPERTYZIPCODE</t>
        </is>
      </c>
    </row>
    <row r="33">
      <c r="A33" s="4" t="n">
        <v>1</v>
      </c>
      <c r="B33" s="4" t="n">
        <v>3.03</v>
      </c>
      <c r="C33" s="4" t="inlineStr">
        <is>
          <t>37212</t>
        </is>
      </c>
      <c r="D33" s="4" t="inlineStr">
        <is>
          <t>PROPERTYZIPCODE</t>
        </is>
      </c>
    </row>
    <row r="34">
      <c r="A34" s="4" t="n">
        <v>1</v>
      </c>
      <c r="B34" s="4" t="n">
        <v>3.03</v>
      </c>
      <c r="C34" s="4" t="inlineStr">
        <is>
          <t>37076</t>
        </is>
      </c>
      <c r="D34" s="4" t="inlineStr">
        <is>
          <t>PROPERTYZIPCODE</t>
        </is>
      </c>
    </row>
    <row r="35">
      <c r="A35" s="4" t="n">
        <v>1</v>
      </c>
      <c r="B35" s="4" t="n">
        <v>3.03</v>
      </c>
      <c r="C35" s="4" t="inlineStr">
        <is>
          <t>37072</t>
        </is>
      </c>
      <c r="D35" s="4" t="inlineStr">
        <is>
          <t>PROPERTYZIPCODE</t>
        </is>
      </c>
    </row>
    <row r="36">
      <c r="A36" s="9" t="n">
        <v>33</v>
      </c>
      <c r="B36" s="9" t="n">
        <v>100</v>
      </c>
      <c r="D36" s="9" t="inlineStr">
        <is>
          <t>Total PROPERTYZIPCODE</t>
        </is>
      </c>
    </row>
    <row r="37">
      <c r="A37" s="4" t="n">
        <v>31</v>
      </c>
      <c r="B37" s="4" t="n">
        <v>93.94</v>
      </c>
      <c r="C37" s="4" t="inlineStr">
        <is>
          <t>GARDEN</t>
        </is>
      </c>
      <c r="D37" s="4" t="inlineStr">
        <is>
          <t>Property Type</t>
        </is>
      </c>
    </row>
    <row r="38">
      <c r="A38" s="4" t="n">
        <v>2</v>
      </c>
      <c r="B38" s="4" t="n">
        <v>6.06</v>
      </c>
      <c r="C38" s="4" t="inlineStr">
        <is>
          <t>SENIOR</t>
        </is>
      </c>
      <c r="D38" s="4" t="inlineStr">
        <is>
          <t>Property Type</t>
        </is>
      </c>
    </row>
    <row r="39">
      <c r="A39" s="9" t="n">
        <v>33</v>
      </c>
      <c r="B39" s="9" t="n">
        <v>100</v>
      </c>
      <c r="D39" s="9" t="inlineStr">
        <is>
          <t>Total Property Type</t>
        </is>
      </c>
    </row>
    <row r="40">
      <c r="A40" s="4" t="n">
        <v>1</v>
      </c>
      <c r="B40" s="4" t="n">
        <v>3.03</v>
      </c>
      <c r="C40" s="4" t="inlineStr">
        <is>
          <t>Less than 5 years</t>
        </is>
      </c>
      <c r="D40" s="4" t="inlineStr">
        <is>
          <t>Age of Property</t>
        </is>
      </c>
    </row>
    <row r="41">
      <c r="A41" s="4" t="n">
        <v>13</v>
      </c>
      <c r="B41" s="4" t="n">
        <v>39.39</v>
      </c>
      <c r="C41" s="4" t="inlineStr">
        <is>
          <t>5-9 years</t>
        </is>
      </c>
      <c r="D41" s="4" t="inlineStr">
        <is>
          <t>Age of Property</t>
        </is>
      </c>
    </row>
    <row r="42">
      <c r="A42" s="4" t="n">
        <v>4</v>
      </c>
      <c r="B42" s="4" t="n">
        <v>12.12</v>
      </c>
      <c r="C42" s="4" t="inlineStr">
        <is>
          <t>10-19 years</t>
        </is>
      </c>
      <c r="D42" s="4" t="inlineStr">
        <is>
          <t>Age of Property</t>
        </is>
      </c>
    </row>
    <row r="43">
      <c r="A43" s="4" t="n">
        <v>15</v>
      </c>
      <c r="B43" s="4" t="n">
        <v>45.45</v>
      </c>
      <c r="C43" s="4" t="inlineStr">
        <is>
          <t>20+ years</t>
        </is>
      </c>
      <c r="D43" s="4" t="inlineStr">
        <is>
          <t>Age of Property</t>
        </is>
      </c>
    </row>
    <row r="44">
      <c r="A44" s="9" t="n">
        <v>33</v>
      </c>
      <c r="B44" s="9" t="n">
        <v>100</v>
      </c>
      <c r="D44" s="9" t="inlineStr">
        <is>
          <t>Total Age of Property</t>
        </is>
      </c>
    </row>
    <row r="45">
      <c r="A45" s="4" t="n">
        <v>13</v>
      </c>
      <c r="B45" s="4" t="n">
        <v>39.39</v>
      </c>
      <c r="C45" s="4" t="inlineStr">
        <is>
          <t>Less than 100</t>
        </is>
      </c>
      <c r="D45" s="4" t="inlineStr">
        <is>
          <t>Property Size</t>
        </is>
      </c>
    </row>
    <row r="46">
      <c r="A46" s="4" t="n">
        <v>12</v>
      </c>
      <c r="B46" s="4" t="n">
        <v>36.36</v>
      </c>
      <c r="C46" s="4" t="inlineStr">
        <is>
          <t>100-199</t>
        </is>
      </c>
      <c r="D46" s="4" t="inlineStr">
        <is>
          <t>Property Size</t>
        </is>
      </c>
    </row>
    <row r="47">
      <c r="A47" s="4" t="n">
        <v>5</v>
      </c>
      <c r="B47" s="4" t="n">
        <v>15.15</v>
      </c>
      <c r="C47" s="4" t="inlineStr">
        <is>
          <t>200-299</t>
        </is>
      </c>
      <c r="D47" s="4" t="inlineStr">
        <is>
          <t>Property Size</t>
        </is>
      </c>
    </row>
    <row r="48">
      <c r="A48" s="4" t="n">
        <v>1</v>
      </c>
      <c r="B48" s="4" t="n">
        <v>3.03</v>
      </c>
      <c r="C48" s="4" t="inlineStr">
        <is>
          <t>300-399</t>
        </is>
      </c>
      <c r="D48" s="4" t="inlineStr">
        <is>
          <t>Property Size</t>
        </is>
      </c>
    </row>
    <row r="49">
      <c r="A49" s="4" t="n">
        <v>1</v>
      </c>
      <c r="B49" s="4" t="n">
        <v>3.03</v>
      </c>
      <c r="C49" s="4" t="inlineStr">
        <is>
          <t>400-499</t>
        </is>
      </c>
      <c r="D49" s="4" t="inlineStr">
        <is>
          <t>Property Size</t>
        </is>
      </c>
    </row>
    <row r="50">
      <c r="A50" s="4" t="n">
        <v>1</v>
      </c>
      <c r="B50" s="4" t="n">
        <v>3.03</v>
      </c>
      <c r="C50" s="4" t="inlineStr">
        <is>
          <t>500+</t>
        </is>
      </c>
      <c r="D50" s="4" t="inlineStr">
        <is>
          <t>Property Size</t>
        </is>
      </c>
    </row>
    <row r="51">
      <c r="A51" s="9" t="n">
        <v>33</v>
      </c>
      <c r="B51" s="9" t="n">
        <v>100</v>
      </c>
      <c r="D51" s="9" t="inlineStr">
        <is>
          <t>Total Property Size</t>
        </is>
      </c>
    </row>
    <row r="52">
      <c r="A52" s="4" t="n">
        <v>22</v>
      </c>
      <c r="B52" s="4" t="n">
        <v>66.67</v>
      </c>
      <c r="C52" s="4" t="inlineStr">
        <is>
          <t>AFFORDABLE</t>
        </is>
      </c>
      <c r="D52" s="4" t="inlineStr">
        <is>
          <t>Rent Type</t>
        </is>
      </c>
    </row>
    <row r="53">
      <c r="A53" s="4" t="n">
        <v>11</v>
      </c>
      <c r="B53" s="4" t="n">
        <v>33.33</v>
      </c>
      <c r="C53" s="4" t="inlineStr">
        <is>
          <t>MARKETRATE</t>
        </is>
      </c>
      <c r="D53" s="4" t="inlineStr">
        <is>
          <t>Rent Type</t>
        </is>
      </c>
    </row>
    <row r="54">
      <c r="A54" s="9" t="n">
        <v>33</v>
      </c>
      <c r="B54" s="9" t="n">
        <v>100</v>
      </c>
      <c r="D54" s="9" t="inlineStr">
        <is>
          <t>Total Rent Type</t>
        </is>
      </c>
    </row>
    <row r="55"/>
  </sheetData>
  <mergeCells count="2">
    <mergeCell ref="A19:D19"/>
    <mergeCell ref="A1:B1"/>
  </mergeCells>
  <pageMargins left="0.75" right="0.75" top="1" bottom="1" header="0.5" footer="0.5"/>
</worksheet>
</file>

<file path=xl/worksheets/sheet235.xml><?xml version="1.0" encoding="utf-8"?>
<worksheet xmlns="http://schemas.openxmlformats.org/spreadsheetml/2006/main">
  <sheetPr>
    <outlinePr summaryBelow="1" summaryRight="1"/>
    <pageSetUpPr/>
  </sheetPr>
  <dimension ref="A1:D57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3803</v>
      </c>
    </row>
    <row r="3">
      <c r="A3" s="6" t="inlineStr">
        <is>
          <t>Sample (Total number of properties)</t>
        </is>
      </c>
      <c r="B3" s="4" t="n">
        <v>28</v>
      </c>
    </row>
    <row r="4">
      <c r="A4" s="6" t="inlineStr">
        <is>
          <t>Average property taxes per unit</t>
        </is>
      </c>
      <c r="B4" s="7" t="n">
        <v>1521</v>
      </c>
    </row>
    <row r="5">
      <c r="A5" s="6" t="inlineStr">
        <is>
          <t>Average payroll expenses per unit</t>
        </is>
      </c>
      <c r="B5" s="7" t="n">
        <v>1534</v>
      </c>
    </row>
    <row r="6">
      <c r="A6" s="6" t="inlineStr">
        <is>
          <t>Average capital expenditures per unit</t>
        </is>
      </c>
      <c r="B6" s="7" t="n">
        <v>253</v>
      </c>
    </row>
    <row r="7">
      <c r="A7" s="6" t="inlineStr">
        <is>
          <t>Average mortgage per unit</t>
        </is>
      </c>
      <c r="B7" s="7" t="n">
        <v>6780</v>
      </c>
    </row>
    <row r="8">
      <c r="A8" s="6" t="inlineStr">
        <is>
          <t>Average total operating expenses per unit</t>
        </is>
      </c>
      <c r="B8" s="7" t="n">
        <v>4095</v>
      </c>
    </row>
    <row r="9">
      <c r="A9" s="6" t="inlineStr">
        <is>
          <t>Average total expenses per unit</t>
        </is>
      </c>
      <c r="B9" s="7" t="n">
        <v>14182</v>
      </c>
    </row>
    <row r="10">
      <c r="A10" s="6" t="inlineStr">
        <is>
          <t>Average total profit per unit</t>
        </is>
      </c>
      <c r="B10" s="7" t="n">
        <v>1695</v>
      </c>
    </row>
    <row r="11">
      <c r="A11" s="6" t="inlineStr">
        <is>
          <t>Property taxes per dollar of rent</t>
        </is>
      </c>
      <c r="B11" s="4" t="inlineStr">
        <is>
          <t>10 cents</t>
        </is>
      </c>
    </row>
    <row r="12">
      <c r="A12" s="6" t="inlineStr">
        <is>
          <t>Payroll expenses per dollar of rent</t>
        </is>
      </c>
      <c r="B12" s="4" t="inlineStr">
        <is>
          <t>10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43 cents</t>
        </is>
      </c>
    </row>
    <row r="15">
      <c r="A15" s="6" t="inlineStr">
        <is>
          <t>Total operating expenses per dollar of rent</t>
        </is>
      </c>
      <c r="B15" s="4" t="inlineStr">
        <is>
          <t>26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6</v>
      </c>
      <c r="B21" s="4" t="n">
        <v>21.43</v>
      </c>
      <c r="C21" s="4" t="inlineStr">
        <is>
          <t>37040</t>
        </is>
      </c>
      <c r="D21" s="4" t="inlineStr">
        <is>
          <t>PROPERTYZIPCODE</t>
        </is>
      </c>
    </row>
    <row r="22">
      <c r="A22" s="4" t="n">
        <v>3</v>
      </c>
      <c r="B22" s="4" t="n">
        <v>10.71</v>
      </c>
      <c r="C22" s="4" t="inlineStr">
        <is>
          <t>37043</t>
        </is>
      </c>
      <c r="D22" s="4" t="inlineStr">
        <is>
          <t>PROPERTYZIPCODE</t>
        </is>
      </c>
    </row>
    <row r="23">
      <c r="A23" s="4" t="n">
        <v>2</v>
      </c>
      <c r="B23" s="4" t="n">
        <v>7.14</v>
      </c>
      <c r="C23" s="4" t="inlineStr">
        <is>
          <t>37207</t>
        </is>
      </c>
      <c r="D23" s="4" t="inlineStr">
        <is>
          <t>PROPERTYZIPCODE</t>
        </is>
      </c>
    </row>
    <row r="24">
      <c r="A24" s="4" t="n">
        <v>2</v>
      </c>
      <c r="B24" s="4" t="n">
        <v>7.14</v>
      </c>
      <c r="C24" s="4" t="inlineStr">
        <is>
          <t>37042</t>
        </is>
      </c>
      <c r="D24" s="4" t="inlineStr">
        <is>
          <t>PROPERTYZIPCODE</t>
        </is>
      </c>
    </row>
    <row r="25">
      <c r="A25" s="4" t="n">
        <v>2</v>
      </c>
      <c r="B25" s="4" t="n">
        <v>7.14</v>
      </c>
      <c r="C25" s="4" t="inlineStr">
        <is>
          <t>37209</t>
        </is>
      </c>
      <c r="D25" s="4" t="inlineStr">
        <is>
          <t>PROPERTYZIPCODE</t>
        </is>
      </c>
    </row>
    <row r="26">
      <c r="A26" s="4" t="n">
        <v>1</v>
      </c>
      <c r="B26" s="4" t="n">
        <v>3.57</v>
      </c>
      <c r="C26" s="4" t="inlineStr">
        <is>
          <t>37203</t>
        </is>
      </c>
      <c r="D26" s="4" t="inlineStr">
        <is>
          <t>PROPERTYZIPCODE</t>
        </is>
      </c>
    </row>
    <row r="27">
      <c r="A27" s="4" t="n">
        <v>1</v>
      </c>
      <c r="B27" s="4" t="n">
        <v>3.57</v>
      </c>
      <c r="C27" s="4" t="inlineStr">
        <is>
          <t>37208</t>
        </is>
      </c>
      <c r="D27" s="4" t="inlineStr">
        <is>
          <t>PROPERTYZIPCODE</t>
        </is>
      </c>
    </row>
    <row r="28">
      <c r="A28" s="4" t="n">
        <v>1</v>
      </c>
      <c r="B28" s="4" t="n">
        <v>3.57</v>
      </c>
      <c r="C28" s="4" t="inlineStr">
        <is>
          <t>37204</t>
        </is>
      </c>
      <c r="D28" s="4" t="inlineStr">
        <is>
          <t>PROPERTYZIPCODE</t>
        </is>
      </c>
    </row>
    <row r="29">
      <c r="A29" s="4" t="n">
        <v>1</v>
      </c>
      <c r="B29" s="4" t="n">
        <v>3.57</v>
      </c>
      <c r="C29" s="4" t="inlineStr">
        <is>
          <t>37067</t>
        </is>
      </c>
      <c r="D29" s="4" t="inlineStr">
        <is>
          <t>PROPERTYZIPCODE</t>
        </is>
      </c>
    </row>
    <row r="30">
      <c r="A30" s="4" t="n">
        <v>1</v>
      </c>
      <c r="B30" s="4" t="n">
        <v>3.57</v>
      </c>
      <c r="C30" s="4" t="inlineStr">
        <is>
          <t>37064</t>
        </is>
      </c>
      <c r="D30" s="4" t="inlineStr">
        <is>
          <t>PROPERTYZIPCODE</t>
        </is>
      </c>
    </row>
    <row r="31">
      <c r="A31" s="4" t="n">
        <v>1</v>
      </c>
      <c r="B31" s="4" t="n">
        <v>3.57</v>
      </c>
      <c r="C31" s="4" t="inlineStr">
        <is>
          <t>37228</t>
        </is>
      </c>
      <c r="D31" s="4" t="inlineStr">
        <is>
          <t>PROPERTYZIPCODE</t>
        </is>
      </c>
    </row>
    <row r="32">
      <c r="A32" s="4" t="n">
        <v>1</v>
      </c>
      <c r="B32" s="4" t="n">
        <v>3.57</v>
      </c>
      <c r="C32" s="4" t="inlineStr">
        <is>
          <t>37069</t>
        </is>
      </c>
      <c r="D32" s="4" t="inlineStr">
        <is>
          <t>PROPERTYZIPCODE</t>
        </is>
      </c>
    </row>
    <row r="33">
      <c r="A33" s="4" t="n">
        <v>1</v>
      </c>
      <c r="B33" s="4" t="n">
        <v>3.57</v>
      </c>
      <c r="C33" s="4" t="inlineStr">
        <is>
          <t>37188</t>
        </is>
      </c>
      <c r="D33" s="4" t="inlineStr">
        <is>
          <t>PROPERTYZIPCODE</t>
        </is>
      </c>
    </row>
    <row r="34">
      <c r="A34" s="4" t="n">
        <v>1</v>
      </c>
      <c r="B34" s="4" t="n">
        <v>3.57</v>
      </c>
      <c r="C34" s="4" t="inlineStr">
        <is>
          <t>38401</t>
        </is>
      </c>
      <c r="D34" s="4" t="inlineStr">
        <is>
          <t>PROPERTYZIPCODE</t>
        </is>
      </c>
    </row>
    <row r="35">
      <c r="A35" s="4" t="n">
        <v>1</v>
      </c>
      <c r="B35" s="4" t="n">
        <v>3.57</v>
      </c>
      <c r="C35" s="4" t="inlineStr">
        <is>
          <t>37062</t>
        </is>
      </c>
      <c r="D35" s="4" t="inlineStr">
        <is>
          <t>PROPERTYZIPCODE</t>
        </is>
      </c>
    </row>
    <row r="36">
      <c r="A36" s="4" t="n">
        <v>1</v>
      </c>
      <c r="B36" s="4" t="n">
        <v>3.57</v>
      </c>
      <c r="C36" s="4" t="inlineStr">
        <is>
          <t>37172</t>
        </is>
      </c>
      <c r="D36" s="4" t="inlineStr">
        <is>
          <t>PROPERTYZIPCODE</t>
        </is>
      </c>
    </row>
    <row r="37">
      <c r="A37" s="4" t="n">
        <v>1</v>
      </c>
      <c r="B37" s="4" t="n">
        <v>3.57</v>
      </c>
      <c r="C37" s="4" t="inlineStr">
        <is>
          <t>37076</t>
        </is>
      </c>
      <c r="D37" s="4" t="inlineStr">
        <is>
          <t>PROPERTYZIPCODE</t>
        </is>
      </c>
    </row>
    <row r="38">
      <c r="A38" s="4" t="n">
        <v>1</v>
      </c>
      <c r="B38" s="4" t="n">
        <v>3.57</v>
      </c>
      <c r="C38" s="4" t="inlineStr">
        <is>
          <t>37055</t>
        </is>
      </c>
      <c r="D38" s="4" t="inlineStr">
        <is>
          <t>PROPERTYZIPCODE</t>
        </is>
      </c>
    </row>
    <row r="39">
      <c r="A39" s="9" t="n">
        <v>28</v>
      </c>
      <c r="B39" s="9" t="n">
        <v>100</v>
      </c>
      <c r="D39" s="9" t="inlineStr">
        <is>
          <t>Total PROPERTYZIPCODE</t>
        </is>
      </c>
    </row>
    <row r="40">
      <c r="A40" s="4" t="n">
        <v>23</v>
      </c>
      <c r="B40" s="4" t="n">
        <v>82.14</v>
      </c>
      <c r="C40" s="4" t="inlineStr">
        <is>
          <t>GARDEN</t>
        </is>
      </c>
      <c r="D40" s="4" t="inlineStr">
        <is>
          <t>Property Type</t>
        </is>
      </c>
    </row>
    <row r="41">
      <c r="A41" s="4" t="n">
        <v>4</v>
      </c>
      <c r="B41" s="4" t="n">
        <v>14.29</v>
      </c>
      <c r="C41" s="4" t="inlineStr">
        <is>
          <t>MIDRISE</t>
        </is>
      </c>
      <c r="D41" s="4" t="inlineStr">
        <is>
          <t>Property Type</t>
        </is>
      </c>
    </row>
    <row r="42">
      <c r="A42" s="4" t="n">
        <v>1</v>
      </c>
      <c r="B42" s="4" t="n">
        <v>3.57</v>
      </c>
      <c r="C42" s="4" t="inlineStr">
        <is>
          <t>MILITARY</t>
        </is>
      </c>
      <c r="D42" s="4" t="inlineStr">
        <is>
          <t>Property Type</t>
        </is>
      </c>
    </row>
    <row r="43">
      <c r="A43" s="9" t="n">
        <v>28</v>
      </c>
      <c r="B43" s="9" t="n">
        <v>100</v>
      </c>
      <c r="D43" s="9" t="inlineStr">
        <is>
          <t>Total Property Type</t>
        </is>
      </c>
    </row>
    <row r="44">
      <c r="A44" s="4" t="n">
        <v>1</v>
      </c>
      <c r="B44" s="4" t="n">
        <v>3.57</v>
      </c>
      <c r="C44" s="4" t="inlineStr">
        <is>
          <t>Less than 5 years</t>
        </is>
      </c>
      <c r="D44" s="4" t="inlineStr">
        <is>
          <t>Age of Property</t>
        </is>
      </c>
    </row>
    <row r="45">
      <c r="A45" s="4" t="n">
        <v>14</v>
      </c>
      <c r="B45" s="4" t="n">
        <v>50</v>
      </c>
      <c r="C45" s="4" t="inlineStr">
        <is>
          <t>5-9 years</t>
        </is>
      </c>
      <c r="D45" s="4" t="inlineStr">
        <is>
          <t>Age of Property</t>
        </is>
      </c>
    </row>
    <row r="46">
      <c r="A46" s="4" t="n">
        <v>5</v>
      </c>
      <c r="B46" s="4" t="n">
        <v>17.86</v>
      </c>
      <c r="C46" s="4" t="inlineStr">
        <is>
          <t>10-19 years</t>
        </is>
      </c>
      <c r="D46" s="4" t="inlineStr">
        <is>
          <t>Age of Property</t>
        </is>
      </c>
    </row>
    <row r="47">
      <c r="A47" s="4" t="n">
        <v>8</v>
      </c>
      <c r="B47" s="4" t="n">
        <v>28.57</v>
      </c>
      <c r="C47" s="4" t="inlineStr">
        <is>
          <t>20+ years</t>
        </is>
      </c>
      <c r="D47" s="4" t="inlineStr">
        <is>
          <t>Age of Property</t>
        </is>
      </c>
    </row>
    <row r="48">
      <c r="A48" s="9" t="n">
        <v>28</v>
      </c>
      <c r="B48" s="9" t="n">
        <v>100</v>
      </c>
      <c r="D48" s="9" t="inlineStr">
        <is>
          <t>Total Age of Property</t>
        </is>
      </c>
    </row>
    <row r="49">
      <c r="A49" s="4" t="n">
        <v>12</v>
      </c>
      <c r="B49" s="4" t="n">
        <v>42.86</v>
      </c>
      <c r="C49" s="4" t="inlineStr">
        <is>
          <t>Less than 100</t>
        </is>
      </c>
      <c r="D49" s="4" t="inlineStr">
        <is>
          <t>Property Size</t>
        </is>
      </c>
    </row>
    <row r="50">
      <c r="A50" s="4" t="n">
        <v>8</v>
      </c>
      <c r="B50" s="4" t="n">
        <v>28.57</v>
      </c>
      <c r="C50" s="4" t="inlineStr">
        <is>
          <t>100-199</t>
        </is>
      </c>
      <c r="D50" s="4" t="inlineStr">
        <is>
          <t>Property Size</t>
        </is>
      </c>
    </row>
    <row r="51">
      <c r="A51" s="4" t="n">
        <v>6</v>
      </c>
      <c r="B51" s="4" t="n">
        <v>21.43</v>
      </c>
      <c r="C51" s="4" t="inlineStr">
        <is>
          <t>200-299</t>
        </is>
      </c>
      <c r="D51" s="4" t="inlineStr">
        <is>
          <t>Property Size</t>
        </is>
      </c>
    </row>
    <row r="52">
      <c r="A52" s="4" t="n">
        <v>2</v>
      </c>
      <c r="B52" s="4" t="n">
        <v>7.14</v>
      </c>
      <c r="C52" s="4" t="inlineStr">
        <is>
          <t>300-399</t>
        </is>
      </c>
      <c r="D52" s="4" t="inlineStr">
        <is>
          <t>Property Size</t>
        </is>
      </c>
    </row>
    <row r="53">
      <c r="A53" s="9" t="n">
        <v>28</v>
      </c>
      <c r="B53" s="9" t="n">
        <v>100</v>
      </c>
      <c r="D53" s="9" t="inlineStr">
        <is>
          <t>Total Property Size</t>
        </is>
      </c>
    </row>
    <row r="54">
      <c r="A54" s="4" t="n">
        <v>15</v>
      </c>
      <c r="B54" s="4" t="n">
        <v>53.57</v>
      </c>
      <c r="C54" s="4" t="inlineStr">
        <is>
          <t>AFFORDABLE</t>
        </is>
      </c>
      <c r="D54" s="4" t="inlineStr">
        <is>
          <t>Rent Type</t>
        </is>
      </c>
    </row>
    <row r="55">
      <c r="A55" s="4" t="n">
        <v>13</v>
      </c>
      <c r="B55" s="4" t="n">
        <v>46.43</v>
      </c>
      <c r="C55" s="4" t="inlineStr">
        <is>
          <t>MARKETRATE</t>
        </is>
      </c>
      <c r="D55" s="4" t="inlineStr">
        <is>
          <t>Rent Type</t>
        </is>
      </c>
    </row>
    <row r="56">
      <c r="A56" s="9" t="n">
        <v>28</v>
      </c>
      <c r="B56" s="9" t="n">
        <v>100</v>
      </c>
      <c r="D56" s="9" t="inlineStr">
        <is>
          <t>Total Rent Type</t>
        </is>
      </c>
    </row>
    <row r="57"/>
  </sheetData>
  <mergeCells count="2">
    <mergeCell ref="A19:D19"/>
    <mergeCell ref="A1:B1"/>
  </mergeCells>
  <pageMargins left="0.75" right="0.75" top="1" bottom="1" header="0.5" footer="0.5"/>
</worksheet>
</file>

<file path=xl/worksheets/sheet236.xml><?xml version="1.0" encoding="utf-8"?>
<worksheet xmlns="http://schemas.openxmlformats.org/spreadsheetml/2006/main">
  <sheetPr>
    <outlinePr summaryBelow="1" summaryRight="1"/>
    <pageSetUpPr/>
  </sheetPr>
  <dimension ref="A1:D44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3341</v>
      </c>
    </row>
    <row r="3">
      <c r="A3" s="6" t="inlineStr">
        <is>
          <t>Sample (Total number of properties)</t>
        </is>
      </c>
      <c r="B3" s="4" t="n">
        <v>21</v>
      </c>
    </row>
    <row r="4">
      <c r="A4" s="6" t="inlineStr">
        <is>
          <t>Average property taxes per unit</t>
        </is>
      </c>
      <c r="B4" s="7" t="n">
        <v>1101</v>
      </c>
    </row>
    <row r="5">
      <c r="A5" s="6" t="inlineStr">
        <is>
          <t>Average payroll expenses per unit</t>
        </is>
      </c>
      <c r="B5" s="7" t="n">
        <v>1710</v>
      </c>
    </row>
    <row r="6">
      <c r="A6" s="6" t="inlineStr">
        <is>
          <t>Average capital expenditures per unit</t>
        </is>
      </c>
      <c r="B6" s="7" t="n">
        <v>285</v>
      </c>
    </row>
    <row r="7">
      <c r="A7" s="6" t="inlineStr">
        <is>
          <t>Average mortgage per unit</t>
        </is>
      </c>
      <c r="B7" s="7" t="n">
        <v>6179</v>
      </c>
    </row>
    <row r="8">
      <c r="A8" s="6" t="inlineStr">
        <is>
          <t>Average total operating expenses per unit</t>
        </is>
      </c>
      <c r="B8" s="7" t="n">
        <v>3209</v>
      </c>
    </row>
    <row r="9">
      <c r="A9" s="6" t="inlineStr">
        <is>
          <t>Average total expenses per unit</t>
        </is>
      </c>
      <c r="B9" s="7" t="n">
        <v>12484</v>
      </c>
    </row>
    <row r="10">
      <c r="A10" s="6" t="inlineStr">
        <is>
          <t>Average total profit per unit</t>
        </is>
      </c>
      <c r="B10" s="7" t="n">
        <v>1545</v>
      </c>
    </row>
    <row r="11">
      <c r="A11" s="6" t="inlineStr">
        <is>
          <t>Property taxes per dollar of rent</t>
        </is>
      </c>
      <c r="B11" s="4" t="inlineStr">
        <is>
          <t>8 cents</t>
        </is>
      </c>
    </row>
    <row r="12">
      <c r="A12" s="6" t="inlineStr">
        <is>
          <t>Payroll expenses per dollar of rent</t>
        </is>
      </c>
      <c r="B12" s="4" t="inlineStr">
        <is>
          <t>12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44 cents</t>
        </is>
      </c>
    </row>
    <row r="15">
      <c r="A15" s="6" t="inlineStr">
        <is>
          <t>Total operating expenses per dollar of rent</t>
        </is>
      </c>
      <c r="B15" s="4" t="inlineStr">
        <is>
          <t>23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7</v>
      </c>
      <c r="B21" s="4" t="n">
        <v>33.33</v>
      </c>
      <c r="C21" s="4" t="inlineStr">
        <is>
          <t>38017</t>
        </is>
      </c>
      <c r="D21" s="4" t="inlineStr">
        <is>
          <t>PROPERTYZIPCODE</t>
        </is>
      </c>
    </row>
    <row r="22">
      <c r="A22" s="4" t="n">
        <v>7</v>
      </c>
      <c r="B22" s="4" t="n">
        <v>33.33</v>
      </c>
      <c r="C22" s="4" t="inlineStr">
        <is>
          <t>38305</t>
        </is>
      </c>
      <c r="D22" s="4" t="inlineStr">
        <is>
          <t>PROPERTYZIPCODE</t>
        </is>
      </c>
    </row>
    <row r="23">
      <c r="A23" s="4" t="n">
        <v>4</v>
      </c>
      <c r="B23" s="4" t="n">
        <v>19.05</v>
      </c>
      <c r="C23" s="4" t="inlineStr">
        <is>
          <t>38019</t>
        </is>
      </c>
      <c r="D23" s="4" t="inlineStr">
        <is>
          <t>PROPERTYZIPCODE</t>
        </is>
      </c>
    </row>
    <row r="24">
      <c r="A24" s="4" t="n">
        <v>1</v>
      </c>
      <c r="B24" s="4" t="n">
        <v>4.76</v>
      </c>
      <c r="C24" s="4" t="inlineStr">
        <is>
          <t>38002</t>
        </is>
      </c>
      <c r="D24" s="4" t="inlineStr">
        <is>
          <t>PROPERTYZIPCODE</t>
        </is>
      </c>
    </row>
    <row r="25">
      <c r="A25" s="4" t="n">
        <v>1</v>
      </c>
      <c r="B25" s="4" t="n">
        <v>4.76</v>
      </c>
      <c r="C25" s="4" t="inlineStr">
        <is>
          <t>38301</t>
        </is>
      </c>
      <c r="D25" s="4" t="inlineStr">
        <is>
          <t>PROPERTYZIPCODE</t>
        </is>
      </c>
    </row>
    <row r="26">
      <c r="A26" s="4" t="n">
        <v>1</v>
      </c>
      <c r="B26" s="4" t="n">
        <v>4.76</v>
      </c>
      <c r="C26" s="4" t="inlineStr">
        <is>
          <t>38242</t>
        </is>
      </c>
      <c r="D26" s="4" t="inlineStr">
        <is>
          <t>PROPERTYZIPCODE</t>
        </is>
      </c>
    </row>
    <row r="27">
      <c r="A27" s="9" t="n">
        <v>21</v>
      </c>
      <c r="B27" s="9" t="n">
        <v>100</v>
      </c>
      <c r="D27" s="9" t="inlineStr">
        <is>
          <t>Total PROPERTYZIPCODE</t>
        </is>
      </c>
    </row>
    <row r="28">
      <c r="A28" s="4" t="n">
        <v>21</v>
      </c>
      <c r="B28" s="4" t="n">
        <v>100</v>
      </c>
      <c r="C28" s="4" t="inlineStr">
        <is>
          <t>GARDEN</t>
        </is>
      </c>
      <c r="D28" s="4" t="inlineStr">
        <is>
          <t>Property Type</t>
        </is>
      </c>
    </row>
    <row r="29">
      <c r="A29" s="9" t="n">
        <v>21</v>
      </c>
      <c r="B29" s="9" t="n">
        <v>100</v>
      </c>
      <c r="D29" s="9" t="inlineStr">
        <is>
          <t>Total Property Type</t>
        </is>
      </c>
    </row>
    <row r="30">
      <c r="A30" s="4" t="n">
        <v>1</v>
      </c>
      <c r="B30" s="4" t="n">
        <v>4.76</v>
      </c>
      <c r="C30" s="4" t="inlineStr">
        <is>
          <t>Less than 5 years</t>
        </is>
      </c>
      <c r="D30" s="4" t="inlineStr">
        <is>
          <t>Age of Property</t>
        </is>
      </c>
    </row>
    <row r="31">
      <c r="A31" s="4" t="n">
        <v>1</v>
      </c>
      <c r="B31" s="4" t="n">
        <v>4.76</v>
      </c>
      <c r="C31" s="4" t="inlineStr">
        <is>
          <t>5-9 years</t>
        </is>
      </c>
      <c r="D31" s="4" t="inlineStr">
        <is>
          <t>Age of Property</t>
        </is>
      </c>
    </row>
    <row r="32">
      <c r="A32" s="4" t="n">
        <v>1</v>
      </c>
      <c r="B32" s="4" t="n">
        <v>4.76</v>
      </c>
      <c r="C32" s="4" t="inlineStr">
        <is>
          <t>10-19 years</t>
        </is>
      </c>
      <c r="D32" s="4" t="inlineStr">
        <is>
          <t>Age of Property</t>
        </is>
      </c>
    </row>
    <row r="33">
      <c r="A33" s="4" t="n">
        <v>18</v>
      </c>
      <c r="B33" s="4" t="n">
        <v>85.70999999999999</v>
      </c>
      <c r="C33" s="4" t="inlineStr">
        <is>
          <t>20+ years</t>
        </is>
      </c>
      <c r="D33" s="4" t="inlineStr">
        <is>
          <t>Age of Property</t>
        </is>
      </c>
    </row>
    <row r="34">
      <c r="A34" s="9" t="n">
        <v>21</v>
      </c>
      <c r="B34" s="9" t="n">
        <v>100</v>
      </c>
      <c r="D34" s="9" t="inlineStr">
        <is>
          <t>Total Age of Property</t>
        </is>
      </c>
    </row>
    <row r="35">
      <c r="A35" s="4" t="n">
        <v>9</v>
      </c>
      <c r="B35" s="4" t="n">
        <v>42.86</v>
      </c>
      <c r="C35" s="4" t="inlineStr">
        <is>
          <t>Less than 100</t>
        </is>
      </c>
      <c r="D35" s="4" t="inlineStr">
        <is>
          <t>Property Size</t>
        </is>
      </c>
    </row>
    <row r="36">
      <c r="A36" s="4" t="n">
        <v>6</v>
      </c>
      <c r="B36" s="4" t="n">
        <v>28.57</v>
      </c>
      <c r="C36" s="4" t="inlineStr">
        <is>
          <t>100-199</t>
        </is>
      </c>
      <c r="D36" s="4" t="inlineStr">
        <is>
          <t>Property Size</t>
        </is>
      </c>
    </row>
    <row r="37">
      <c r="A37" s="4" t="n">
        <v>1</v>
      </c>
      <c r="B37" s="4" t="n">
        <v>4.76</v>
      </c>
      <c r="C37" s="4" t="inlineStr">
        <is>
          <t>200-299</t>
        </is>
      </c>
      <c r="D37" s="4" t="inlineStr">
        <is>
          <t>Property Size</t>
        </is>
      </c>
    </row>
    <row r="38">
      <c r="A38" s="4" t="n">
        <v>4</v>
      </c>
      <c r="B38" s="4" t="n">
        <v>19.05</v>
      </c>
      <c r="C38" s="4" t="inlineStr">
        <is>
          <t>300-399</t>
        </is>
      </c>
      <c r="D38" s="4" t="inlineStr">
        <is>
          <t>Property Size</t>
        </is>
      </c>
    </row>
    <row r="39">
      <c r="A39" s="4" t="n">
        <v>1</v>
      </c>
      <c r="B39" s="4" t="n">
        <v>4.76</v>
      </c>
      <c r="C39" s="4" t="inlineStr">
        <is>
          <t>400-499</t>
        </is>
      </c>
      <c r="D39" s="4" t="inlineStr">
        <is>
          <t>Property Size</t>
        </is>
      </c>
    </row>
    <row r="40">
      <c r="A40" s="9" t="n">
        <v>21</v>
      </c>
      <c r="B40" s="9" t="n">
        <v>100</v>
      </c>
      <c r="D40" s="9" t="inlineStr">
        <is>
          <t>Total Property Size</t>
        </is>
      </c>
    </row>
    <row r="41">
      <c r="A41" s="4" t="n">
        <v>12</v>
      </c>
      <c r="B41" s="4" t="n">
        <v>57.14</v>
      </c>
      <c r="C41" s="4" t="inlineStr">
        <is>
          <t>AFFORDABLE</t>
        </is>
      </c>
      <c r="D41" s="4" t="inlineStr">
        <is>
          <t>Rent Type</t>
        </is>
      </c>
    </row>
    <row r="42">
      <c r="A42" s="4" t="n">
        <v>9</v>
      </c>
      <c r="B42" s="4" t="n">
        <v>42.86</v>
      </c>
      <c r="C42" s="4" t="inlineStr">
        <is>
          <t>MARKETRATE</t>
        </is>
      </c>
      <c r="D42" s="4" t="inlineStr">
        <is>
          <t>Rent Type</t>
        </is>
      </c>
    </row>
    <row r="43">
      <c r="A43" s="9" t="n">
        <v>21</v>
      </c>
      <c r="B43" s="9" t="n">
        <v>100</v>
      </c>
      <c r="D43" s="9" t="inlineStr">
        <is>
          <t>Total Rent Type</t>
        </is>
      </c>
    </row>
    <row r="44"/>
  </sheetData>
  <mergeCells count="2">
    <mergeCell ref="A19:D19"/>
    <mergeCell ref="A1:B1"/>
  </mergeCells>
  <pageMargins left="0.75" right="0.75" top="1" bottom="1" header="0.5" footer="0.5"/>
</worksheet>
</file>

<file path=xl/worksheets/sheet237.xml><?xml version="1.0" encoding="utf-8"?>
<worksheet xmlns="http://schemas.openxmlformats.org/spreadsheetml/2006/main">
  <sheetPr>
    <outlinePr summaryBelow="1" summaryRight="1"/>
    <pageSetUpPr/>
  </sheetPr>
  <dimension ref="A1:D61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10863</v>
      </c>
    </row>
    <row r="3">
      <c r="A3" s="6" t="inlineStr">
        <is>
          <t>Sample (Total number of properties)</t>
        </is>
      </c>
      <c r="B3" s="4" t="n">
        <v>61</v>
      </c>
    </row>
    <row r="4">
      <c r="A4" s="6" t="inlineStr">
        <is>
          <t>Average property taxes per unit</t>
        </is>
      </c>
      <c r="B4" s="7" t="n">
        <v>1005</v>
      </c>
    </row>
    <row r="5">
      <c r="A5" s="6" t="inlineStr">
        <is>
          <t>Average payroll expenses per unit</t>
        </is>
      </c>
      <c r="B5" s="7" t="n">
        <v>1220</v>
      </c>
    </row>
    <row r="6">
      <c r="A6" s="6" t="inlineStr">
        <is>
          <t>Average capital expenditures per unit</t>
        </is>
      </c>
      <c r="B6" s="7" t="n">
        <v>264</v>
      </c>
    </row>
    <row r="7">
      <c r="A7" s="6" t="inlineStr">
        <is>
          <t>Average mortgage per unit</t>
        </is>
      </c>
      <c r="B7" s="7" t="n">
        <v>4192</v>
      </c>
    </row>
    <row r="8">
      <c r="A8" s="6" t="inlineStr">
        <is>
          <t>Average total operating expenses per unit</t>
        </is>
      </c>
      <c r="B8" s="7" t="n">
        <v>3606</v>
      </c>
    </row>
    <row r="9">
      <c r="A9" s="6" t="inlineStr">
        <is>
          <t>Average total expenses per unit</t>
        </is>
      </c>
      <c r="B9" s="7" t="n">
        <v>10287</v>
      </c>
    </row>
    <row r="10">
      <c r="A10" s="6" t="inlineStr">
        <is>
          <t>Average total profit per unit</t>
        </is>
      </c>
      <c r="B10" s="7" t="n">
        <v>1048</v>
      </c>
    </row>
    <row r="11">
      <c r="A11" s="6" t="inlineStr">
        <is>
          <t>Property taxes per dollar of rent</t>
        </is>
      </c>
      <c r="B11" s="4" t="inlineStr">
        <is>
          <t>9 cents</t>
        </is>
      </c>
    </row>
    <row r="12">
      <c r="A12" s="6" t="inlineStr">
        <is>
          <t>Payroll expenses per dollar of rent</t>
        </is>
      </c>
      <c r="B12" s="4" t="inlineStr">
        <is>
          <t>11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37 cents</t>
        </is>
      </c>
    </row>
    <row r="15">
      <c r="A15" s="6" t="inlineStr">
        <is>
          <t>Total operating expenses per dollar of rent</t>
        </is>
      </c>
      <c r="B15" s="4" t="inlineStr">
        <is>
          <t>32 cents</t>
        </is>
      </c>
    </row>
    <row r="16">
      <c r="A16" s="6" t="inlineStr">
        <is>
          <t>Total expenses per dollar of rent</t>
        </is>
      </c>
      <c r="B16" s="4" t="inlineStr">
        <is>
          <t>91 cents</t>
        </is>
      </c>
    </row>
    <row r="17">
      <c r="A17" s="6" t="inlineStr">
        <is>
          <t>Total profit per dollar of rent</t>
        </is>
      </c>
      <c r="B17" s="4" t="inlineStr">
        <is>
          <t>9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9</v>
      </c>
      <c r="B21" s="4" t="n">
        <v>14.75</v>
      </c>
      <c r="C21" s="4" t="inlineStr">
        <is>
          <t>38104</t>
        </is>
      </c>
      <c r="D21" s="4" t="inlineStr">
        <is>
          <t>PROPERTYZIPCODE</t>
        </is>
      </c>
    </row>
    <row r="22">
      <c r="A22" s="4" t="n">
        <v>7</v>
      </c>
      <c r="B22" s="4" t="n">
        <v>11.48</v>
      </c>
      <c r="C22" s="4" t="inlineStr">
        <is>
          <t>38115</t>
        </is>
      </c>
      <c r="D22" s="4" t="inlineStr">
        <is>
          <t>PROPERTYZIPCODE</t>
        </is>
      </c>
    </row>
    <row r="23">
      <c r="A23" s="4" t="n">
        <v>6</v>
      </c>
      <c r="B23" s="4" t="n">
        <v>9.84</v>
      </c>
      <c r="C23" s="4" t="inlineStr">
        <is>
          <t>38128</t>
        </is>
      </c>
      <c r="D23" s="4" t="inlineStr">
        <is>
          <t>PROPERTYZIPCODE</t>
        </is>
      </c>
    </row>
    <row r="24">
      <c r="A24" s="4" t="n">
        <v>6</v>
      </c>
      <c r="B24" s="4" t="n">
        <v>9.84</v>
      </c>
      <c r="C24" s="4" t="inlineStr">
        <is>
          <t>38116</t>
        </is>
      </c>
      <c r="D24" s="4" t="inlineStr">
        <is>
          <t>PROPERTYZIPCODE</t>
        </is>
      </c>
    </row>
    <row r="25">
      <c r="A25" s="4" t="n">
        <v>5</v>
      </c>
      <c r="B25" s="4" t="n">
        <v>8.199999999999999</v>
      </c>
      <c r="C25" s="4" t="inlineStr">
        <is>
          <t>38134</t>
        </is>
      </c>
      <c r="D25" s="4" t="inlineStr">
        <is>
          <t>PROPERTYZIPCODE</t>
        </is>
      </c>
    </row>
    <row r="26">
      <c r="A26" s="4" t="n">
        <v>5</v>
      </c>
      <c r="B26" s="4" t="n">
        <v>8.199999999999999</v>
      </c>
      <c r="C26" s="4" t="inlineStr">
        <is>
          <t>38111</t>
        </is>
      </c>
      <c r="D26" s="4" t="inlineStr">
        <is>
          <t>PROPERTYZIPCODE</t>
        </is>
      </c>
    </row>
    <row r="27">
      <c r="A27" s="4" t="n">
        <v>4</v>
      </c>
      <c r="B27" s="4" t="n">
        <v>6.56</v>
      </c>
      <c r="C27" s="4" t="inlineStr">
        <is>
          <t>38118</t>
        </is>
      </c>
      <c r="D27" s="4" t="inlineStr">
        <is>
          <t>PROPERTYZIPCODE</t>
        </is>
      </c>
    </row>
    <row r="28">
      <c r="A28" s="4" t="n">
        <v>3</v>
      </c>
      <c r="B28" s="4" t="n">
        <v>4.92</v>
      </c>
      <c r="C28" s="4" t="inlineStr">
        <is>
          <t>38103</t>
        </is>
      </c>
      <c r="D28" s="4" t="inlineStr">
        <is>
          <t>PROPERTYZIPCODE</t>
        </is>
      </c>
    </row>
    <row r="29">
      <c r="A29" s="4" t="n">
        <v>3</v>
      </c>
      <c r="B29" s="4" t="n">
        <v>4.92</v>
      </c>
      <c r="C29" s="4" t="inlineStr">
        <is>
          <t>38122</t>
        </is>
      </c>
      <c r="D29" s="4" t="inlineStr">
        <is>
          <t>PROPERTYZIPCODE</t>
        </is>
      </c>
    </row>
    <row r="30">
      <c r="A30" s="4" t="n">
        <v>3</v>
      </c>
      <c r="B30" s="4" t="n">
        <v>4.92</v>
      </c>
      <c r="C30" s="4" t="inlineStr">
        <is>
          <t>38109</t>
        </is>
      </c>
      <c r="D30" s="4" t="inlineStr">
        <is>
          <t>PROPERTYZIPCODE</t>
        </is>
      </c>
    </row>
    <row r="31">
      <c r="A31" s="4" t="n">
        <v>2</v>
      </c>
      <c r="B31" s="4" t="n">
        <v>3.28</v>
      </c>
      <c r="C31" s="4" t="inlineStr">
        <is>
          <t>38125</t>
        </is>
      </c>
      <c r="D31" s="4" t="inlineStr">
        <is>
          <t>PROPERTYZIPCODE</t>
        </is>
      </c>
    </row>
    <row r="32">
      <c r="A32" s="4" t="n">
        <v>2</v>
      </c>
      <c r="B32" s="4" t="n">
        <v>3.28</v>
      </c>
      <c r="C32" s="4" t="inlineStr">
        <is>
          <t>38018</t>
        </is>
      </c>
      <c r="D32" s="4" t="inlineStr">
        <is>
          <t>PROPERTYZIPCODE</t>
        </is>
      </c>
    </row>
    <row r="33">
      <c r="A33" s="4" t="n">
        <v>1</v>
      </c>
      <c r="B33" s="4" t="n">
        <v>1.64</v>
      </c>
      <c r="C33" s="4" t="inlineStr">
        <is>
          <t>38133</t>
        </is>
      </c>
      <c r="D33" s="4" t="inlineStr">
        <is>
          <t>PROPERTYZIPCODE</t>
        </is>
      </c>
    </row>
    <row r="34">
      <c r="A34" s="4" t="n">
        <v>1</v>
      </c>
      <c r="B34" s="4" t="n">
        <v>1.64</v>
      </c>
      <c r="C34" s="4" t="inlineStr">
        <is>
          <t>38058</t>
        </is>
      </c>
      <c r="D34" s="4" t="inlineStr">
        <is>
          <t>PROPERTYZIPCODE</t>
        </is>
      </c>
    </row>
    <row r="35">
      <c r="A35" s="4" t="n">
        <v>1</v>
      </c>
      <c r="B35" s="4" t="n">
        <v>1.64</v>
      </c>
      <c r="C35" s="4" t="inlineStr">
        <is>
          <t>38112</t>
        </is>
      </c>
      <c r="D35" s="4" t="inlineStr">
        <is>
          <t>PROPERTYZIPCODE</t>
        </is>
      </c>
    </row>
    <row r="36">
      <c r="A36" s="4" t="n">
        <v>1</v>
      </c>
      <c r="B36" s="4" t="n">
        <v>1.64</v>
      </c>
      <c r="C36" s="4" t="inlineStr">
        <is>
          <t>38107</t>
        </is>
      </c>
      <c r="D36" s="4" t="inlineStr">
        <is>
          <t>PROPERTYZIPCODE</t>
        </is>
      </c>
    </row>
    <row r="37">
      <c r="A37" s="4" t="n">
        <v>1</v>
      </c>
      <c r="B37" s="4" t="n">
        <v>1.64</v>
      </c>
      <c r="C37" s="4" t="inlineStr">
        <is>
          <t>38105</t>
        </is>
      </c>
      <c r="D37" s="4" t="inlineStr">
        <is>
          <t>PROPERTYZIPCODE</t>
        </is>
      </c>
    </row>
    <row r="38">
      <c r="A38" s="4" t="n">
        <v>1</v>
      </c>
      <c r="B38" s="4" t="n">
        <v>1.64</v>
      </c>
      <c r="C38" s="4" t="inlineStr">
        <is>
          <t>38019</t>
        </is>
      </c>
      <c r="D38" s="4" t="inlineStr">
        <is>
          <t>PROPERTYZIPCODE</t>
        </is>
      </c>
    </row>
    <row r="39">
      <c r="A39" s="9" t="n">
        <v>61</v>
      </c>
      <c r="B39" s="9" t="n">
        <v>100</v>
      </c>
      <c r="D39" s="9" t="inlineStr">
        <is>
          <t>Total PROPERTYZIPCODE</t>
        </is>
      </c>
    </row>
    <row r="40">
      <c r="A40" s="4" t="n">
        <v>54</v>
      </c>
      <c r="B40" s="4" t="n">
        <v>88.52</v>
      </c>
      <c r="C40" s="4" t="inlineStr">
        <is>
          <t>GARDEN</t>
        </is>
      </c>
      <c r="D40" s="4" t="inlineStr">
        <is>
          <t>Property Type</t>
        </is>
      </c>
    </row>
    <row r="41">
      <c r="A41" s="4" t="n">
        <v>3</v>
      </c>
      <c r="B41" s="4" t="n">
        <v>4.92</v>
      </c>
      <c r="C41" s="4" t="inlineStr">
        <is>
          <t>SENIOR</t>
        </is>
      </c>
      <c r="D41" s="4" t="inlineStr">
        <is>
          <t>Property Type</t>
        </is>
      </c>
    </row>
    <row r="42">
      <c r="A42" s="4" t="n">
        <v>2</v>
      </c>
      <c r="B42" s="4" t="n">
        <v>3.28</v>
      </c>
      <c r="C42" s="4" t="inlineStr">
        <is>
          <t>MIDRISE</t>
        </is>
      </c>
      <c r="D42" s="4" t="inlineStr">
        <is>
          <t>Property Type</t>
        </is>
      </c>
    </row>
    <row r="43">
      <c r="A43" s="4" t="n">
        <v>1</v>
      </c>
      <c r="B43" s="4" t="n">
        <v>1.64</v>
      </c>
      <c r="C43" s="4" t="inlineStr">
        <is>
          <t>MANUF</t>
        </is>
      </c>
      <c r="D43" s="4" t="inlineStr">
        <is>
          <t>Property Type</t>
        </is>
      </c>
    </row>
    <row r="44">
      <c r="A44" s="4" t="n">
        <v>1</v>
      </c>
      <c r="B44" s="4" t="n">
        <v>1.64</v>
      </c>
      <c r="C44" s="4" t="inlineStr">
        <is>
          <t>STUDENT</t>
        </is>
      </c>
      <c r="D44" s="4" t="inlineStr">
        <is>
          <t>Property Type</t>
        </is>
      </c>
    </row>
    <row r="45">
      <c r="A45" s="9" t="n">
        <v>61</v>
      </c>
      <c r="B45" s="9" t="n">
        <v>100</v>
      </c>
      <c r="D45" s="9" t="inlineStr">
        <is>
          <t>Total Property Type</t>
        </is>
      </c>
    </row>
    <row r="46">
      <c r="A46" s="4" t="n">
        <v>9</v>
      </c>
      <c r="B46" s="4" t="n">
        <v>14.75</v>
      </c>
      <c r="C46" s="4" t="inlineStr">
        <is>
          <t>Less than 5 years</t>
        </is>
      </c>
      <c r="D46" s="4" t="inlineStr">
        <is>
          <t>Age of Property</t>
        </is>
      </c>
    </row>
    <row r="47">
      <c r="A47" s="4" t="n">
        <v>19</v>
      </c>
      <c r="B47" s="4" t="n">
        <v>31.15</v>
      </c>
      <c r="C47" s="4" t="inlineStr">
        <is>
          <t>5-9 years</t>
        </is>
      </c>
      <c r="D47" s="4" t="inlineStr">
        <is>
          <t>Age of Property</t>
        </is>
      </c>
    </row>
    <row r="48">
      <c r="A48" s="4" t="n">
        <v>6</v>
      </c>
      <c r="B48" s="4" t="n">
        <v>9.84</v>
      </c>
      <c r="C48" s="4" t="inlineStr">
        <is>
          <t>10-19 years</t>
        </is>
      </c>
      <c r="D48" s="4" t="inlineStr">
        <is>
          <t>Age of Property</t>
        </is>
      </c>
    </row>
    <row r="49">
      <c r="A49" s="4" t="n">
        <v>27</v>
      </c>
      <c r="B49" s="4" t="n">
        <v>44.26</v>
      </c>
      <c r="C49" s="4" t="inlineStr">
        <is>
          <t>20+ years</t>
        </is>
      </c>
      <c r="D49" s="4" t="inlineStr">
        <is>
          <t>Age of Property</t>
        </is>
      </c>
    </row>
    <row r="50">
      <c r="A50" s="9" t="n">
        <v>61</v>
      </c>
      <c r="B50" s="9" t="n">
        <v>100</v>
      </c>
      <c r="D50" s="9" t="inlineStr">
        <is>
          <t>Total Age of Property</t>
        </is>
      </c>
    </row>
    <row r="51">
      <c r="A51" s="4" t="n">
        <v>26</v>
      </c>
      <c r="B51" s="4" t="n">
        <v>42.62</v>
      </c>
      <c r="C51" s="4" t="inlineStr">
        <is>
          <t>Less than 100</t>
        </is>
      </c>
      <c r="D51" s="4" t="inlineStr">
        <is>
          <t>Property Size</t>
        </is>
      </c>
    </row>
    <row r="52">
      <c r="A52" s="4" t="n">
        <v>15</v>
      </c>
      <c r="B52" s="4" t="n">
        <v>24.59</v>
      </c>
      <c r="C52" s="4" t="inlineStr">
        <is>
          <t>100-199</t>
        </is>
      </c>
      <c r="D52" s="4" t="inlineStr">
        <is>
          <t>Property Size</t>
        </is>
      </c>
    </row>
    <row r="53">
      <c r="A53" s="4" t="n">
        <v>5</v>
      </c>
      <c r="B53" s="4" t="n">
        <v>8.199999999999999</v>
      </c>
      <c r="C53" s="4" t="inlineStr">
        <is>
          <t>200-299</t>
        </is>
      </c>
      <c r="D53" s="4" t="inlineStr">
        <is>
          <t>Property Size</t>
        </is>
      </c>
    </row>
    <row r="54">
      <c r="A54" s="4" t="n">
        <v>7</v>
      </c>
      <c r="B54" s="4" t="n">
        <v>11.48</v>
      </c>
      <c r="C54" s="4" t="inlineStr">
        <is>
          <t>300-399</t>
        </is>
      </c>
      <c r="D54" s="4" t="inlineStr">
        <is>
          <t>Property Size</t>
        </is>
      </c>
    </row>
    <row r="55">
      <c r="A55" s="4" t="n">
        <v>5</v>
      </c>
      <c r="B55" s="4" t="n">
        <v>8.199999999999999</v>
      </c>
      <c r="C55" s="4" t="inlineStr">
        <is>
          <t>400-499</t>
        </is>
      </c>
      <c r="D55" s="4" t="inlineStr">
        <is>
          <t>Property Size</t>
        </is>
      </c>
    </row>
    <row r="56">
      <c r="A56" s="4" t="n">
        <v>3</v>
      </c>
      <c r="B56" s="4" t="n">
        <v>4.92</v>
      </c>
      <c r="C56" s="4" t="inlineStr">
        <is>
          <t>500+</t>
        </is>
      </c>
      <c r="D56" s="4" t="inlineStr">
        <is>
          <t>Property Size</t>
        </is>
      </c>
    </row>
    <row r="57">
      <c r="A57" s="9" t="n">
        <v>61</v>
      </c>
      <c r="B57" s="9" t="n">
        <v>100</v>
      </c>
      <c r="D57" s="9" t="inlineStr">
        <is>
          <t>Total Property Size</t>
        </is>
      </c>
    </row>
    <row r="58">
      <c r="A58" s="4" t="n">
        <v>36</v>
      </c>
      <c r="B58" s="4" t="n">
        <v>59.02</v>
      </c>
      <c r="C58" s="4" t="inlineStr">
        <is>
          <t>AFFORDABLE</t>
        </is>
      </c>
      <c r="D58" s="4" t="inlineStr">
        <is>
          <t>Rent Type</t>
        </is>
      </c>
    </row>
    <row r="59">
      <c r="A59" s="4" t="n">
        <v>25</v>
      </c>
      <c r="B59" s="4" t="n">
        <v>40.98</v>
      </c>
      <c r="C59" s="4" t="inlineStr">
        <is>
          <t>MARKETRATE</t>
        </is>
      </c>
      <c r="D59" s="4" t="inlineStr">
        <is>
          <t>Rent Type</t>
        </is>
      </c>
    </row>
    <row r="60">
      <c r="A60" s="9" t="n">
        <v>61</v>
      </c>
      <c r="B60" s="9" t="n">
        <v>100</v>
      </c>
      <c r="D60" s="9" t="inlineStr">
        <is>
          <t>Total Rent Type</t>
        </is>
      </c>
    </row>
    <row r="61"/>
  </sheetData>
  <mergeCells count="2">
    <mergeCell ref="A19:D19"/>
    <mergeCell ref="A1:B1"/>
  </mergeCells>
  <pageMargins left="0.75" right="0.75" top="1" bottom="1" header="0.5" footer="0.5"/>
</worksheet>
</file>

<file path=xl/worksheets/sheet238.xml><?xml version="1.0" encoding="utf-8"?>
<worksheet xmlns="http://schemas.openxmlformats.org/spreadsheetml/2006/main">
  <sheetPr>
    <outlinePr summaryBelow="1" summaryRight="1"/>
    <pageSetUpPr/>
  </sheetPr>
  <dimension ref="A1:D54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4810</v>
      </c>
    </row>
    <row r="3">
      <c r="A3" s="6" t="inlineStr">
        <is>
          <t>Sample (Total number of properties)</t>
        </is>
      </c>
      <c r="B3" s="4" t="n">
        <v>32</v>
      </c>
    </row>
    <row r="4">
      <c r="A4" s="6" t="inlineStr">
        <is>
          <t>Average property taxes per unit</t>
        </is>
      </c>
      <c r="B4" s="7" t="n">
        <v>1250</v>
      </c>
    </row>
    <row r="5">
      <c r="A5" s="6" t="inlineStr">
        <is>
          <t>Average payroll expenses per unit</t>
        </is>
      </c>
      <c r="B5" s="7" t="n">
        <v>1449</v>
      </c>
    </row>
    <row r="6">
      <c r="A6" s="6" t="inlineStr">
        <is>
          <t>Average capital expenditures per unit</t>
        </is>
      </c>
      <c r="B6" s="7" t="n">
        <v>257</v>
      </c>
    </row>
    <row r="7">
      <c r="A7" s="6" t="inlineStr">
        <is>
          <t>Average mortgage per unit</t>
        </is>
      </c>
      <c r="B7" s="7" t="n">
        <v>3915</v>
      </c>
    </row>
    <row r="8">
      <c r="A8" s="6" t="inlineStr">
        <is>
          <t>Average total operating expenses per unit</t>
        </is>
      </c>
      <c r="B8" s="7" t="n">
        <v>3509</v>
      </c>
    </row>
    <row r="9">
      <c r="A9" s="6" t="inlineStr">
        <is>
          <t>Average total expenses per unit</t>
        </is>
      </c>
      <c r="B9" s="7" t="n">
        <v>10380</v>
      </c>
    </row>
    <row r="10">
      <c r="A10" s="6" t="inlineStr">
        <is>
          <t>Average total profit per unit</t>
        </is>
      </c>
      <c r="B10" s="7" t="n">
        <v>979</v>
      </c>
    </row>
    <row r="11">
      <c r="A11" s="6" t="inlineStr">
        <is>
          <t>Property taxes per dollar of rent</t>
        </is>
      </c>
      <c r="B11" s="4" t="inlineStr">
        <is>
          <t>11 cents</t>
        </is>
      </c>
    </row>
    <row r="12">
      <c r="A12" s="6" t="inlineStr">
        <is>
          <t>Payroll expenses per dollar of rent</t>
        </is>
      </c>
      <c r="B12" s="4" t="inlineStr">
        <is>
          <t>13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34 cents</t>
        </is>
      </c>
    </row>
    <row r="15">
      <c r="A15" s="6" t="inlineStr">
        <is>
          <t>Total operating expenses per dollar of rent</t>
        </is>
      </c>
      <c r="B15" s="4" t="inlineStr">
        <is>
          <t>31 cents</t>
        </is>
      </c>
    </row>
    <row r="16">
      <c r="A16" s="6" t="inlineStr">
        <is>
          <t>Total expenses per dollar of rent</t>
        </is>
      </c>
      <c r="B16" s="4" t="inlineStr">
        <is>
          <t>91 cents</t>
        </is>
      </c>
    </row>
    <row r="17">
      <c r="A17" s="6" t="inlineStr">
        <is>
          <t>Total profit per dollar of rent</t>
        </is>
      </c>
      <c r="B17" s="4" t="inlineStr">
        <is>
          <t>9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8</v>
      </c>
      <c r="B21" s="4" t="n">
        <v>25</v>
      </c>
      <c r="C21" s="4" t="inlineStr">
        <is>
          <t>75703</t>
        </is>
      </c>
      <c r="D21" s="4" t="inlineStr">
        <is>
          <t>PROPERTYZIPCODE</t>
        </is>
      </c>
    </row>
    <row r="22">
      <c r="A22" s="4" t="n">
        <v>5</v>
      </c>
      <c r="B22" s="4" t="n">
        <v>15.62</v>
      </c>
      <c r="C22" s="4" t="inlineStr">
        <is>
          <t>75605</t>
        </is>
      </c>
      <c r="D22" s="4" t="inlineStr">
        <is>
          <t>PROPERTYZIPCODE</t>
        </is>
      </c>
    </row>
    <row r="23">
      <c r="A23" s="4" t="n">
        <v>3</v>
      </c>
      <c r="B23" s="4" t="n">
        <v>9.380000000000001</v>
      </c>
      <c r="C23" s="4" t="inlineStr">
        <is>
          <t>75701</t>
        </is>
      </c>
      <c r="D23" s="4" t="inlineStr">
        <is>
          <t>PROPERTYZIPCODE</t>
        </is>
      </c>
    </row>
    <row r="24">
      <c r="A24" s="4" t="n">
        <v>3</v>
      </c>
      <c r="B24" s="4" t="n">
        <v>9.380000000000001</v>
      </c>
      <c r="C24" s="4" t="inlineStr">
        <is>
          <t>75601</t>
        </is>
      </c>
      <c r="D24" s="4" t="inlineStr">
        <is>
          <t>PROPERTYZIPCODE</t>
        </is>
      </c>
    </row>
    <row r="25">
      <c r="A25" s="4" t="n">
        <v>2</v>
      </c>
      <c r="B25" s="4" t="n">
        <v>6.25</v>
      </c>
      <c r="C25" s="4" t="inlineStr">
        <is>
          <t>75662</t>
        </is>
      </c>
      <c r="D25" s="4" t="inlineStr">
        <is>
          <t>PROPERTYZIPCODE</t>
        </is>
      </c>
    </row>
    <row r="26">
      <c r="A26" s="4" t="n">
        <v>2</v>
      </c>
      <c r="B26" s="4" t="n">
        <v>6.25</v>
      </c>
      <c r="C26" s="4" t="inlineStr">
        <is>
          <t>75604</t>
        </is>
      </c>
      <c r="D26" s="4" t="inlineStr">
        <is>
          <t>PROPERTYZIPCODE</t>
        </is>
      </c>
    </row>
    <row r="27">
      <c r="A27" s="4" t="n">
        <v>2</v>
      </c>
      <c r="B27" s="4" t="n">
        <v>6.25</v>
      </c>
      <c r="C27" s="4" t="inlineStr">
        <is>
          <t>75652</t>
        </is>
      </c>
      <c r="D27" s="4" t="inlineStr">
        <is>
          <t>PROPERTYZIPCODE</t>
        </is>
      </c>
    </row>
    <row r="28">
      <c r="A28" s="4" t="n">
        <v>1</v>
      </c>
      <c r="B28" s="4" t="n">
        <v>3.12</v>
      </c>
      <c r="C28" s="4" t="inlineStr">
        <is>
          <t>75771</t>
        </is>
      </c>
      <c r="D28" s="4" t="inlineStr">
        <is>
          <t>PROPERTYZIPCODE</t>
        </is>
      </c>
    </row>
    <row r="29">
      <c r="A29" s="4" t="n">
        <v>1</v>
      </c>
      <c r="B29" s="4" t="n">
        <v>3.12</v>
      </c>
      <c r="C29" s="4" t="inlineStr">
        <is>
          <t>75702</t>
        </is>
      </c>
      <c r="D29" s="4" t="inlineStr">
        <is>
          <t>PROPERTYZIPCODE</t>
        </is>
      </c>
    </row>
    <row r="30">
      <c r="A30" s="4" t="n">
        <v>1</v>
      </c>
      <c r="B30" s="4" t="n">
        <v>3.12</v>
      </c>
      <c r="C30" s="4" t="inlineStr">
        <is>
          <t>77651</t>
        </is>
      </c>
      <c r="D30" s="4" t="inlineStr">
        <is>
          <t>PROPERTYZIPCODE</t>
        </is>
      </c>
    </row>
    <row r="31">
      <c r="A31" s="4" t="n">
        <v>1</v>
      </c>
      <c r="B31" s="4" t="n">
        <v>3.12</v>
      </c>
      <c r="C31" s="4" t="inlineStr">
        <is>
          <t>75503</t>
        </is>
      </c>
      <c r="D31" s="4" t="inlineStr">
        <is>
          <t>PROPERTYZIPCODE</t>
        </is>
      </c>
    </row>
    <row r="32">
      <c r="A32" s="4" t="n">
        <v>1</v>
      </c>
      <c r="B32" s="4" t="n">
        <v>3.12</v>
      </c>
      <c r="C32" s="4" t="inlineStr">
        <is>
          <t>77336</t>
        </is>
      </c>
      <c r="D32" s="4" t="inlineStr">
        <is>
          <t>PROPERTYZIPCODE</t>
        </is>
      </c>
    </row>
    <row r="33">
      <c r="A33" s="4" t="n">
        <v>1</v>
      </c>
      <c r="B33" s="4" t="n">
        <v>3.12</v>
      </c>
      <c r="C33" s="4" t="inlineStr">
        <is>
          <t>75654</t>
        </is>
      </c>
      <c r="D33" s="4" t="inlineStr">
        <is>
          <t>PROPERTYZIPCODE</t>
        </is>
      </c>
    </row>
    <row r="34">
      <c r="A34" s="4" t="n">
        <v>1</v>
      </c>
      <c r="B34" s="4" t="n">
        <v>3.12</v>
      </c>
      <c r="C34" s="4" t="inlineStr">
        <is>
          <t>75602</t>
        </is>
      </c>
      <c r="D34" s="4" t="inlineStr">
        <is>
          <t>PROPERTYZIPCODE</t>
        </is>
      </c>
    </row>
    <row r="35">
      <c r="A35" s="9" t="n">
        <v>32</v>
      </c>
      <c r="B35" s="9" t="n">
        <v>100</v>
      </c>
      <c r="D35" s="9" t="inlineStr">
        <is>
          <t>Total PROPERTYZIPCODE</t>
        </is>
      </c>
    </row>
    <row r="36">
      <c r="A36" s="4" t="n">
        <v>28</v>
      </c>
      <c r="B36" s="4" t="n">
        <v>87.5</v>
      </c>
      <c r="C36" s="4" t="inlineStr">
        <is>
          <t>GARDEN</t>
        </is>
      </c>
      <c r="D36" s="4" t="inlineStr">
        <is>
          <t>Property Type</t>
        </is>
      </c>
    </row>
    <row r="37">
      <c r="A37" s="4" t="n">
        <v>3</v>
      </c>
      <c r="B37" s="4" t="n">
        <v>9.380000000000001</v>
      </c>
      <c r="C37" s="4" t="inlineStr">
        <is>
          <t>SENIOR</t>
        </is>
      </c>
      <c r="D37" s="4" t="inlineStr">
        <is>
          <t>Property Type</t>
        </is>
      </c>
    </row>
    <row r="38">
      <c r="A38" s="4" t="n">
        <v>1</v>
      </c>
      <c r="B38" s="4" t="n">
        <v>3.12</v>
      </c>
      <c r="C38" s="4" t="inlineStr">
        <is>
          <t>MANUF</t>
        </is>
      </c>
      <c r="D38" s="4" t="inlineStr">
        <is>
          <t>Property Type</t>
        </is>
      </c>
    </row>
    <row r="39">
      <c r="A39" s="9" t="n">
        <v>32</v>
      </c>
      <c r="B39" s="9" t="n">
        <v>100</v>
      </c>
      <c r="D39" s="9" t="inlineStr">
        <is>
          <t>Total Property Type</t>
        </is>
      </c>
    </row>
    <row r="40">
      <c r="A40" s="4" t="n">
        <v>7</v>
      </c>
      <c r="B40" s="4" t="n">
        <v>21.88</v>
      </c>
      <c r="C40" s="4" t="inlineStr">
        <is>
          <t>Less than 5 years</t>
        </is>
      </c>
      <c r="D40" s="4" t="inlineStr">
        <is>
          <t>Age of Property</t>
        </is>
      </c>
    </row>
    <row r="41">
      <c r="A41" s="4" t="n">
        <v>5</v>
      </c>
      <c r="B41" s="4" t="n">
        <v>15.62</v>
      </c>
      <c r="C41" s="4" t="inlineStr">
        <is>
          <t>5-9 years</t>
        </is>
      </c>
      <c r="D41" s="4" t="inlineStr">
        <is>
          <t>Age of Property</t>
        </is>
      </c>
    </row>
    <row r="42">
      <c r="A42" s="4" t="n">
        <v>4</v>
      </c>
      <c r="B42" s="4" t="n">
        <v>12.5</v>
      </c>
      <c r="C42" s="4" t="inlineStr">
        <is>
          <t>10-19 years</t>
        </is>
      </c>
      <c r="D42" s="4" t="inlineStr">
        <is>
          <t>Age of Property</t>
        </is>
      </c>
    </row>
    <row r="43">
      <c r="A43" s="4" t="n">
        <v>16</v>
      </c>
      <c r="B43" s="4" t="n">
        <v>50</v>
      </c>
      <c r="C43" s="4" t="inlineStr">
        <is>
          <t>20+ years</t>
        </is>
      </c>
      <c r="D43" s="4" t="inlineStr">
        <is>
          <t>Age of Property</t>
        </is>
      </c>
    </row>
    <row r="44">
      <c r="A44" s="9" t="n">
        <v>32</v>
      </c>
      <c r="B44" s="9" t="n">
        <v>100</v>
      </c>
      <c r="D44" s="9" t="inlineStr">
        <is>
          <t>Total Age of Property</t>
        </is>
      </c>
    </row>
    <row r="45">
      <c r="A45" s="4" t="n">
        <v>10</v>
      </c>
      <c r="B45" s="4" t="n">
        <v>31.25</v>
      </c>
      <c r="C45" s="4" t="inlineStr">
        <is>
          <t>Less than 100</t>
        </is>
      </c>
      <c r="D45" s="4" t="inlineStr">
        <is>
          <t>Property Size</t>
        </is>
      </c>
    </row>
    <row r="46">
      <c r="A46" s="4" t="n">
        <v>12</v>
      </c>
      <c r="B46" s="4" t="n">
        <v>37.5</v>
      </c>
      <c r="C46" s="4" t="inlineStr">
        <is>
          <t>100-199</t>
        </is>
      </c>
      <c r="D46" s="4" t="inlineStr">
        <is>
          <t>Property Size</t>
        </is>
      </c>
    </row>
    <row r="47">
      <c r="A47" s="4" t="n">
        <v>7</v>
      </c>
      <c r="B47" s="4" t="n">
        <v>21.88</v>
      </c>
      <c r="C47" s="4" t="inlineStr">
        <is>
          <t>200-299</t>
        </is>
      </c>
      <c r="D47" s="4" t="inlineStr">
        <is>
          <t>Property Size</t>
        </is>
      </c>
    </row>
    <row r="48">
      <c r="A48" s="4" t="n">
        <v>2</v>
      </c>
      <c r="B48" s="4" t="n">
        <v>6.25</v>
      </c>
      <c r="C48" s="4" t="inlineStr">
        <is>
          <t>300-399</t>
        </is>
      </c>
      <c r="D48" s="4" t="inlineStr">
        <is>
          <t>Property Size</t>
        </is>
      </c>
    </row>
    <row r="49">
      <c r="A49" s="4" t="n">
        <v>1</v>
      </c>
      <c r="B49" s="4" t="n">
        <v>3.12</v>
      </c>
      <c r="C49" s="4" t="inlineStr">
        <is>
          <t>400-499</t>
        </is>
      </c>
      <c r="D49" s="4" t="inlineStr">
        <is>
          <t>Property Size</t>
        </is>
      </c>
    </row>
    <row r="50">
      <c r="A50" s="9" t="n">
        <v>32</v>
      </c>
      <c r="B50" s="9" t="n">
        <v>100</v>
      </c>
      <c r="D50" s="9" t="inlineStr">
        <is>
          <t>Total Property Size</t>
        </is>
      </c>
    </row>
    <row r="51">
      <c r="A51" s="4" t="n">
        <v>24</v>
      </c>
      <c r="B51" s="4" t="n">
        <v>75</v>
      </c>
      <c r="C51" s="4" t="inlineStr">
        <is>
          <t>AFFORDABLE</t>
        </is>
      </c>
      <c r="D51" s="4" t="inlineStr">
        <is>
          <t>Rent Type</t>
        </is>
      </c>
    </row>
    <row r="52">
      <c r="A52" s="4" t="n">
        <v>8</v>
      </c>
      <c r="B52" s="4" t="n">
        <v>25</v>
      </c>
      <c r="C52" s="4" t="inlineStr">
        <is>
          <t>MARKETRATE</t>
        </is>
      </c>
      <c r="D52" s="4" t="inlineStr">
        <is>
          <t>Rent Type</t>
        </is>
      </c>
    </row>
    <row r="53">
      <c r="A53" s="9" t="n">
        <v>32</v>
      </c>
      <c r="B53" s="9" t="n">
        <v>100</v>
      </c>
      <c r="D53" s="9" t="inlineStr">
        <is>
          <t>Total Rent Type</t>
        </is>
      </c>
    </row>
    <row r="54"/>
  </sheetData>
  <mergeCells count="2">
    <mergeCell ref="A19:D19"/>
    <mergeCell ref="A1:B1"/>
  </mergeCells>
  <pageMargins left="0.75" right="0.75" top="1" bottom="1" header="0.5" footer="0.5"/>
</worksheet>
</file>

<file path=xl/worksheets/sheet239.xml><?xml version="1.0" encoding="utf-8"?>
<worksheet xmlns="http://schemas.openxmlformats.org/spreadsheetml/2006/main">
  <sheetPr>
    <outlinePr summaryBelow="1" summaryRight="1"/>
    <pageSetUpPr/>
  </sheetPr>
  <dimension ref="A1:D57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10063</v>
      </c>
    </row>
    <row r="3">
      <c r="A3" s="6" t="inlineStr">
        <is>
          <t>Sample (Total number of properties)</t>
        </is>
      </c>
      <c r="B3" s="4" t="n">
        <v>45</v>
      </c>
    </row>
    <row r="4">
      <c r="A4" s="6" t="inlineStr">
        <is>
          <t>Average property taxes per unit</t>
        </is>
      </c>
      <c r="B4" s="7" t="n">
        <v>2474</v>
      </c>
    </row>
    <row r="5">
      <c r="A5" s="6" t="inlineStr">
        <is>
          <t>Average payroll expenses per unit</t>
        </is>
      </c>
      <c r="B5" s="7" t="n">
        <v>1763</v>
      </c>
    </row>
    <row r="6">
      <c r="A6" s="6" t="inlineStr">
        <is>
          <t>Average capital expenditures per unit</t>
        </is>
      </c>
      <c r="B6" s="7" t="n">
        <v>239</v>
      </c>
    </row>
    <row r="7">
      <c r="A7" s="6" t="inlineStr">
        <is>
          <t>Average mortgage per unit</t>
        </is>
      </c>
      <c r="B7" s="7" t="n">
        <v>5424</v>
      </c>
    </row>
    <row r="8">
      <c r="A8" s="6" t="inlineStr">
        <is>
          <t>Average total operating expenses per unit</t>
        </is>
      </c>
      <c r="B8" s="7" t="n">
        <v>4444</v>
      </c>
    </row>
    <row r="9">
      <c r="A9" s="6" t="inlineStr">
        <is>
          <t>Average total expenses per unit</t>
        </is>
      </c>
      <c r="B9" s="7" t="n">
        <v>14345</v>
      </c>
    </row>
    <row r="10">
      <c r="A10" s="6" t="inlineStr">
        <is>
          <t>Average total profit per unit</t>
        </is>
      </c>
      <c r="B10" s="7" t="n">
        <v>1356</v>
      </c>
    </row>
    <row r="11">
      <c r="A11" s="6" t="inlineStr">
        <is>
          <t>Property taxes per dollar of rent</t>
        </is>
      </c>
      <c r="B11" s="4" t="inlineStr">
        <is>
          <t>16 cents</t>
        </is>
      </c>
    </row>
    <row r="12">
      <c r="A12" s="6" t="inlineStr">
        <is>
          <t>Payroll expenses per dollar of rent</t>
        </is>
      </c>
      <c r="B12" s="4" t="inlineStr">
        <is>
          <t>11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35 cents</t>
        </is>
      </c>
    </row>
    <row r="15">
      <c r="A15" s="6" t="inlineStr">
        <is>
          <t>Total operating expenses per dollar of rent</t>
        </is>
      </c>
      <c r="B15" s="4" t="inlineStr">
        <is>
          <t>28 cents</t>
        </is>
      </c>
    </row>
    <row r="16">
      <c r="A16" s="6" t="inlineStr">
        <is>
          <t>Total expenses per dollar of rent</t>
        </is>
      </c>
      <c r="B16" s="4" t="inlineStr">
        <is>
          <t>91 cents</t>
        </is>
      </c>
    </row>
    <row r="17">
      <c r="A17" s="6" t="inlineStr">
        <is>
          <t>Total profit per dollar of rent</t>
        </is>
      </c>
      <c r="B17" s="4" t="inlineStr">
        <is>
          <t>9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8</v>
      </c>
      <c r="B21" s="4" t="n">
        <v>17.78</v>
      </c>
      <c r="C21" s="4" t="inlineStr">
        <is>
          <t>77380</t>
        </is>
      </c>
      <c r="D21" s="4" t="inlineStr">
        <is>
          <t>PROPERTYZIPCODE</t>
        </is>
      </c>
    </row>
    <row r="22">
      <c r="A22" s="4" t="n">
        <v>7</v>
      </c>
      <c r="B22" s="4" t="n">
        <v>15.56</v>
      </c>
      <c r="C22" s="4" t="inlineStr">
        <is>
          <t>77339</t>
        </is>
      </c>
      <c r="D22" s="4" t="inlineStr">
        <is>
          <t>PROPERTYZIPCODE</t>
        </is>
      </c>
    </row>
    <row r="23">
      <c r="A23" s="4" t="n">
        <v>4</v>
      </c>
      <c r="B23" s="4" t="n">
        <v>8.890000000000001</v>
      </c>
      <c r="C23" s="4" t="inlineStr">
        <is>
          <t>77379</t>
        </is>
      </c>
      <c r="D23" s="4" t="inlineStr">
        <is>
          <t>PROPERTYZIPCODE</t>
        </is>
      </c>
    </row>
    <row r="24">
      <c r="A24" s="4" t="n">
        <v>4</v>
      </c>
      <c r="B24" s="4" t="n">
        <v>8.890000000000001</v>
      </c>
      <c r="C24" s="4" t="inlineStr">
        <is>
          <t>77532</t>
        </is>
      </c>
      <c r="D24" s="4" t="inlineStr">
        <is>
          <t>PROPERTYZIPCODE</t>
        </is>
      </c>
    </row>
    <row r="25">
      <c r="A25" s="4" t="n">
        <v>4</v>
      </c>
      <c r="B25" s="4" t="n">
        <v>8.890000000000001</v>
      </c>
      <c r="C25" s="4" t="inlineStr">
        <is>
          <t>77346</t>
        </is>
      </c>
      <c r="D25" s="4" t="inlineStr">
        <is>
          <t>PROPERTYZIPCODE</t>
        </is>
      </c>
    </row>
    <row r="26">
      <c r="A26" s="4" t="n">
        <v>3</v>
      </c>
      <c r="B26" s="4" t="n">
        <v>6.67</v>
      </c>
      <c r="C26" s="4" t="inlineStr">
        <is>
          <t>77388</t>
        </is>
      </c>
      <c r="D26" s="4" t="inlineStr">
        <is>
          <t>PROPERTYZIPCODE</t>
        </is>
      </c>
    </row>
    <row r="27">
      <c r="A27" s="4" t="n">
        <v>3</v>
      </c>
      <c r="B27" s="4" t="n">
        <v>6.67</v>
      </c>
      <c r="C27" s="4" t="inlineStr">
        <is>
          <t>77384</t>
        </is>
      </c>
      <c r="D27" s="4" t="inlineStr">
        <is>
          <t>PROPERTYZIPCODE</t>
        </is>
      </c>
    </row>
    <row r="28">
      <c r="A28" s="4" t="n">
        <v>2</v>
      </c>
      <c r="B28" s="4" t="n">
        <v>4.44</v>
      </c>
      <c r="C28" s="4" t="inlineStr">
        <is>
          <t>77389</t>
        </is>
      </c>
      <c r="D28" s="4" t="inlineStr">
        <is>
          <t>PROPERTYZIPCODE</t>
        </is>
      </c>
    </row>
    <row r="29">
      <c r="A29" s="4" t="n">
        <v>2</v>
      </c>
      <c r="B29" s="4" t="n">
        <v>4.44</v>
      </c>
      <c r="C29" s="4" t="inlineStr">
        <is>
          <t>77373</t>
        </is>
      </c>
      <c r="D29" s="4" t="inlineStr">
        <is>
          <t>PROPERTYZIPCODE</t>
        </is>
      </c>
    </row>
    <row r="30">
      <c r="A30" s="4" t="n">
        <v>1</v>
      </c>
      <c r="B30" s="4" t="n">
        <v>2.22</v>
      </c>
      <c r="C30" s="4" t="inlineStr">
        <is>
          <t>77044</t>
        </is>
      </c>
      <c r="D30" s="4" t="inlineStr">
        <is>
          <t>PROPERTYZIPCODE</t>
        </is>
      </c>
    </row>
    <row r="31">
      <c r="A31" s="4" t="n">
        <v>1</v>
      </c>
      <c r="B31" s="4" t="n">
        <v>2.22</v>
      </c>
      <c r="C31" s="4" t="inlineStr">
        <is>
          <t>77386</t>
        </is>
      </c>
      <c r="D31" s="4" t="inlineStr">
        <is>
          <t>PROPERTYZIPCODE</t>
        </is>
      </c>
    </row>
    <row r="32">
      <c r="A32" s="4" t="n">
        <v>1</v>
      </c>
      <c r="B32" s="4" t="n">
        <v>2.22</v>
      </c>
      <c r="C32" s="4" t="inlineStr">
        <is>
          <t>77068</t>
        </is>
      </c>
      <c r="D32" s="4" t="inlineStr">
        <is>
          <t>PROPERTYZIPCODE</t>
        </is>
      </c>
    </row>
    <row r="33">
      <c r="A33" s="4" t="n">
        <v>1</v>
      </c>
      <c r="B33" s="4" t="n">
        <v>2.22</v>
      </c>
      <c r="C33" s="4" t="inlineStr">
        <is>
          <t>77345</t>
        </is>
      </c>
      <c r="D33" s="4" t="inlineStr">
        <is>
          <t>PROPERTYZIPCODE</t>
        </is>
      </c>
    </row>
    <row r="34">
      <c r="A34" s="4" t="n">
        <v>1</v>
      </c>
      <c r="B34" s="4" t="n">
        <v>2.22</v>
      </c>
      <c r="C34" s="4" t="inlineStr">
        <is>
          <t>77338</t>
        </is>
      </c>
      <c r="D34" s="4" t="inlineStr">
        <is>
          <t>PROPERTYZIPCODE</t>
        </is>
      </c>
    </row>
    <row r="35">
      <c r="A35" s="4" t="n">
        <v>1</v>
      </c>
      <c r="B35" s="4" t="n">
        <v>2.22</v>
      </c>
      <c r="C35" s="4" t="inlineStr">
        <is>
          <t>77365</t>
        </is>
      </c>
      <c r="D35" s="4" t="inlineStr">
        <is>
          <t>PROPERTYZIPCODE</t>
        </is>
      </c>
    </row>
    <row r="36">
      <c r="A36" s="4" t="n">
        <v>1</v>
      </c>
      <c r="B36" s="4" t="n">
        <v>2.22</v>
      </c>
      <c r="C36" s="4" t="inlineStr">
        <is>
          <t>77357</t>
        </is>
      </c>
      <c r="D36" s="4" t="inlineStr">
        <is>
          <t>PROPERTYZIPCODE</t>
        </is>
      </c>
    </row>
    <row r="37">
      <c r="A37" s="4" t="n">
        <v>1</v>
      </c>
      <c r="B37" s="4" t="n">
        <v>2.22</v>
      </c>
      <c r="C37" s="4" t="inlineStr">
        <is>
          <t>77530</t>
        </is>
      </c>
      <c r="D37" s="4" t="inlineStr">
        <is>
          <t>PROPERTYZIPCODE</t>
        </is>
      </c>
    </row>
    <row r="38">
      <c r="A38" s="9" t="n">
        <v>45</v>
      </c>
      <c r="B38" s="9" t="n">
        <v>100</v>
      </c>
      <c r="D38" s="9" t="inlineStr">
        <is>
          <t>Total PROPERTYZIPCODE</t>
        </is>
      </c>
    </row>
    <row r="39">
      <c r="A39" s="4" t="n">
        <v>41</v>
      </c>
      <c r="B39" s="4" t="n">
        <v>91.11</v>
      </c>
      <c r="C39" s="4" t="inlineStr">
        <is>
          <t>GARDEN</t>
        </is>
      </c>
      <c r="D39" s="4" t="inlineStr">
        <is>
          <t>Property Type</t>
        </is>
      </c>
    </row>
    <row r="40">
      <c r="A40" s="4" t="n">
        <v>2</v>
      </c>
      <c r="B40" s="4" t="n">
        <v>4.44</v>
      </c>
      <c r="C40" s="4" t="inlineStr">
        <is>
          <t>SENIOR</t>
        </is>
      </c>
      <c r="D40" s="4" t="inlineStr">
        <is>
          <t>Property Type</t>
        </is>
      </c>
    </row>
    <row r="41">
      <c r="A41" s="4" t="n">
        <v>2</v>
      </c>
      <c r="B41" s="4" t="n">
        <v>4.44</v>
      </c>
      <c r="C41" s="4" t="inlineStr">
        <is>
          <t>MANUF</t>
        </is>
      </c>
      <c r="D41" s="4" t="inlineStr">
        <is>
          <t>Property Type</t>
        </is>
      </c>
    </row>
    <row r="42">
      <c r="A42" s="9" t="n">
        <v>45</v>
      </c>
      <c r="B42" s="9" t="n">
        <v>100</v>
      </c>
      <c r="D42" s="9" t="inlineStr">
        <is>
          <t>Total Property Type</t>
        </is>
      </c>
    </row>
    <row r="43">
      <c r="A43" s="4" t="n">
        <v>2</v>
      </c>
      <c r="B43" s="4" t="n">
        <v>4.44</v>
      </c>
      <c r="C43" s="4" t="inlineStr">
        <is>
          <t>Less than 5 years</t>
        </is>
      </c>
      <c r="D43" s="4" t="inlineStr">
        <is>
          <t>Age of Property</t>
        </is>
      </c>
    </row>
    <row r="44">
      <c r="A44" s="4" t="n">
        <v>17</v>
      </c>
      <c r="B44" s="4" t="n">
        <v>37.78</v>
      </c>
      <c r="C44" s="4" t="inlineStr">
        <is>
          <t>5-9 years</t>
        </is>
      </c>
      <c r="D44" s="4" t="inlineStr">
        <is>
          <t>Age of Property</t>
        </is>
      </c>
    </row>
    <row r="45">
      <c r="A45" s="4" t="n">
        <v>9</v>
      </c>
      <c r="B45" s="4" t="n">
        <v>20</v>
      </c>
      <c r="C45" s="4" t="inlineStr">
        <is>
          <t>10-19 years</t>
        </is>
      </c>
      <c r="D45" s="4" t="inlineStr">
        <is>
          <t>Age of Property</t>
        </is>
      </c>
    </row>
    <row r="46">
      <c r="A46" s="4" t="n">
        <v>17</v>
      </c>
      <c r="B46" s="4" t="n">
        <v>37.78</v>
      </c>
      <c r="C46" s="4" t="inlineStr">
        <is>
          <t>20+ years</t>
        </is>
      </c>
      <c r="D46" s="4" t="inlineStr">
        <is>
          <t>Age of Property</t>
        </is>
      </c>
    </row>
    <row r="47">
      <c r="A47" s="9" t="n">
        <v>45</v>
      </c>
      <c r="B47" s="9" t="n">
        <v>100</v>
      </c>
      <c r="D47" s="9" t="inlineStr">
        <is>
          <t>Total Age of Property</t>
        </is>
      </c>
    </row>
    <row r="48">
      <c r="A48" s="4" t="n">
        <v>5</v>
      </c>
      <c r="B48" s="4" t="n">
        <v>11.11</v>
      </c>
      <c r="C48" s="4" t="inlineStr">
        <is>
          <t>Less than 100</t>
        </is>
      </c>
      <c r="D48" s="4" t="inlineStr">
        <is>
          <t>Property Size</t>
        </is>
      </c>
    </row>
    <row r="49">
      <c r="A49" s="4" t="n">
        <v>14</v>
      </c>
      <c r="B49" s="4" t="n">
        <v>31.11</v>
      </c>
      <c r="C49" s="4" t="inlineStr">
        <is>
          <t>100-199</t>
        </is>
      </c>
      <c r="D49" s="4" t="inlineStr">
        <is>
          <t>Property Size</t>
        </is>
      </c>
    </row>
    <row r="50">
      <c r="A50" s="4" t="n">
        <v>11</v>
      </c>
      <c r="B50" s="4" t="n">
        <v>24.44</v>
      </c>
      <c r="C50" s="4" t="inlineStr">
        <is>
          <t>200-299</t>
        </is>
      </c>
      <c r="D50" s="4" t="inlineStr">
        <is>
          <t>Property Size</t>
        </is>
      </c>
    </row>
    <row r="51">
      <c r="A51" s="4" t="n">
        <v>12</v>
      </c>
      <c r="B51" s="4" t="n">
        <v>26.67</v>
      </c>
      <c r="C51" s="4" t="inlineStr">
        <is>
          <t>300-399</t>
        </is>
      </c>
      <c r="D51" s="4" t="inlineStr">
        <is>
          <t>Property Size</t>
        </is>
      </c>
    </row>
    <row r="52">
      <c r="A52" s="4" t="n">
        <v>3</v>
      </c>
      <c r="B52" s="4" t="n">
        <v>6.67</v>
      </c>
      <c r="C52" s="4" t="inlineStr">
        <is>
          <t>400-499</t>
        </is>
      </c>
      <c r="D52" s="4" t="inlineStr">
        <is>
          <t>Property Size</t>
        </is>
      </c>
    </row>
    <row r="53">
      <c r="A53" s="9" t="n">
        <v>45</v>
      </c>
      <c r="B53" s="9" t="n">
        <v>100</v>
      </c>
      <c r="D53" s="9" t="inlineStr">
        <is>
          <t>Total Property Size</t>
        </is>
      </c>
    </row>
    <row r="54">
      <c r="A54" s="4" t="n">
        <v>23</v>
      </c>
      <c r="B54" s="4" t="n">
        <v>51.11</v>
      </c>
      <c r="C54" s="4" t="inlineStr">
        <is>
          <t>AFFORDABLE</t>
        </is>
      </c>
      <c r="D54" s="4" t="inlineStr">
        <is>
          <t>Rent Type</t>
        </is>
      </c>
    </row>
    <row r="55">
      <c r="A55" s="4" t="n">
        <v>22</v>
      </c>
      <c r="B55" s="4" t="n">
        <v>48.89</v>
      </c>
      <c r="C55" s="4" t="inlineStr">
        <is>
          <t>MARKETRATE</t>
        </is>
      </c>
      <c r="D55" s="4" t="inlineStr">
        <is>
          <t>Rent Type</t>
        </is>
      </c>
    </row>
    <row r="56">
      <c r="A56" s="9" t="n">
        <v>45</v>
      </c>
      <c r="B56" s="9" t="n">
        <v>100</v>
      </c>
      <c r="D56" s="9" t="inlineStr">
        <is>
          <t>Total Rent Type</t>
        </is>
      </c>
    </row>
    <row r="57"/>
  </sheetData>
  <mergeCells count="2">
    <mergeCell ref="A19:D19"/>
    <mergeCell ref="A1:B1"/>
  </mergeCells>
  <pageMargins left="0.75" right="0.75" top="1" bottom="1" header="0.5" footer="0.5"/>
</worksheet>
</file>

<file path=xl/worksheets/sheet24.xml><?xml version="1.0" encoding="utf-8"?>
<worksheet xmlns="http://schemas.openxmlformats.org/spreadsheetml/2006/main">
  <sheetPr>
    <outlinePr summaryBelow="1" summaryRight="1"/>
    <pageSetUpPr/>
  </sheetPr>
  <dimension ref="A1:D48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5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1971</v>
      </c>
    </row>
    <row r="3">
      <c r="A3" s="6" t="inlineStr">
        <is>
          <t>Sample (Total number of properties)</t>
        </is>
      </c>
      <c r="B3" s="4" t="n">
        <v>26</v>
      </c>
    </row>
    <row r="4">
      <c r="A4" s="6" t="inlineStr">
        <is>
          <t>Average property taxes per unit</t>
        </is>
      </c>
      <c r="B4" s="7" t="n">
        <v>3245</v>
      </c>
    </row>
    <row r="5">
      <c r="A5" s="6" t="inlineStr">
        <is>
          <t>Average payroll expenses per unit</t>
        </is>
      </c>
      <c r="B5" s="7" t="n">
        <v>1693</v>
      </c>
    </row>
    <row r="6">
      <c r="A6" s="6" t="inlineStr">
        <is>
          <t>Average capital expenditures per unit</t>
        </is>
      </c>
      <c r="B6" s="7" t="n">
        <v>272</v>
      </c>
    </row>
    <row r="7">
      <c r="A7" s="6" t="inlineStr">
        <is>
          <t>Average mortgage per unit</t>
        </is>
      </c>
      <c r="B7" s="7" t="n">
        <v>14437</v>
      </c>
    </row>
    <row r="8">
      <c r="A8" s="6" t="inlineStr">
        <is>
          <t>Average total operating expenses per unit</t>
        </is>
      </c>
      <c r="B8" s="7" t="n">
        <v>6248</v>
      </c>
    </row>
    <row r="9">
      <c r="A9" s="6" t="inlineStr">
        <is>
          <t>Average total expenses per unit</t>
        </is>
      </c>
      <c r="B9" s="7" t="n">
        <v>25894</v>
      </c>
    </row>
    <row r="10">
      <c r="A10" s="6" t="inlineStr">
        <is>
          <t>Average total profit per unit</t>
        </is>
      </c>
      <c r="B10" s="7" t="n">
        <v>3609</v>
      </c>
    </row>
    <row r="11">
      <c r="A11" s="6" t="inlineStr">
        <is>
          <t>Property taxes per dollar of rent</t>
        </is>
      </c>
      <c r="B11" s="4" t="inlineStr">
        <is>
          <t>11 cents</t>
        </is>
      </c>
    </row>
    <row r="12">
      <c r="A12" s="6" t="inlineStr">
        <is>
          <t>Payroll expenses per dollar of rent</t>
        </is>
      </c>
      <c r="B12" s="4" t="inlineStr">
        <is>
          <t>6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49 cents</t>
        </is>
      </c>
    </row>
    <row r="15">
      <c r="A15" s="6" t="inlineStr">
        <is>
          <t>Total operating expenses per dollar of rent</t>
        </is>
      </c>
      <c r="B15" s="4" t="inlineStr">
        <is>
          <t>21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12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6</v>
      </c>
      <c r="B21" s="4" t="n">
        <v>23.08</v>
      </c>
      <c r="C21" s="4" t="inlineStr">
        <is>
          <t>95008</t>
        </is>
      </c>
      <c r="D21" s="4" t="inlineStr">
        <is>
          <t>PROPERTYZIPCODE</t>
        </is>
      </c>
    </row>
    <row r="22">
      <c r="A22" s="4" t="n">
        <v>6</v>
      </c>
      <c r="B22" s="4" t="n">
        <v>23.08</v>
      </c>
      <c r="C22" s="4" t="inlineStr">
        <is>
          <t>95128</t>
        </is>
      </c>
      <c r="D22" s="4" t="inlineStr">
        <is>
          <t>PROPERTYZIPCODE</t>
        </is>
      </c>
    </row>
    <row r="23">
      <c r="A23" s="4" t="n">
        <v>4</v>
      </c>
      <c r="B23" s="4" t="n">
        <v>15.38</v>
      </c>
      <c r="C23" s="4" t="inlineStr">
        <is>
          <t>94044</t>
        </is>
      </c>
      <c r="D23" s="4" t="inlineStr">
        <is>
          <t>PROPERTYZIPCODE</t>
        </is>
      </c>
    </row>
    <row r="24">
      <c r="A24" s="4" t="n">
        <v>2</v>
      </c>
      <c r="B24" s="4" t="n">
        <v>7.69</v>
      </c>
      <c r="C24" s="4" t="inlineStr">
        <is>
          <t>95126</t>
        </is>
      </c>
      <c r="D24" s="4" t="inlineStr">
        <is>
          <t>PROPERTYZIPCODE</t>
        </is>
      </c>
    </row>
    <row r="25">
      <c r="A25" s="4" t="n">
        <v>2</v>
      </c>
      <c r="B25" s="4" t="n">
        <v>7.69</v>
      </c>
      <c r="C25" s="4" t="inlineStr">
        <is>
          <t>94040</t>
        </is>
      </c>
      <c r="D25" s="4" t="inlineStr">
        <is>
          <t>PROPERTYZIPCODE</t>
        </is>
      </c>
    </row>
    <row r="26">
      <c r="A26" s="4" t="n">
        <v>1</v>
      </c>
      <c r="B26" s="4" t="n">
        <v>3.85</v>
      </c>
      <c r="C26" s="4" t="inlineStr">
        <is>
          <t>94041</t>
        </is>
      </c>
      <c r="D26" s="4" t="inlineStr">
        <is>
          <t>PROPERTYZIPCODE</t>
        </is>
      </c>
    </row>
    <row r="27">
      <c r="A27" s="4" t="n">
        <v>1</v>
      </c>
      <c r="B27" s="4" t="n">
        <v>3.85</v>
      </c>
      <c r="C27" s="4" t="inlineStr">
        <is>
          <t>94025</t>
        </is>
      </c>
      <c r="D27" s="4" t="inlineStr">
        <is>
          <t>PROPERTYZIPCODE</t>
        </is>
      </c>
    </row>
    <row r="28">
      <c r="A28" s="4" t="n">
        <v>1</v>
      </c>
      <c r="B28" s="4" t="n">
        <v>3.85</v>
      </c>
      <c r="C28" s="4" t="inlineStr">
        <is>
          <t>94043</t>
        </is>
      </c>
      <c r="D28" s="4" t="inlineStr">
        <is>
          <t>PROPERTYZIPCODE</t>
        </is>
      </c>
    </row>
    <row r="29">
      <c r="A29" s="4" t="n">
        <v>1</v>
      </c>
      <c r="B29" s="4" t="n">
        <v>3.85</v>
      </c>
      <c r="C29" s="4" t="inlineStr">
        <is>
          <t>95124</t>
        </is>
      </c>
      <c r="D29" s="4" t="inlineStr">
        <is>
          <t>PROPERTYZIPCODE</t>
        </is>
      </c>
    </row>
    <row r="30">
      <c r="A30" s="4" t="n">
        <v>1</v>
      </c>
      <c r="B30" s="4" t="n">
        <v>3.85</v>
      </c>
      <c r="C30" s="4" t="inlineStr">
        <is>
          <t>95030</t>
        </is>
      </c>
      <c r="D30" s="4" t="inlineStr">
        <is>
          <t>PROPERTYZIPCODE</t>
        </is>
      </c>
    </row>
    <row r="31">
      <c r="A31" s="4" t="n">
        <v>1</v>
      </c>
      <c r="B31" s="4" t="n">
        <v>3.85</v>
      </c>
      <c r="C31" s="4" t="inlineStr">
        <is>
          <t>95122</t>
        </is>
      </c>
      <c r="D31" s="4" t="inlineStr">
        <is>
          <t>PROPERTYZIPCODE</t>
        </is>
      </c>
    </row>
    <row r="32">
      <c r="A32" s="9" t="n">
        <v>26</v>
      </c>
      <c r="B32" s="9" t="n">
        <v>100</v>
      </c>
      <c r="D32" s="9" t="inlineStr">
        <is>
          <t>Total PROPERTYZIPCODE</t>
        </is>
      </c>
    </row>
    <row r="33">
      <c r="A33" s="4" t="n">
        <v>23</v>
      </c>
      <c r="B33" s="4" t="n">
        <v>88.45999999999999</v>
      </c>
      <c r="C33" s="4" t="inlineStr">
        <is>
          <t>GARDEN</t>
        </is>
      </c>
      <c r="D33" s="4" t="inlineStr">
        <is>
          <t>Property Type</t>
        </is>
      </c>
    </row>
    <row r="34">
      <c r="A34" s="4" t="n">
        <v>2</v>
      </c>
      <c r="B34" s="4" t="n">
        <v>7.69</v>
      </c>
      <c r="C34" s="4" t="inlineStr">
        <is>
          <t>SENIOR</t>
        </is>
      </c>
      <c r="D34" s="4" t="inlineStr">
        <is>
          <t>Property Type</t>
        </is>
      </c>
    </row>
    <row r="35">
      <c r="A35" s="4" t="n">
        <v>1</v>
      </c>
      <c r="B35" s="4" t="n">
        <v>3.85</v>
      </c>
      <c r="C35" s="4" t="inlineStr">
        <is>
          <t>MIDRISE</t>
        </is>
      </c>
      <c r="D35" s="4" t="inlineStr">
        <is>
          <t>Property Type</t>
        </is>
      </c>
    </row>
    <row r="36">
      <c r="A36" s="9" t="n">
        <v>26</v>
      </c>
      <c r="B36" s="9" t="n">
        <v>100</v>
      </c>
      <c r="D36" s="9" t="inlineStr">
        <is>
          <t>Total Property Type</t>
        </is>
      </c>
    </row>
    <row r="37">
      <c r="A37" s="4" t="n">
        <v>8</v>
      </c>
      <c r="B37" s="4" t="n">
        <v>30.77</v>
      </c>
      <c r="C37" s="4" t="inlineStr">
        <is>
          <t>5-9 years</t>
        </is>
      </c>
      <c r="D37" s="4" t="inlineStr">
        <is>
          <t>Age of Property</t>
        </is>
      </c>
    </row>
    <row r="38">
      <c r="A38" s="4" t="n">
        <v>3</v>
      </c>
      <c r="B38" s="4" t="n">
        <v>11.54</v>
      </c>
      <c r="C38" s="4" t="inlineStr">
        <is>
          <t>10-19 years</t>
        </is>
      </c>
      <c r="D38" s="4" t="inlineStr">
        <is>
          <t>Age of Property</t>
        </is>
      </c>
    </row>
    <row r="39">
      <c r="A39" s="4" t="n">
        <v>15</v>
      </c>
      <c r="B39" s="4" t="n">
        <v>57.69</v>
      </c>
      <c r="C39" s="4" t="inlineStr">
        <is>
          <t>20+ years</t>
        </is>
      </c>
      <c r="D39" s="4" t="inlineStr">
        <is>
          <t>Age of Property</t>
        </is>
      </c>
    </row>
    <row r="40">
      <c r="A40" s="9" t="n">
        <v>26</v>
      </c>
      <c r="B40" s="9" t="n">
        <v>100</v>
      </c>
      <c r="D40" s="9" t="inlineStr">
        <is>
          <t>Total Age of Property</t>
        </is>
      </c>
    </row>
    <row r="41">
      <c r="A41" s="4" t="n">
        <v>20</v>
      </c>
      <c r="B41" s="4" t="n">
        <v>76.92</v>
      </c>
      <c r="C41" s="4" t="inlineStr">
        <is>
          <t>Less than 100</t>
        </is>
      </c>
      <c r="D41" s="4" t="inlineStr">
        <is>
          <t>Property Size</t>
        </is>
      </c>
    </row>
    <row r="42">
      <c r="A42" s="4" t="n">
        <v>4</v>
      </c>
      <c r="B42" s="4" t="n">
        <v>15.38</v>
      </c>
      <c r="C42" s="4" t="inlineStr">
        <is>
          <t>100-199</t>
        </is>
      </c>
      <c r="D42" s="4" t="inlineStr">
        <is>
          <t>Property Size</t>
        </is>
      </c>
    </row>
    <row r="43">
      <c r="A43" s="4" t="n">
        <v>2</v>
      </c>
      <c r="B43" s="4" t="n">
        <v>7.69</v>
      </c>
      <c r="C43" s="4" t="inlineStr">
        <is>
          <t>200-299</t>
        </is>
      </c>
      <c r="D43" s="4" t="inlineStr">
        <is>
          <t>Property Size</t>
        </is>
      </c>
    </row>
    <row r="44">
      <c r="A44" s="9" t="n">
        <v>26</v>
      </c>
      <c r="B44" s="9" t="n">
        <v>100</v>
      </c>
      <c r="D44" s="9" t="inlineStr">
        <is>
          <t>Total Property Size</t>
        </is>
      </c>
    </row>
    <row r="45">
      <c r="A45" s="4" t="n">
        <v>17</v>
      </c>
      <c r="B45" s="4" t="n">
        <v>65.38</v>
      </c>
      <c r="C45" s="4" t="inlineStr">
        <is>
          <t>MARKETRATE</t>
        </is>
      </c>
      <c r="D45" s="4" t="inlineStr">
        <is>
          <t>Rent Type</t>
        </is>
      </c>
    </row>
    <row r="46">
      <c r="A46" s="4" t="n">
        <v>9</v>
      </c>
      <c r="B46" s="4" t="n">
        <v>34.62</v>
      </c>
      <c r="C46" s="4" t="inlineStr">
        <is>
          <t>AFFORDABLE</t>
        </is>
      </c>
      <c r="D46" s="4" t="inlineStr">
        <is>
          <t>Rent Type</t>
        </is>
      </c>
    </row>
    <row r="47">
      <c r="A47" s="9" t="n">
        <v>26</v>
      </c>
      <c r="B47" s="9" t="n">
        <v>100</v>
      </c>
      <c r="D47" s="9" t="inlineStr">
        <is>
          <t>Total Rent Type</t>
        </is>
      </c>
    </row>
    <row r="48"/>
  </sheetData>
  <mergeCells count="2">
    <mergeCell ref="A19:D19"/>
    <mergeCell ref="A1:B1"/>
  </mergeCells>
  <pageMargins left="0.75" right="0.75" top="1" bottom="1" header="0.5" footer="0.5"/>
</worksheet>
</file>

<file path=xl/worksheets/sheet240.xml><?xml version="1.0" encoding="utf-8"?>
<worksheet xmlns="http://schemas.openxmlformats.org/spreadsheetml/2006/main">
  <sheetPr>
    <outlinePr summaryBelow="1" summaryRight="1"/>
    <pageSetUpPr/>
  </sheetPr>
  <dimension ref="A1:D57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7332</v>
      </c>
    </row>
    <row r="3">
      <c r="A3" s="6" t="inlineStr">
        <is>
          <t>Sample (Total number of properties)</t>
        </is>
      </c>
      <c r="B3" s="4" t="n">
        <v>36</v>
      </c>
    </row>
    <row r="4">
      <c r="A4" s="6" t="inlineStr">
        <is>
          <t>Average property taxes per unit</t>
        </is>
      </c>
      <c r="B4" s="7" t="n">
        <v>2191</v>
      </c>
    </row>
    <row r="5">
      <c r="A5" s="6" t="inlineStr">
        <is>
          <t>Average payroll expenses per unit</t>
        </is>
      </c>
      <c r="B5" s="7" t="n">
        <v>1542</v>
      </c>
    </row>
    <row r="6">
      <c r="A6" s="6" t="inlineStr">
        <is>
          <t>Average capital expenditures per unit</t>
        </is>
      </c>
      <c r="B6" s="7" t="n">
        <v>221</v>
      </c>
    </row>
    <row r="7">
      <c r="A7" s="6" t="inlineStr">
        <is>
          <t>Average mortgage per unit</t>
        </is>
      </c>
      <c r="B7" s="7" t="n">
        <v>6378</v>
      </c>
    </row>
    <row r="8">
      <c r="A8" s="6" t="inlineStr">
        <is>
          <t>Average total operating expenses per unit</t>
        </is>
      </c>
      <c r="B8" s="7" t="n">
        <v>4109</v>
      </c>
    </row>
    <row r="9">
      <c r="A9" s="6" t="inlineStr">
        <is>
          <t>Average total expenses per unit</t>
        </is>
      </c>
      <c r="B9" s="7" t="n">
        <v>14442</v>
      </c>
    </row>
    <row r="10">
      <c r="A10" s="6" t="inlineStr">
        <is>
          <t>Average total profit per unit</t>
        </is>
      </c>
      <c r="B10" s="7" t="n">
        <v>1595</v>
      </c>
    </row>
    <row r="11">
      <c r="A11" s="6" t="inlineStr">
        <is>
          <t>Property taxes per dollar of rent</t>
        </is>
      </c>
      <c r="B11" s="4" t="inlineStr">
        <is>
          <t>14 cents</t>
        </is>
      </c>
    </row>
    <row r="12">
      <c r="A12" s="6" t="inlineStr">
        <is>
          <t>Payroll expenses per dollar of rent</t>
        </is>
      </c>
      <c r="B12" s="4" t="inlineStr">
        <is>
          <t>10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40 cents</t>
        </is>
      </c>
    </row>
    <row r="15">
      <c r="A15" s="6" t="inlineStr">
        <is>
          <t>Total operating expenses per dollar of rent</t>
        </is>
      </c>
      <c r="B15" s="4" t="inlineStr">
        <is>
          <t>26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6</v>
      </c>
      <c r="B21" s="4" t="n">
        <v>16.67</v>
      </c>
      <c r="C21" s="4" t="inlineStr">
        <is>
          <t>75070</t>
        </is>
      </c>
      <c r="D21" s="4" t="inlineStr">
        <is>
          <t>PROPERTYZIPCODE</t>
        </is>
      </c>
    </row>
    <row r="22">
      <c r="A22" s="4" t="n">
        <v>4</v>
      </c>
      <c r="B22" s="4" t="n">
        <v>11.11</v>
      </c>
      <c r="C22" s="4" t="inlineStr">
        <is>
          <t>75098</t>
        </is>
      </c>
      <c r="D22" s="4" t="inlineStr">
        <is>
          <t>PROPERTYZIPCODE</t>
        </is>
      </c>
    </row>
    <row r="23">
      <c r="A23" s="4" t="n">
        <v>3</v>
      </c>
      <c r="B23" s="4" t="n">
        <v>8.33</v>
      </c>
      <c r="C23" s="4" t="inlineStr">
        <is>
          <t>75401</t>
        </is>
      </c>
      <c r="D23" s="4" t="inlineStr">
        <is>
          <t>PROPERTYZIPCODE</t>
        </is>
      </c>
    </row>
    <row r="24">
      <c r="A24" s="4" t="n">
        <v>3</v>
      </c>
      <c r="B24" s="4" t="n">
        <v>8.33</v>
      </c>
      <c r="C24" s="4" t="inlineStr">
        <is>
          <t>75069</t>
        </is>
      </c>
      <c r="D24" s="4" t="inlineStr">
        <is>
          <t>PROPERTYZIPCODE</t>
        </is>
      </c>
    </row>
    <row r="25">
      <c r="A25" s="4" t="n">
        <v>3</v>
      </c>
      <c r="B25" s="4" t="n">
        <v>8.33</v>
      </c>
      <c r="C25" s="4" t="inlineStr">
        <is>
          <t>75023</t>
        </is>
      </c>
      <c r="D25" s="4" t="inlineStr">
        <is>
          <t>PROPERTYZIPCODE</t>
        </is>
      </c>
    </row>
    <row r="26">
      <c r="A26" s="4" t="n">
        <v>2</v>
      </c>
      <c r="B26" s="4" t="n">
        <v>5.56</v>
      </c>
      <c r="C26" s="4" t="inlineStr">
        <is>
          <t>75407</t>
        </is>
      </c>
      <c r="D26" s="4" t="inlineStr">
        <is>
          <t>PROPERTYZIPCODE</t>
        </is>
      </c>
    </row>
    <row r="27">
      <c r="A27" s="4" t="n">
        <v>2</v>
      </c>
      <c r="B27" s="4" t="n">
        <v>5.56</v>
      </c>
      <c r="C27" s="4" t="inlineStr">
        <is>
          <t>75078</t>
        </is>
      </c>
      <c r="D27" s="4" t="inlineStr">
        <is>
          <t>PROPERTYZIPCODE</t>
        </is>
      </c>
    </row>
    <row r="28">
      <c r="A28" s="4" t="n">
        <v>2</v>
      </c>
      <c r="B28" s="4" t="n">
        <v>5.56</v>
      </c>
      <c r="C28" s="4" t="inlineStr">
        <is>
          <t>75071</t>
        </is>
      </c>
      <c r="D28" s="4" t="inlineStr">
        <is>
          <t>PROPERTYZIPCODE</t>
        </is>
      </c>
    </row>
    <row r="29">
      <c r="A29" s="4" t="n">
        <v>2</v>
      </c>
      <c r="B29" s="4" t="n">
        <v>5.56</v>
      </c>
      <c r="C29" s="4" t="inlineStr">
        <is>
          <t>75013</t>
        </is>
      </c>
      <c r="D29" s="4" t="inlineStr">
        <is>
          <t>PROPERTYZIPCODE</t>
        </is>
      </c>
    </row>
    <row r="30">
      <c r="A30" s="4" t="n">
        <v>2</v>
      </c>
      <c r="B30" s="4" t="n">
        <v>5.56</v>
      </c>
      <c r="C30" s="4" t="inlineStr">
        <is>
          <t>75428</t>
        </is>
      </c>
      <c r="D30" s="4" t="inlineStr">
        <is>
          <t>PROPERTYZIPCODE</t>
        </is>
      </c>
    </row>
    <row r="31">
      <c r="A31" s="4" t="n">
        <v>1</v>
      </c>
      <c r="B31" s="4" t="n">
        <v>2.78</v>
      </c>
      <c r="C31" s="4" t="inlineStr">
        <is>
          <t>31901</t>
        </is>
      </c>
      <c r="D31" s="4" t="inlineStr">
        <is>
          <t>PROPERTYZIPCODE</t>
        </is>
      </c>
    </row>
    <row r="32">
      <c r="A32" s="4" t="n">
        <v>1</v>
      </c>
      <c r="B32" s="4" t="n">
        <v>2.78</v>
      </c>
      <c r="C32" s="4" t="inlineStr">
        <is>
          <t>75035</t>
        </is>
      </c>
      <c r="D32" s="4" t="inlineStr">
        <is>
          <t>PROPERTYZIPCODE</t>
        </is>
      </c>
    </row>
    <row r="33">
      <c r="A33" s="4" t="n">
        <v>1</v>
      </c>
      <c r="B33" s="4" t="n">
        <v>2.78</v>
      </c>
      <c r="C33" s="4" t="inlineStr">
        <is>
          <t>75093</t>
        </is>
      </c>
      <c r="D33" s="4" t="inlineStr">
        <is>
          <t>PROPERTYZIPCODE</t>
        </is>
      </c>
    </row>
    <row r="34">
      <c r="A34" s="4" t="n">
        <v>1</v>
      </c>
      <c r="B34" s="4" t="n">
        <v>2.78</v>
      </c>
      <c r="C34" s="4" t="inlineStr">
        <is>
          <t>75048</t>
        </is>
      </c>
      <c r="D34" s="4" t="inlineStr">
        <is>
          <t>PROPERTYZIPCODE</t>
        </is>
      </c>
    </row>
    <row r="35">
      <c r="A35" s="4" t="n">
        <v>1</v>
      </c>
      <c r="B35" s="4" t="n">
        <v>2.78</v>
      </c>
      <c r="C35" s="4" t="inlineStr">
        <is>
          <t>75075</t>
        </is>
      </c>
      <c r="D35" s="4" t="inlineStr">
        <is>
          <t>PROPERTYZIPCODE</t>
        </is>
      </c>
    </row>
    <row r="36">
      <c r="A36" s="4" t="n">
        <v>1</v>
      </c>
      <c r="B36" s="4" t="n">
        <v>2.78</v>
      </c>
      <c r="C36" s="4" t="inlineStr">
        <is>
          <t>75402</t>
        </is>
      </c>
      <c r="D36" s="4" t="inlineStr">
        <is>
          <t>PROPERTYZIPCODE</t>
        </is>
      </c>
    </row>
    <row r="37">
      <c r="A37" s="4" t="n">
        <v>1</v>
      </c>
      <c r="B37" s="4" t="n">
        <v>2.78</v>
      </c>
      <c r="C37" s="4" t="inlineStr">
        <is>
          <t>75692</t>
        </is>
      </c>
      <c r="D37" s="4" t="inlineStr">
        <is>
          <t>PROPERTYZIPCODE</t>
        </is>
      </c>
    </row>
    <row r="38">
      <c r="A38" s="9" t="n">
        <v>36</v>
      </c>
      <c r="B38" s="9" t="n">
        <v>100</v>
      </c>
      <c r="D38" s="9" t="inlineStr">
        <is>
          <t>Total PROPERTYZIPCODE</t>
        </is>
      </c>
    </row>
    <row r="39">
      <c r="A39" s="4" t="n">
        <v>32</v>
      </c>
      <c r="B39" s="4" t="n">
        <v>88.89</v>
      </c>
      <c r="C39" s="4" t="inlineStr">
        <is>
          <t>GARDEN</t>
        </is>
      </c>
      <c r="D39" s="4" t="inlineStr">
        <is>
          <t>Property Type</t>
        </is>
      </c>
    </row>
    <row r="40">
      <c r="A40" s="4" t="n">
        <v>4</v>
      </c>
      <c r="B40" s="4" t="n">
        <v>11.11</v>
      </c>
      <c r="C40" s="4" t="inlineStr">
        <is>
          <t>MANUF</t>
        </is>
      </c>
      <c r="D40" s="4" t="inlineStr">
        <is>
          <t>Property Type</t>
        </is>
      </c>
    </row>
    <row r="41">
      <c r="A41" s="9" t="n">
        <v>36</v>
      </c>
      <c r="B41" s="9" t="n">
        <v>100</v>
      </c>
      <c r="D41" s="9" t="inlineStr">
        <is>
          <t>Total Property Type</t>
        </is>
      </c>
    </row>
    <row r="42">
      <c r="A42" s="4" t="n">
        <v>5</v>
      </c>
      <c r="B42" s="4" t="n">
        <v>13.89</v>
      </c>
      <c r="C42" s="4" t="inlineStr">
        <is>
          <t>Less than 5 years</t>
        </is>
      </c>
      <c r="D42" s="4" t="inlineStr">
        <is>
          <t>Age of Property</t>
        </is>
      </c>
    </row>
    <row r="43">
      <c r="A43" s="4" t="n">
        <v>14</v>
      </c>
      <c r="B43" s="4" t="n">
        <v>38.89</v>
      </c>
      <c r="C43" s="4" t="inlineStr">
        <is>
          <t>5-9 years</t>
        </is>
      </c>
      <c r="D43" s="4" t="inlineStr">
        <is>
          <t>Age of Property</t>
        </is>
      </c>
    </row>
    <row r="44">
      <c r="A44" s="4" t="n">
        <v>8</v>
      </c>
      <c r="B44" s="4" t="n">
        <v>22.22</v>
      </c>
      <c r="C44" s="4" t="inlineStr">
        <is>
          <t>10-19 years</t>
        </is>
      </c>
      <c r="D44" s="4" t="inlineStr">
        <is>
          <t>Age of Property</t>
        </is>
      </c>
    </row>
    <row r="45">
      <c r="A45" s="4" t="n">
        <v>9</v>
      </c>
      <c r="B45" s="4" t="n">
        <v>25</v>
      </c>
      <c r="C45" s="4" t="inlineStr">
        <is>
          <t>20+ years</t>
        </is>
      </c>
      <c r="D45" s="4" t="inlineStr">
        <is>
          <t>Age of Property</t>
        </is>
      </c>
    </row>
    <row r="46">
      <c r="A46" s="9" t="n">
        <v>36</v>
      </c>
      <c r="B46" s="9" t="n">
        <v>100</v>
      </c>
      <c r="D46" s="9" t="inlineStr">
        <is>
          <t>Total Age of Property</t>
        </is>
      </c>
    </row>
    <row r="47">
      <c r="A47" s="4" t="n">
        <v>9</v>
      </c>
      <c r="B47" s="4" t="n">
        <v>25</v>
      </c>
      <c r="C47" s="4" t="inlineStr">
        <is>
          <t>Less than 100</t>
        </is>
      </c>
      <c r="D47" s="4" t="inlineStr">
        <is>
          <t>Property Size</t>
        </is>
      </c>
    </row>
    <row r="48">
      <c r="A48" s="4" t="n">
        <v>9</v>
      </c>
      <c r="B48" s="4" t="n">
        <v>25</v>
      </c>
      <c r="C48" s="4" t="inlineStr">
        <is>
          <t>100-199</t>
        </is>
      </c>
      <c r="D48" s="4" t="inlineStr">
        <is>
          <t>Property Size</t>
        </is>
      </c>
    </row>
    <row r="49">
      <c r="A49" s="4" t="n">
        <v>10</v>
      </c>
      <c r="B49" s="4" t="n">
        <v>27.78</v>
      </c>
      <c r="C49" s="4" t="inlineStr">
        <is>
          <t>200-299</t>
        </is>
      </c>
      <c r="D49" s="4" t="inlineStr">
        <is>
          <t>Property Size</t>
        </is>
      </c>
    </row>
    <row r="50">
      <c r="A50" s="4" t="n">
        <v>5</v>
      </c>
      <c r="B50" s="4" t="n">
        <v>13.89</v>
      </c>
      <c r="C50" s="4" t="inlineStr">
        <is>
          <t>300-399</t>
        </is>
      </c>
      <c r="D50" s="4" t="inlineStr">
        <is>
          <t>Property Size</t>
        </is>
      </c>
    </row>
    <row r="51">
      <c r="A51" s="4" t="n">
        <v>2</v>
      </c>
      <c r="B51" s="4" t="n">
        <v>5.56</v>
      </c>
      <c r="C51" s="4" t="inlineStr">
        <is>
          <t>400-499</t>
        </is>
      </c>
      <c r="D51" s="4" t="inlineStr">
        <is>
          <t>Property Size</t>
        </is>
      </c>
    </row>
    <row r="52">
      <c r="A52" s="4" t="n">
        <v>1</v>
      </c>
      <c r="B52" s="4" t="n">
        <v>2.78</v>
      </c>
      <c r="C52" s="4" t="inlineStr">
        <is>
          <t>500+</t>
        </is>
      </c>
      <c r="D52" s="4" t="inlineStr">
        <is>
          <t>Property Size</t>
        </is>
      </c>
    </row>
    <row r="53">
      <c r="A53" s="9" t="n">
        <v>36</v>
      </c>
      <c r="B53" s="9" t="n">
        <v>100</v>
      </c>
      <c r="D53" s="9" t="inlineStr">
        <is>
          <t>Total Property Size</t>
        </is>
      </c>
    </row>
    <row r="54">
      <c r="A54" s="4" t="n">
        <v>25</v>
      </c>
      <c r="B54" s="4" t="n">
        <v>69.44</v>
      </c>
      <c r="C54" s="4" t="inlineStr">
        <is>
          <t>AFFORDABLE</t>
        </is>
      </c>
      <c r="D54" s="4" t="inlineStr">
        <is>
          <t>Rent Type</t>
        </is>
      </c>
    </row>
    <row r="55">
      <c r="A55" s="4" t="n">
        <v>11</v>
      </c>
      <c r="B55" s="4" t="n">
        <v>30.56</v>
      </c>
      <c r="C55" s="4" t="inlineStr">
        <is>
          <t>MARKETRATE</t>
        </is>
      </c>
      <c r="D55" s="4" t="inlineStr">
        <is>
          <t>Rent Type</t>
        </is>
      </c>
    </row>
    <row r="56">
      <c r="A56" s="9" t="n">
        <v>36</v>
      </c>
      <c r="B56" s="9" t="n">
        <v>100</v>
      </c>
      <c r="D56" s="9" t="inlineStr">
        <is>
          <t>Total Rent Type</t>
        </is>
      </c>
    </row>
    <row r="57"/>
  </sheetData>
  <mergeCells count="2">
    <mergeCell ref="A19:D19"/>
    <mergeCell ref="A1:B1"/>
  </mergeCells>
  <pageMargins left="0.75" right="0.75" top="1" bottom="1" header="0.5" footer="0.5"/>
</worksheet>
</file>

<file path=xl/worksheets/sheet241.xml><?xml version="1.0" encoding="utf-8"?>
<worksheet xmlns="http://schemas.openxmlformats.org/spreadsheetml/2006/main">
  <sheetPr>
    <outlinePr summaryBelow="1" summaryRight="1"/>
    <pageSetUpPr/>
  </sheetPr>
  <dimension ref="A1:D56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5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8137</v>
      </c>
    </row>
    <row r="3">
      <c r="A3" s="6" t="inlineStr">
        <is>
          <t>Sample (Total number of properties)</t>
        </is>
      </c>
      <c r="B3" s="4" t="n">
        <v>31</v>
      </c>
    </row>
    <row r="4">
      <c r="A4" s="6" t="inlineStr">
        <is>
          <t>Average property taxes per unit</t>
        </is>
      </c>
      <c r="B4" s="7" t="n">
        <v>1982</v>
      </c>
    </row>
    <row r="5">
      <c r="A5" s="6" t="inlineStr">
        <is>
          <t>Average payroll expenses per unit</t>
        </is>
      </c>
      <c r="B5" s="7" t="n">
        <v>1573</v>
      </c>
    </row>
    <row r="6">
      <c r="A6" s="6" t="inlineStr">
        <is>
          <t>Average capital expenditures per unit</t>
        </is>
      </c>
      <c r="B6" s="7" t="n">
        <v>251</v>
      </c>
    </row>
    <row r="7">
      <c r="A7" s="6" t="inlineStr">
        <is>
          <t>Average mortgage per unit</t>
        </is>
      </c>
      <c r="B7" s="7" t="n">
        <v>6415</v>
      </c>
    </row>
    <row r="8">
      <c r="A8" s="6" t="inlineStr">
        <is>
          <t>Average total operating expenses per unit</t>
        </is>
      </c>
      <c r="B8" s="7" t="n">
        <v>4767</v>
      </c>
    </row>
    <row r="9">
      <c r="A9" s="6" t="inlineStr">
        <is>
          <t>Average total expenses per unit</t>
        </is>
      </c>
      <c r="B9" s="7" t="n">
        <v>14988</v>
      </c>
    </row>
    <row r="10">
      <c r="A10" s="6" t="inlineStr">
        <is>
          <t>Average total profit per unit</t>
        </is>
      </c>
      <c r="B10" s="7" t="n">
        <v>1527</v>
      </c>
    </row>
    <row r="11">
      <c r="A11" s="6" t="inlineStr">
        <is>
          <t>Property taxes per dollar of rent</t>
        </is>
      </c>
      <c r="B11" s="4" t="inlineStr">
        <is>
          <t>12 cents</t>
        </is>
      </c>
    </row>
    <row r="12">
      <c r="A12" s="6" t="inlineStr">
        <is>
          <t>Payroll expenses per dollar of rent</t>
        </is>
      </c>
      <c r="B12" s="4" t="inlineStr">
        <is>
          <t>10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39 cents</t>
        </is>
      </c>
    </row>
    <row r="15">
      <c r="A15" s="6" t="inlineStr">
        <is>
          <t>Total operating expenses per dollar of rent</t>
        </is>
      </c>
      <c r="B15" s="4" t="inlineStr">
        <is>
          <t>29 cents</t>
        </is>
      </c>
    </row>
    <row r="16">
      <c r="A16" s="6" t="inlineStr">
        <is>
          <t>Total expenses per dollar of rent</t>
        </is>
      </c>
      <c r="B16" s="4" t="inlineStr">
        <is>
          <t>91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4</v>
      </c>
      <c r="B21" s="4" t="n">
        <v>12.9</v>
      </c>
      <c r="C21" s="4" t="inlineStr">
        <is>
          <t>75287</t>
        </is>
      </c>
      <c r="D21" s="4" t="inlineStr">
        <is>
          <t>PROPERTYZIPCODE</t>
        </is>
      </c>
    </row>
    <row r="22">
      <c r="A22" s="4" t="n">
        <v>3</v>
      </c>
      <c r="B22" s="4" t="n">
        <v>9.68</v>
      </c>
      <c r="C22" s="4" t="inlineStr">
        <is>
          <t>75020</t>
        </is>
      </c>
      <c r="D22" s="4" t="inlineStr">
        <is>
          <t>PROPERTYZIPCODE</t>
        </is>
      </c>
    </row>
    <row r="23">
      <c r="A23" s="4" t="n">
        <v>3</v>
      </c>
      <c r="B23" s="4" t="n">
        <v>9.68</v>
      </c>
      <c r="C23" s="4" t="inlineStr">
        <is>
          <t>75025</t>
        </is>
      </c>
      <c r="D23" s="4" t="inlineStr">
        <is>
          <t>PROPERTYZIPCODE</t>
        </is>
      </c>
    </row>
    <row r="24">
      <c r="A24" s="4" t="n">
        <v>3</v>
      </c>
      <c r="B24" s="4" t="n">
        <v>9.68</v>
      </c>
      <c r="C24" s="4" t="inlineStr">
        <is>
          <t>75034</t>
        </is>
      </c>
      <c r="D24" s="4" t="inlineStr">
        <is>
          <t>PROPERTYZIPCODE</t>
        </is>
      </c>
    </row>
    <row r="25">
      <c r="A25" s="4" t="n">
        <v>3</v>
      </c>
      <c r="B25" s="4" t="n">
        <v>9.68</v>
      </c>
      <c r="C25" s="4" t="inlineStr">
        <is>
          <t>75092</t>
        </is>
      </c>
      <c r="D25" s="4" t="inlineStr">
        <is>
          <t>PROPERTYZIPCODE</t>
        </is>
      </c>
    </row>
    <row r="26">
      <c r="A26" s="4" t="n">
        <v>2</v>
      </c>
      <c r="B26" s="4" t="n">
        <v>6.45</v>
      </c>
      <c r="C26" s="4" t="inlineStr">
        <is>
          <t>75023</t>
        </is>
      </c>
      <c r="D26" s="4" t="inlineStr">
        <is>
          <t>PROPERTYZIPCODE</t>
        </is>
      </c>
    </row>
    <row r="27">
      <c r="A27" s="4" t="n">
        <v>2</v>
      </c>
      <c r="B27" s="4" t="n">
        <v>6.45</v>
      </c>
      <c r="C27" s="4" t="inlineStr">
        <is>
          <t>75460</t>
        </is>
      </c>
      <c r="D27" s="4" t="inlineStr">
        <is>
          <t>PROPERTYZIPCODE</t>
        </is>
      </c>
    </row>
    <row r="28">
      <c r="A28" s="4" t="n">
        <v>2</v>
      </c>
      <c r="B28" s="4" t="n">
        <v>6.45</v>
      </c>
      <c r="C28" s="4" t="inlineStr">
        <is>
          <t>75252</t>
        </is>
      </c>
      <c r="D28" s="4" t="inlineStr">
        <is>
          <t>PROPERTYZIPCODE</t>
        </is>
      </c>
    </row>
    <row r="29">
      <c r="A29" s="4" t="n">
        <v>1</v>
      </c>
      <c r="B29" s="4" t="n">
        <v>3.23</v>
      </c>
      <c r="C29" s="4" t="inlineStr">
        <is>
          <t>6516</t>
        </is>
      </c>
      <c r="D29" s="4" t="inlineStr">
        <is>
          <t>PROPERTYZIPCODE</t>
        </is>
      </c>
    </row>
    <row r="30">
      <c r="A30" s="4" t="n">
        <v>1</v>
      </c>
      <c r="B30" s="4" t="n">
        <v>3.23</v>
      </c>
      <c r="C30" s="4" t="inlineStr">
        <is>
          <t>75093</t>
        </is>
      </c>
      <c r="D30" s="4" t="inlineStr">
        <is>
          <t>PROPERTYZIPCODE</t>
        </is>
      </c>
    </row>
    <row r="31">
      <c r="A31" s="4" t="n">
        <v>1</v>
      </c>
      <c r="B31" s="4" t="n">
        <v>3.23</v>
      </c>
      <c r="C31" s="4" t="inlineStr">
        <is>
          <t>75087</t>
        </is>
      </c>
      <c r="D31" s="4" t="inlineStr">
        <is>
          <t>PROPERTYZIPCODE</t>
        </is>
      </c>
    </row>
    <row r="32">
      <c r="A32" s="4" t="n">
        <v>1</v>
      </c>
      <c r="B32" s="4" t="n">
        <v>3.23</v>
      </c>
      <c r="C32" s="4" t="inlineStr">
        <is>
          <t>75024</t>
        </is>
      </c>
      <c r="D32" s="4" t="inlineStr">
        <is>
          <t>PROPERTYZIPCODE</t>
        </is>
      </c>
    </row>
    <row r="33">
      <c r="A33" s="4" t="n">
        <v>1</v>
      </c>
      <c r="B33" s="4" t="n">
        <v>3.23</v>
      </c>
      <c r="C33" s="4" t="inlineStr">
        <is>
          <t>75070</t>
        </is>
      </c>
      <c r="D33" s="4" t="inlineStr">
        <is>
          <t>PROPERTYZIPCODE</t>
        </is>
      </c>
    </row>
    <row r="34">
      <c r="A34" s="4" t="n">
        <v>1</v>
      </c>
      <c r="B34" s="4" t="n">
        <v>3.23</v>
      </c>
      <c r="C34" s="4" t="inlineStr">
        <is>
          <t>75075</t>
        </is>
      </c>
      <c r="D34" s="4" t="inlineStr">
        <is>
          <t>PROPERTYZIPCODE</t>
        </is>
      </c>
    </row>
    <row r="35">
      <c r="A35" s="4" t="n">
        <v>1</v>
      </c>
      <c r="B35" s="4" t="n">
        <v>3.23</v>
      </c>
      <c r="C35" s="4" t="inlineStr">
        <is>
          <t>76063</t>
        </is>
      </c>
      <c r="D35" s="4" t="inlineStr">
        <is>
          <t>PROPERTYZIPCODE</t>
        </is>
      </c>
    </row>
    <row r="36">
      <c r="A36" s="4" t="n">
        <v>1</v>
      </c>
      <c r="B36" s="4" t="n">
        <v>3.23</v>
      </c>
      <c r="C36" s="4" t="inlineStr">
        <is>
          <t>75089</t>
        </is>
      </c>
      <c r="D36" s="4" t="inlineStr">
        <is>
          <t>PROPERTYZIPCODE</t>
        </is>
      </c>
    </row>
    <row r="37">
      <c r="A37" s="4" t="n">
        <v>1</v>
      </c>
      <c r="B37" s="4" t="n">
        <v>3.23</v>
      </c>
      <c r="C37" s="4" t="inlineStr">
        <is>
          <t>75009</t>
        </is>
      </c>
      <c r="D37" s="4" t="inlineStr">
        <is>
          <t>PROPERTYZIPCODE</t>
        </is>
      </c>
    </row>
    <row r="38">
      <c r="A38" s="9" t="n">
        <v>31</v>
      </c>
      <c r="B38" s="9" t="n">
        <v>100</v>
      </c>
      <c r="D38" s="9" t="inlineStr">
        <is>
          <t>Total PROPERTYZIPCODE</t>
        </is>
      </c>
    </row>
    <row r="39">
      <c r="A39" s="4" t="n">
        <v>30</v>
      </c>
      <c r="B39" s="4" t="n">
        <v>96.77</v>
      </c>
      <c r="C39" s="4" t="inlineStr">
        <is>
          <t>GARDEN</t>
        </is>
      </c>
      <c r="D39" s="4" t="inlineStr">
        <is>
          <t>Property Type</t>
        </is>
      </c>
    </row>
    <row r="40">
      <c r="A40" s="4" t="n">
        <v>1</v>
      </c>
      <c r="B40" s="4" t="n">
        <v>3.23</v>
      </c>
      <c r="C40" s="4" t="inlineStr">
        <is>
          <t>SENIOR</t>
        </is>
      </c>
      <c r="D40" s="4" t="inlineStr">
        <is>
          <t>Property Type</t>
        </is>
      </c>
    </row>
    <row r="41">
      <c r="A41" s="9" t="n">
        <v>31</v>
      </c>
      <c r="B41" s="9" t="n">
        <v>100</v>
      </c>
      <c r="D41" s="9" t="inlineStr">
        <is>
          <t>Total Property Type</t>
        </is>
      </c>
    </row>
    <row r="42">
      <c r="A42" s="4" t="n">
        <v>9</v>
      </c>
      <c r="B42" s="4" t="n">
        <v>29.03</v>
      </c>
      <c r="C42" s="4" t="inlineStr">
        <is>
          <t>5-9 years</t>
        </is>
      </c>
      <c r="D42" s="4" t="inlineStr">
        <is>
          <t>Age of Property</t>
        </is>
      </c>
    </row>
    <row r="43">
      <c r="A43" s="4" t="n">
        <v>8</v>
      </c>
      <c r="B43" s="4" t="n">
        <v>25.81</v>
      </c>
      <c r="C43" s="4" t="inlineStr">
        <is>
          <t>10-19 years</t>
        </is>
      </c>
      <c r="D43" s="4" t="inlineStr">
        <is>
          <t>Age of Property</t>
        </is>
      </c>
    </row>
    <row r="44">
      <c r="A44" s="4" t="n">
        <v>14</v>
      </c>
      <c r="B44" s="4" t="n">
        <v>45.16</v>
      </c>
      <c r="C44" s="4" t="inlineStr">
        <is>
          <t>20+ years</t>
        </is>
      </c>
      <c r="D44" s="4" t="inlineStr">
        <is>
          <t>Age of Property</t>
        </is>
      </c>
    </row>
    <row r="45">
      <c r="A45" s="9" t="n">
        <v>31</v>
      </c>
      <c r="B45" s="9" t="n">
        <v>100</v>
      </c>
      <c r="D45" s="9" t="inlineStr">
        <is>
          <t>Total Age of Property</t>
        </is>
      </c>
    </row>
    <row r="46">
      <c r="A46" s="4" t="n">
        <v>5</v>
      </c>
      <c r="B46" s="4" t="n">
        <v>16.13</v>
      </c>
      <c r="C46" s="4" t="inlineStr">
        <is>
          <t>Less than 100</t>
        </is>
      </c>
      <c r="D46" s="4" t="inlineStr">
        <is>
          <t>Property Size</t>
        </is>
      </c>
    </row>
    <row r="47">
      <c r="A47" s="4" t="n">
        <v>9</v>
      </c>
      <c r="B47" s="4" t="n">
        <v>29.03</v>
      </c>
      <c r="C47" s="4" t="inlineStr">
        <is>
          <t>100-199</t>
        </is>
      </c>
      <c r="D47" s="4" t="inlineStr">
        <is>
          <t>Property Size</t>
        </is>
      </c>
    </row>
    <row r="48">
      <c r="A48" s="4" t="n">
        <v>8</v>
      </c>
      <c r="B48" s="4" t="n">
        <v>25.81</v>
      </c>
      <c r="C48" s="4" t="inlineStr">
        <is>
          <t>200-299</t>
        </is>
      </c>
      <c r="D48" s="4" t="inlineStr">
        <is>
          <t>Property Size</t>
        </is>
      </c>
    </row>
    <row r="49">
      <c r="A49" s="4" t="n">
        <v>2</v>
      </c>
      <c r="B49" s="4" t="n">
        <v>6.45</v>
      </c>
      <c r="C49" s="4" t="inlineStr">
        <is>
          <t>300-399</t>
        </is>
      </c>
      <c r="D49" s="4" t="inlineStr">
        <is>
          <t>Property Size</t>
        </is>
      </c>
    </row>
    <row r="50">
      <c r="A50" s="4" t="n">
        <v>3</v>
      </c>
      <c r="B50" s="4" t="n">
        <v>9.68</v>
      </c>
      <c r="C50" s="4" t="inlineStr">
        <is>
          <t>400-499</t>
        </is>
      </c>
      <c r="D50" s="4" t="inlineStr">
        <is>
          <t>Property Size</t>
        </is>
      </c>
    </row>
    <row r="51">
      <c r="A51" s="4" t="n">
        <v>4</v>
      </c>
      <c r="B51" s="4" t="n">
        <v>12.9</v>
      </c>
      <c r="C51" s="4" t="inlineStr">
        <is>
          <t>500+</t>
        </is>
      </c>
      <c r="D51" s="4" t="inlineStr">
        <is>
          <t>Property Size</t>
        </is>
      </c>
    </row>
    <row r="52">
      <c r="A52" s="9" t="n">
        <v>31</v>
      </c>
      <c r="B52" s="9" t="n">
        <v>100</v>
      </c>
      <c r="D52" s="9" t="inlineStr">
        <is>
          <t>Total Property Size</t>
        </is>
      </c>
    </row>
    <row r="53">
      <c r="A53" s="4" t="n">
        <v>16</v>
      </c>
      <c r="B53" s="4" t="n">
        <v>51.61</v>
      </c>
      <c r="C53" s="4" t="inlineStr">
        <is>
          <t>AFFORDABLE</t>
        </is>
      </c>
      <c r="D53" s="4" t="inlineStr">
        <is>
          <t>Rent Type</t>
        </is>
      </c>
    </row>
    <row r="54">
      <c r="A54" s="4" t="n">
        <v>15</v>
      </c>
      <c r="B54" s="4" t="n">
        <v>48.39</v>
      </c>
      <c r="C54" s="4" t="inlineStr">
        <is>
          <t>MARKETRATE</t>
        </is>
      </c>
      <c r="D54" s="4" t="inlineStr">
        <is>
          <t>Rent Type</t>
        </is>
      </c>
    </row>
    <row r="55">
      <c r="A55" s="9" t="n">
        <v>31</v>
      </c>
      <c r="B55" s="9" t="n">
        <v>100</v>
      </c>
      <c r="D55" s="9" t="inlineStr">
        <is>
          <t>Total Rent Type</t>
        </is>
      </c>
    </row>
    <row r="56"/>
  </sheetData>
  <mergeCells count="2">
    <mergeCell ref="A19:D19"/>
    <mergeCell ref="A1:B1"/>
  </mergeCells>
  <pageMargins left="0.75" right="0.75" top="1" bottom="1" header="0.5" footer="0.5"/>
</worksheet>
</file>

<file path=xl/worksheets/sheet242.xml><?xml version="1.0" encoding="utf-8"?>
<worksheet xmlns="http://schemas.openxmlformats.org/spreadsheetml/2006/main">
  <sheetPr>
    <outlinePr summaryBelow="1" summaryRight="1"/>
    <pageSetUpPr/>
  </sheetPr>
  <dimension ref="A1:D46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2036</v>
      </c>
    </row>
    <row r="3">
      <c r="A3" s="6" t="inlineStr">
        <is>
          <t>Sample (Total number of properties)</t>
        </is>
      </c>
      <c r="B3" s="4" t="n">
        <v>22</v>
      </c>
    </row>
    <row r="4">
      <c r="A4" s="6" t="inlineStr">
        <is>
          <t>Average property taxes per unit</t>
        </is>
      </c>
      <c r="B4" s="7" t="n">
        <v>2509</v>
      </c>
    </row>
    <row r="5">
      <c r="A5" s="6" t="inlineStr">
        <is>
          <t>Average payroll expenses per unit</t>
        </is>
      </c>
      <c r="B5" s="7" t="n">
        <v>1148</v>
      </c>
    </row>
    <row r="6">
      <c r="A6" s="6" t="inlineStr">
        <is>
          <t>Average capital expenditures per unit</t>
        </is>
      </c>
      <c r="B6" s="7" t="n">
        <v>241</v>
      </c>
    </row>
    <row r="7">
      <c r="A7" s="6" t="inlineStr">
        <is>
          <t>Average mortgage per unit</t>
        </is>
      </c>
      <c r="B7" s="7" t="n">
        <v>5069</v>
      </c>
    </row>
    <row r="8">
      <c r="A8" s="6" t="inlineStr">
        <is>
          <t>Average total operating expenses per unit</t>
        </is>
      </c>
      <c r="B8" s="7" t="n">
        <v>4809</v>
      </c>
    </row>
    <row r="9">
      <c r="A9" s="6" t="inlineStr">
        <is>
          <t>Average total expenses per unit</t>
        </is>
      </c>
      <c r="B9" s="7" t="n">
        <v>13777</v>
      </c>
    </row>
    <row r="10">
      <c r="A10" s="6" t="inlineStr">
        <is>
          <t>Average total profit per unit</t>
        </is>
      </c>
      <c r="B10" s="7" t="n">
        <v>1267</v>
      </c>
    </row>
    <row r="11">
      <c r="A11" s="6" t="inlineStr">
        <is>
          <t>Property taxes per dollar of rent</t>
        </is>
      </c>
      <c r="B11" s="4" t="inlineStr">
        <is>
          <t>17 cents</t>
        </is>
      </c>
    </row>
    <row r="12">
      <c r="A12" s="6" t="inlineStr">
        <is>
          <t>Payroll expenses per dollar of rent</t>
        </is>
      </c>
      <c r="B12" s="4" t="inlineStr">
        <is>
          <t>8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34 cents</t>
        </is>
      </c>
    </row>
    <row r="15">
      <c r="A15" s="6" t="inlineStr">
        <is>
          <t>Total operating expenses per dollar of rent</t>
        </is>
      </c>
      <c r="B15" s="4" t="inlineStr">
        <is>
          <t>32 cents</t>
        </is>
      </c>
    </row>
    <row r="16">
      <c r="A16" s="6" t="inlineStr">
        <is>
          <t>Total expenses per dollar of rent</t>
        </is>
      </c>
      <c r="B16" s="4" t="inlineStr">
        <is>
          <t>92 cents</t>
        </is>
      </c>
    </row>
    <row r="17">
      <c r="A17" s="6" t="inlineStr">
        <is>
          <t>Total profit per dollar of rent</t>
        </is>
      </c>
      <c r="B17" s="4" t="inlineStr">
        <is>
          <t>8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7</v>
      </c>
      <c r="B21" s="4" t="n">
        <v>31.82</v>
      </c>
      <c r="C21" s="4" t="inlineStr">
        <is>
          <t>75043</t>
        </is>
      </c>
      <c r="D21" s="4" t="inlineStr">
        <is>
          <t>PROPERTYZIPCODE</t>
        </is>
      </c>
    </row>
    <row r="22">
      <c r="A22" s="4" t="n">
        <v>5</v>
      </c>
      <c r="B22" s="4" t="n">
        <v>22.73</v>
      </c>
      <c r="C22" s="4" t="inlineStr">
        <is>
          <t>75150</t>
        </is>
      </c>
      <c r="D22" s="4" t="inlineStr">
        <is>
          <t>PROPERTYZIPCODE</t>
        </is>
      </c>
    </row>
    <row r="23">
      <c r="A23" s="4" t="n">
        <v>4</v>
      </c>
      <c r="B23" s="4" t="n">
        <v>18.18</v>
      </c>
      <c r="C23" s="4" t="inlineStr">
        <is>
          <t>75040</t>
        </is>
      </c>
      <c r="D23" s="4" t="inlineStr">
        <is>
          <t>PROPERTYZIPCODE</t>
        </is>
      </c>
    </row>
    <row r="24">
      <c r="A24" s="4" t="n">
        <v>2</v>
      </c>
      <c r="B24" s="4" t="n">
        <v>9.09</v>
      </c>
      <c r="C24" s="4" t="inlineStr">
        <is>
          <t>75142</t>
        </is>
      </c>
      <c r="D24" s="4" t="inlineStr">
        <is>
          <t>PROPERTYZIPCODE</t>
        </is>
      </c>
    </row>
    <row r="25">
      <c r="A25" s="4" t="n">
        <v>1</v>
      </c>
      <c r="B25" s="4" t="n">
        <v>4.55</v>
      </c>
      <c r="C25" s="4" t="inlineStr">
        <is>
          <t>75149</t>
        </is>
      </c>
      <c r="D25" s="4" t="inlineStr">
        <is>
          <t>PROPERTYZIPCODE</t>
        </is>
      </c>
    </row>
    <row r="26">
      <c r="A26" s="4" t="n">
        <v>1</v>
      </c>
      <c r="B26" s="4" t="n">
        <v>4.55</v>
      </c>
      <c r="C26" s="4" t="inlineStr">
        <is>
          <t>75089</t>
        </is>
      </c>
      <c r="D26" s="4" t="inlineStr">
        <is>
          <t>PROPERTYZIPCODE</t>
        </is>
      </c>
    </row>
    <row r="27">
      <c r="A27" s="4" t="n">
        <v>1</v>
      </c>
      <c r="B27" s="4" t="n">
        <v>4.55</v>
      </c>
      <c r="C27" s="4" t="inlineStr">
        <is>
          <t>75044</t>
        </is>
      </c>
      <c r="D27" s="4" t="inlineStr">
        <is>
          <t>PROPERTYZIPCODE</t>
        </is>
      </c>
    </row>
    <row r="28">
      <c r="A28" s="4" t="n">
        <v>1</v>
      </c>
      <c r="B28" s="4" t="n">
        <v>4.55</v>
      </c>
      <c r="C28" s="4" t="inlineStr">
        <is>
          <t>75041</t>
        </is>
      </c>
      <c r="D28" s="4" t="inlineStr">
        <is>
          <t>PROPERTYZIPCODE</t>
        </is>
      </c>
    </row>
    <row r="29">
      <c r="A29" s="9" t="n">
        <v>22</v>
      </c>
      <c r="B29" s="9" t="n">
        <v>100</v>
      </c>
      <c r="D29" s="9" t="inlineStr">
        <is>
          <t>Total PROPERTYZIPCODE</t>
        </is>
      </c>
    </row>
    <row r="30">
      <c r="A30" s="4" t="n">
        <v>21</v>
      </c>
      <c r="B30" s="4" t="n">
        <v>95.45</v>
      </c>
      <c r="C30" s="4" t="inlineStr">
        <is>
          <t>GARDEN</t>
        </is>
      </c>
      <c r="D30" s="4" t="inlineStr">
        <is>
          <t>Property Type</t>
        </is>
      </c>
    </row>
    <row r="31">
      <c r="A31" s="4" t="n">
        <v>1</v>
      </c>
      <c r="B31" s="4" t="n">
        <v>4.55</v>
      </c>
      <c r="C31" s="4" t="inlineStr">
        <is>
          <t>MANUF</t>
        </is>
      </c>
      <c r="D31" s="4" t="inlineStr">
        <is>
          <t>Property Type</t>
        </is>
      </c>
    </row>
    <row r="32">
      <c r="A32" s="9" t="n">
        <v>22</v>
      </c>
      <c r="B32" s="9" t="n">
        <v>100</v>
      </c>
      <c r="D32" s="9" t="inlineStr">
        <is>
          <t>Total Property Type</t>
        </is>
      </c>
    </row>
    <row r="33">
      <c r="A33" s="4" t="n">
        <v>3</v>
      </c>
      <c r="B33" s="4" t="n">
        <v>13.64</v>
      </c>
      <c r="C33" s="4" t="inlineStr">
        <is>
          <t>Less than 5 years</t>
        </is>
      </c>
      <c r="D33" s="4" t="inlineStr">
        <is>
          <t>Age of Property</t>
        </is>
      </c>
    </row>
    <row r="34">
      <c r="A34" s="4" t="n">
        <v>5</v>
      </c>
      <c r="B34" s="4" t="n">
        <v>22.73</v>
      </c>
      <c r="C34" s="4" t="inlineStr">
        <is>
          <t>5-9 years</t>
        </is>
      </c>
      <c r="D34" s="4" t="inlineStr">
        <is>
          <t>Age of Property</t>
        </is>
      </c>
    </row>
    <row r="35">
      <c r="A35" s="4" t="n">
        <v>4</v>
      </c>
      <c r="B35" s="4" t="n">
        <v>18.18</v>
      </c>
      <c r="C35" s="4" t="inlineStr">
        <is>
          <t>10-19 years</t>
        </is>
      </c>
      <c r="D35" s="4" t="inlineStr">
        <is>
          <t>Age of Property</t>
        </is>
      </c>
    </row>
    <row r="36">
      <c r="A36" s="4" t="n">
        <v>10</v>
      </c>
      <c r="B36" s="4" t="n">
        <v>45.45</v>
      </c>
      <c r="C36" s="4" t="inlineStr">
        <is>
          <t>20+ years</t>
        </is>
      </c>
      <c r="D36" s="4" t="inlineStr">
        <is>
          <t>Age of Property</t>
        </is>
      </c>
    </row>
    <row r="37">
      <c r="A37" s="9" t="n">
        <v>22</v>
      </c>
      <c r="B37" s="9" t="n">
        <v>100</v>
      </c>
      <c r="D37" s="9" t="inlineStr">
        <is>
          <t>Total Age of Property</t>
        </is>
      </c>
    </row>
    <row r="38">
      <c r="A38" s="4" t="n">
        <v>15</v>
      </c>
      <c r="B38" s="4" t="n">
        <v>68.18000000000001</v>
      </c>
      <c r="C38" s="4" t="inlineStr">
        <is>
          <t>Less than 100</t>
        </is>
      </c>
      <c r="D38" s="4" t="inlineStr">
        <is>
          <t>Property Size</t>
        </is>
      </c>
    </row>
    <row r="39">
      <c r="A39" s="4" t="n">
        <v>3</v>
      </c>
      <c r="B39" s="4" t="n">
        <v>13.64</v>
      </c>
      <c r="C39" s="4" t="inlineStr">
        <is>
          <t>100-199</t>
        </is>
      </c>
      <c r="D39" s="4" t="inlineStr">
        <is>
          <t>Property Size</t>
        </is>
      </c>
    </row>
    <row r="40">
      <c r="A40" s="4" t="n">
        <v>3</v>
      </c>
      <c r="B40" s="4" t="n">
        <v>13.64</v>
      </c>
      <c r="C40" s="4" t="inlineStr">
        <is>
          <t>200-299</t>
        </is>
      </c>
      <c r="D40" s="4" t="inlineStr">
        <is>
          <t>Property Size</t>
        </is>
      </c>
    </row>
    <row r="41">
      <c r="A41" s="4" t="n">
        <v>1</v>
      </c>
      <c r="B41" s="4" t="n">
        <v>4.55</v>
      </c>
      <c r="C41" s="4" t="inlineStr">
        <is>
          <t>300-399</t>
        </is>
      </c>
      <c r="D41" s="4" t="inlineStr">
        <is>
          <t>Property Size</t>
        </is>
      </c>
    </row>
    <row r="42">
      <c r="A42" s="9" t="n">
        <v>22</v>
      </c>
      <c r="B42" s="9" t="n">
        <v>100</v>
      </c>
      <c r="D42" s="9" t="inlineStr">
        <is>
          <t>Total Property Size</t>
        </is>
      </c>
    </row>
    <row r="43">
      <c r="A43" s="4" t="n">
        <v>14</v>
      </c>
      <c r="B43" s="4" t="n">
        <v>63.64</v>
      </c>
      <c r="C43" s="4" t="inlineStr">
        <is>
          <t>AFFORDABLE</t>
        </is>
      </c>
      <c r="D43" s="4" t="inlineStr">
        <is>
          <t>Rent Type</t>
        </is>
      </c>
    </row>
    <row r="44">
      <c r="A44" s="4" t="n">
        <v>8</v>
      </c>
      <c r="B44" s="4" t="n">
        <v>36.36</v>
      </c>
      <c r="C44" s="4" t="inlineStr">
        <is>
          <t>MARKETRATE</t>
        </is>
      </c>
      <c r="D44" s="4" t="inlineStr">
        <is>
          <t>Rent Type</t>
        </is>
      </c>
    </row>
    <row r="45">
      <c r="A45" s="9" t="n">
        <v>22</v>
      </c>
      <c r="B45" s="9" t="n">
        <v>100</v>
      </c>
      <c r="D45" s="9" t="inlineStr">
        <is>
          <t>Total Rent Type</t>
        </is>
      </c>
    </row>
    <row r="46"/>
  </sheetData>
  <mergeCells count="2">
    <mergeCell ref="A19:D19"/>
    <mergeCell ref="A1:B1"/>
  </mergeCells>
  <pageMargins left="0.75" right="0.75" top="1" bottom="1" header="0.5" footer="0.5"/>
</worksheet>
</file>

<file path=xl/worksheets/sheet243.xml><?xml version="1.0" encoding="utf-8"?>
<worksheet xmlns="http://schemas.openxmlformats.org/spreadsheetml/2006/main">
  <sheetPr>
    <outlinePr summaryBelow="1" summaryRight="1"/>
    <pageSetUpPr/>
  </sheetPr>
  <dimension ref="A1:D54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7966</v>
      </c>
    </row>
    <row r="3">
      <c r="A3" s="6" t="inlineStr">
        <is>
          <t>Sample (Total number of properties)</t>
        </is>
      </c>
      <c r="B3" s="4" t="n">
        <v>55</v>
      </c>
    </row>
    <row r="4">
      <c r="A4" s="6" t="inlineStr">
        <is>
          <t>Average property taxes per unit</t>
        </is>
      </c>
      <c r="B4" s="7" t="n">
        <v>2187</v>
      </c>
    </row>
    <row r="5">
      <c r="A5" s="6" t="inlineStr">
        <is>
          <t>Average payroll expenses per unit</t>
        </is>
      </c>
      <c r="B5" s="7" t="n">
        <v>1635</v>
      </c>
    </row>
    <row r="6">
      <c r="A6" s="6" t="inlineStr">
        <is>
          <t>Average capital expenditures per unit</t>
        </is>
      </c>
      <c r="B6" s="7" t="n">
        <v>230</v>
      </c>
    </row>
    <row r="7">
      <c r="A7" s="6" t="inlineStr">
        <is>
          <t>Average mortgage per unit</t>
        </is>
      </c>
      <c r="B7" s="7" t="n">
        <v>5590</v>
      </c>
    </row>
    <row r="8">
      <c r="A8" s="6" t="inlineStr">
        <is>
          <t>Average total operating expenses per unit</t>
        </is>
      </c>
      <c r="B8" s="7" t="n">
        <v>4407</v>
      </c>
    </row>
    <row r="9">
      <c r="A9" s="6" t="inlineStr">
        <is>
          <t>Average total expenses per unit</t>
        </is>
      </c>
      <c r="B9" s="7" t="n">
        <v>14049</v>
      </c>
    </row>
    <row r="10">
      <c r="A10" s="6" t="inlineStr">
        <is>
          <t>Average total profit per unit</t>
        </is>
      </c>
      <c r="B10" s="7" t="n">
        <v>1398</v>
      </c>
    </row>
    <row r="11">
      <c r="A11" s="6" t="inlineStr">
        <is>
          <t>Property taxes per dollar of rent</t>
        </is>
      </c>
      <c r="B11" s="4" t="inlineStr">
        <is>
          <t>14 cents</t>
        </is>
      </c>
    </row>
    <row r="12">
      <c r="A12" s="6" t="inlineStr">
        <is>
          <t>Payroll expenses per dollar of rent</t>
        </is>
      </c>
      <c r="B12" s="4" t="inlineStr">
        <is>
          <t>11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36 cents</t>
        </is>
      </c>
    </row>
    <row r="15">
      <c r="A15" s="6" t="inlineStr">
        <is>
          <t>Total operating expenses per dollar of rent</t>
        </is>
      </c>
      <c r="B15" s="4" t="inlineStr">
        <is>
          <t>29 cents</t>
        </is>
      </c>
    </row>
    <row r="16">
      <c r="A16" s="6" t="inlineStr">
        <is>
          <t>Total expenses per dollar of rent</t>
        </is>
      </c>
      <c r="B16" s="4" t="inlineStr">
        <is>
          <t>91 cents</t>
        </is>
      </c>
    </row>
    <row r="17">
      <c r="A17" s="6" t="inlineStr">
        <is>
          <t>Total profit per dollar of rent</t>
        </is>
      </c>
      <c r="B17" s="4" t="inlineStr">
        <is>
          <t>9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11</v>
      </c>
      <c r="B21" s="4" t="n">
        <v>20</v>
      </c>
      <c r="C21" s="4" t="inlineStr">
        <is>
          <t>75061</t>
        </is>
      </c>
      <c r="D21" s="4" t="inlineStr">
        <is>
          <t>PROPERTYZIPCODE</t>
        </is>
      </c>
    </row>
    <row r="22">
      <c r="A22" s="4" t="n">
        <v>9</v>
      </c>
      <c r="B22" s="4" t="n">
        <v>16.36</v>
      </c>
      <c r="C22" s="4" t="inlineStr">
        <is>
          <t>75062</t>
        </is>
      </c>
      <c r="D22" s="4" t="inlineStr">
        <is>
          <t>PROPERTYZIPCODE</t>
        </is>
      </c>
    </row>
    <row r="23">
      <c r="A23" s="4" t="n">
        <v>6</v>
      </c>
      <c r="B23" s="4" t="n">
        <v>10.91</v>
      </c>
      <c r="C23" s="4" t="inlineStr">
        <is>
          <t>76063</t>
        </is>
      </c>
      <c r="D23" s="4" t="inlineStr">
        <is>
          <t>PROPERTYZIPCODE</t>
        </is>
      </c>
    </row>
    <row r="24">
      <c r="A24" s="4" t="n">
        <v>6</v>
      </c>
      <c r="B24" s="4" t="n">
        <v>10.91</v>
      </c>
      <c r="C24" s="4" t="inlineStr">
        <is>
          <t>75060</t>
        </is>
      </c>
      <c r="D24" s="4" t="inlineStr">
        <is>
          <t>PROPERTYZIPCODE</t>
        </is>
      </c>
    </row>
    <row r="25">
      <c r="A25" s="4" t="n">
        <v>5</v>
      </c>
      <c r="B25" s="4" t="n">
        <v>9.09</v>
      </c>
      <c r="C25" s="4" t="inlineStr">
        <is>
          <t>76010</t>
        </is>
      </c>
      <c r="D25" s="4" t="inlineStr">
        <is>
          <t>PROPERTYZIPCODE</t>
        </is>
      </c>
    </row>
    <row r="26">
      <c r="A26" s="4" t="n">
        <v>4</v>
      </c>
      <c r="B26" s="4" t="n">
        <v>7.27</v>
      </c>
      <c r="C26" s="4" t="inlineStr">
        <is>
          <t>75165</t>
        </is>
      </c>
      <c r="D26" s="4" t="inlineStr">
        <is>
          <t>PROPERTYZIPCODE</t>
        </is>
      </c>
    </row>
    <row r="27">
      <c r="A27" s="4" t="n">
        <v>4</v>
      </c>
      <c r="B27" s="4" t="n">
        <v>7.27</v>
      </c>
      <c r="C27" s="4" t="inlineStr">
        <is>
          <t>75051</t>
        </is>
      </c>
      <c r="D27" s="4" t="inlineStr">
        <is>
          <t>PROPERTYZIPCODE</t>
        </is>
      </c>
    </row>
    <row r="28">
      <c r="A28" s="4" t="n">
        <v>3</v>
      </c>
      <c r="B28" s="4" t="n">
        <v>5.45</v>
      </c>
      <c r="C28" s="4" t="inlineStr">
        <is>
          <t>75050</t>
        </is>
      </c>
      <c r="D28" s="4" t="inlineStr">
        <is>
          <t>PROPERTYZIPCODE</t>
        </is>
      </c>
    </row>
    <row r="29">
      <c r="A29" s="4" t="n">
        <v>2</v>
      </c>
      <c r="B29" s="4" t="n">
        <v>3.64</v>
      </c>
      <c r="C29" s="4" t="inlineStr">
        <is>
          <t>75119</t>
        </is>
      </c>
      <c r="D29" s="4" t="inlineStr">
        <is>
          <t>PROPERTYZIPCODE</t>
        </is>
      </c>
    </row>
    <row r="30">
      <c r="A30" s="4" t="n">
        <v>2</v>
      </c>
      <c r="B30" s="4" t="n">
        <v>3.64</v>
      </c>
      <c r="C30" s="4" t="inlineStr">
        <is>
          <t>76014</t>
        </is>
      </c>
      <c r="D30" s="4" t="inlineStr">
        <is>
          <t>PROPERTYZIPCODE</t>
        </is>
      </c>
    </row>
    <row r="31">
      <c r="A31" s="4" t="n">
        <v>1</v>
      </c>
      <c r="B31" s="4" t="n">
        <v>1.82</v>
      </c>
      <c r="C31" s="4" t="inlineStr">
        <is>
          <t>75039</t>
        </is>
      </c>
      <c r="D31" s="4" t="inlineStr">
        <is>
          <t>PROPERTYZIPCODE</t>
        </is>
      </c>
    </row>
    <row r="32">
      <c r="A32" s="4" t="n">
        <v>1</v>
      </c>
      <c r="B32" s="4" t="n">
        <v>1.82</v>
      </c>
      <c r="C32" s="4" t="inlineStr">
        <is>
          <t>75220</t>
        </is>
      </c>
      <c r="D32" s="4" t="inlineStr">
        <is>
          <t>PROPERTYZIPCODE</t>
        </is>
      </c>
    </row>
    <row r="33">
      <c r="A33" s="4" t="n">
        <v>1</v>
      </c>
      <c r="B33" s="4" t="n">
        <v>1.82</v>
      </c>
      <c r="C33" s="4" t="inlineStr">
        <is>
          <t>75154</t>
        </is>
      </c>
      <c r="D33" s="4" t="inlineStr">
        <is>
          <t>PROPERTYZIPCODE</t>
        </is>
      </c>
    </row>
    <row r="34">
      <c r="A34" s="9" t="n">
        <v>55</v>
      </c>
      <c r="B34" s="9" t="n">
        <v>100</v>
      </c>
      <c r="D34" s="9" t="inlineStr">
        <is>
          <t>Total PROPERTYZIPCODE</t>
        </is>
      </c>
    </row>
    <row r="35">
      <c r="A35" s="4" t="n">
        <v>50</v>
      </c>
      <c r="B35" s="4" t="n">
        <v>90.91</v>
      </c>
      <c r="C35" s="4" t="inlineStr">
        <is>
          <t>GARDEN</t>
        </is>
      </c>
      <c r="D35" s="4" t="inlineStr">
        <is>
          <t>Property Type</t>
        </is>
      </c>
    </row>
    <row r="36">
      <c r="A36" s="4" t="n">
        <v>2</v>
      </c>
      <c r="B36" s="4" t="n">
        <v>3.64</v>
      </c>
      <c r="C36" s="4" t="inlineStr">
        <is>
          <t>SENIOR</t>
        </is>
      </c>
      <c r="D36" s="4" t="inlineStr">
        <is>
          <t>Property Type</t>
        </is>
      </c>
    </row>
    <row r="37">
      <c r="A37" s="4" t="n">
        <v>2</v>
      </c>
      <c r="B37" s="4" t="n">
        <v>3.64</v>
      </c>
      <c r="C37" s="4" t="inlineStr">
        <is>
          <t>MANUF</t>
        </is>
      </c>
      <c r="D37" s="4" t="inlineStr">
        <is>
          <t>Property Type</t>
        </is>
      </c>
    </row>
    <row r="38">
      <c r="A38" s="4" t="n">
        <v>1</v>
      </c>
      <c r="B38" s="4" t="n">
        <v>1.82</v>
      </c>
      <c r="C38" s="4" t="inlineStr">
        <is>
          <t>MIDRISE</t>
        </is>
      </c>
      <c r="D38" s="4" t="inlineStr">
        <is>
          <t>Property Type</t>
        </is>
      </c>
    </row>
    <row r="39">
      <c r="A39" s="9" t="n">
        <v>55</v>
      </c>
      <c r="B39" s="9" t="n">
        <v>100</v>
      </c>
      <c r="D39" s="9" t="inlineStr">
        <is>
          <t>Total Property Type</t>
        </is>
      </c>
    </row>
    <row r="40">
      <c r="A40" s="4" t="n">
        <v>8</v>
      </c>
      <c r="B40" s="4" t="n">
        <v>14.55</v>
      </c>
      <c r="C40" s="4" t="inlineStr">
        <is>
          <t>Less than 5 years</t>
        </is>
      </c>
      <c r="D40" s="4" t="inlineStr">
        <is>
          <t>Age of Property</t>
        </is>
      </c>
    </row>
    <row r="41">
      <c r="A41" s="4" t="n">
        <v>17</v>
      </c>
      <c r="B41" s="4" t="n">
        <v>30.91</v>
      </c>
      <c r="C41" s="4" t="inlineStr">
        <is>
          <t>5-9 years</t>
        </is>
      </c>
      <c r="D41" s="4" t="inlineStr">
        <is>
          <t>Age of Property</t>
        </is>
      </c>
    </row>
    <row r="42">
      <c r="A42" s="4" t="n">
        <v>7</v>
      </c>
      <c r="B42" s="4" t="n">
        <v>12.73</v>
      </c>
      <c r="C42" s="4" t="inlineStr">
        <is>
          <t>10-19 years</t>
        </is>
      </c>
      <c r="D42" s="4" t="inlineStr">
        <is>
          <t>Age of Property</t>
        </is>
      </c>
    </row>
    <row r="43">
      <c r="A43" s="4" t="n">
        <v>23</v>
      </c>
      <c r="B43" s="4" t="n">
        <v>41.82</v>
      </c>
      <c r="C43" s="4" t="inlineStr">
        <is>
          <t>20+ years</t>
        </is>
      </c>
      <c r="D43" s="4" t="inlineStr">
        <is>
          <t>Age of Property</t>
        </is>
      </c>
    </row>
    <row r="44">
      <c r="A44" s="9" t="n">
        <v>55</v>
      </c>
      <c r="B44" s="9" t="n">
        <v>100</v>
      </c>
      <c r="D44" s="9" t="inlineStr">
        <is>
          <t>Total Age of Property</t>
        </is>
      </c>
    </row>
    <row r="45">
      <c r="A45" s="4" t="n">
        <v>26</v>
      </c>
      <c r="B45" s="4" t="n">
        <v>47.27</v>
      </c>
      <c r="C45" s="4" t="inlineStr">
        <is>
          <t>Less than 100</t>
        </is>
      </c>
      <c r="D45" s="4" t="inlineStr">
        <is>
          <t>Property Size</t>
        </is>
      </c>
    </row>
    <row r="46">
      <c r="A46" s="4" t="n">
        <v>13</v>
      </c>
      <c r="B46" s="4" t="n">
        <v>23.64</v>
      </c>
      <c r="C46" s="4" t="inlineStr">
        <is>
          <t>100-199</t>
        </is>
      </c>
      <c r="D46" s="4" t="inlineStr">
        <is>
          <t>Property Size</t>
        </is>
      </c>
    </row>
    <row r="47">
      <c r="A47" s="4" t="n">
        <v>10</v>
      </c>
      <c r="B47" s="4" t="n">
        <v>18.18</v>
      </c>
      <c r="C47" s="4" t="inlineStr">
        <is>
          <t>200-299</t>
        </is>
      </c>
      <c r="D47" s="4" t="inlineStr">
        <is>
          <t>Property Size</t>
        </is>
      </c>
    </row>
    <row r="48">
      <c r="A48" s="4" t="n">
        <v>5</v>
      </c>
      <c r="B48" s="4" t="n">
        <v>9.09</v>
      </c>
      <c r="C48" s="4" t="inlineStr">
        <is>
          <t>300-399</t>
        </is>
      </c>
      <c r="D48" s="4" t="inlineStr">
        <is>
          <t>Property Size</t>
        </is>
      </c>
    </row>
    <row r="49">
      <c r="A49" s="4" t="n">
        <v>1</v>
      </c>
      <c r="B49" s="4" t="n">
        <v>1.82</v>
      </c>
      <c r="C49" s="4" t="inlineStr">
        <is>
          <t>400-499</t>
        </is>
      </c>
      <c r="D49" s="4" t="inlineStr">
        <is>
          <t>Property Size</t>
        </is>
      </c>
    </row>
    <row r="50">
      <c r="A50" s="9" t="n">
        <v>55</v>
      </c>
      <c r="B50" s="9" t="n">
        <v>100</v>
      </c>
      <c r="D50" s="9" t="inlineStr">
        <is>
          <t>Total Property Size</t>
        </is>
      </c>
    </row>
    <row r="51">
      <c r="A51" s="4" t="n">
        <v>33</v>
      </c>
      <c r="B51" s="4" t="n">
        <v>60</v>
      </c>
      <c r="C51" s="4" t="inlineStr">
        <is>
          <t>AFFORDABLE</t>
        </is>
      </c>
      <c r="D51" s="4" t="inlineStr">
        <is>
          <t>Rent Type</t>
        </is>
      </c>
    </row>
    <row r="52">
      <c r="A52" s="4" t="n">
        <v>22</v>
      </c>
      <c r="B52" s="4" t="n">
        <v>40</v>
      </c>
      <c r="C52" s="4" t="inlineStr">
        <is>
          <t>MARKETRATE</t>
        </is>
      </c>
      <c r="D52" s="4" t="inlineStr">
        <is>
          <t>Rent Type</t>
        </is>
      </c>
    </row>
    <row r="53">
      <c r="A53" s="9" t="n">
        <v>55</v>
      </c>
      <c r="B53" s="9" t="n">
        <v>100</v>
      </c>
      <c r="D53" s="9" t="inlineStr">
        <is>
          <t>Total Rent Type</t>
        </is>
      </c>
    </row>
    <row r="54"/>
  </sheetData>
  <mergeCells count="2">
    <mergeCell ref="A19:D19"/>
    <mergeCell ref="A1:B1"/>
  </mergeCells>
  <pageMargins left="0.75" right="0.75" top="1" bottom="1" header="0.5" footer="0.5"/>
</worksheet>
</file>

<file path=xl/worksheets/sheet244.xml><?xml version="1.0" encoding="utf-8"?>
<worksheet xmlns="http://schemas.openxmlformats.org/spreadsheetml/2006/main">
  <sheetPr>
    <outlinePr summaryBelow="1" summaryRight="1"/>
    <pageSetUpPr/>
  </sheetPr>
  <dimension ref="A1:D66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20869</v>
      </c>
    </row>
    <row r="3">
      <c r="A3" s="6" t="inlineStr">
        <is>
          <t>Sample (Total number of properties)</t>
        </is>
      </c>
      <c r="B3" s="4" t="n">
        <v>86</v>
      </c>
    </row>
    <row r="4">
      <c r="A4" s="6" t="inlineStr">
        <is>
          <t>Average property taxes per unit</t>
        </is>
      </c>
      <c r="B4" s="7" t="n">
        <v>2364</v>
      </c>
    </row>
    <row r="5">
      <c r="A5" s="6" t="inlineStr">
        <is>
          <t>Average payroll expenses per unit</t>
        </is>
      </c>
      <c r="B5" s="7" t="n">
        <v>1432</v>
      </c>
    </row>
    <row r="6">
      <c r="A6" s="6" t="inlineStr">
        <is>
          <t>Average capital expenditures per unit</t>
        </is>
      </c>
      <c r="B6" s="7" t="n">
        <v>250</v>
      </c>
    </row>
    <row r="7">
      <c r="A7" s="6" t="inlineStr">
        <is>
          <t>Average mortgage per unit</t>
        </is>
      </c>
      <c r="B7" s="7" t="n">
        <v>5285</v>
      </c>
    </row>
    <row r="8">
      <c r="A8" s="6" t="inlineStr">
        <is>
          <t>Average total operating expenses per unit</t>
        </is>
      </c>
      <c r="B8" s="7" t="n">
        <v>4681</v>
      </c>
    </row>
    <row r="9">
      <c r="A9" s="6" t="inlineStr">
        <is>
          <t>Average total expenses per unit</t>
        </is>
      </c>
      <c r="B9" s="7" t="n">
        <v>14012</v>
      </c>
    </row>
    <row r="10">
      <c r="A10" s="6" t="inlineStr">
        <is>
          <t>Average total profit per unit</t>
        </is>
      </c>
      <c r="B10" s="7" t="n">
        <v>1321</v>
      </c>
    </row>
    <row r="11">
      <c r="A11" s="6" t="inlineStr">
        <is>
          <t>Property taxes per dollar of rent</t>
        </is>
      </c>
      <c r="B11" s="4" t="inlineStr">
        <is>
          <t>15 cents</t>
        </is>
      </c>
    </row>
    <row r="12">
      <c r="A12" s="6" t="inlineStr">
        <is>
          <t>Payroll expenses per dollar of rent</t>
        </is>
      </c>
      <c r="B12" s="4" t="inlineStr">
        <is>
          <t>9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34 cents</t>
        </is>
      </c>
    </row>
    <row r="15">
      <c r="A15" s="6" t="inlineStr">
        <is>
          <t>Total operating expenses per dollar of rent</t>
        </is>
      </c>
      <c r="B15" s="4" t="inlineStr">
        <is>
          <t>31 cents</t>
        </is>
      </c>
    </row>
    <row r="16">
      <c r="A16" s="6" t="inlineStr">
        <is>
          <t>Total expenses per dollar of rent</t>
        </is>
      </c>
      <c r="B16" s="4" t="inlineStr">
        <is>
          <t>91 cents</t>
        </is>
      </c>
    </row>
    <row r="17">
      <c r="A17" s="6" t="inlineStr">
        <is>
          <t>Total profit per dollar of rent</t>
        </is>
      </c>
      <c r="B17" s="4" t="inlineStr">
        <is>
          <t>9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10</v>
      </c>
      <c r="B21" s="4" t="n">
        <v>11.63</v>
      </c>
      <c r="C21" s="4" t="inlineStr">
        <is>
          <t>77006</t>
        </is>
      </c>
      <c r="D21" s="4" t="inlineStr">
        <is>
          <t>PROPERTYZIPCODE</t>
        </is>
      </c>
    </row>
    <row r="22">
      <c r="A22" s="4" t="n">
        <v>9</v>
      </c>
      <c r="B22" s="4" t="n">
        <v>10.47</v>
      </c>
      <c r="C22" s="4" t="inlineStr">
        <is>
          <t>77082</t>
        </is>
      </c>
      <c r="D22" s="4" t="inlineStr">
        <is>
          <t>PROPERTYZIPCODE</t>
        </is>
      </c>
    </row>
    <row r="23">
      <c r="A23" s="4" t="n">
        <v>8</v>
      </c>
      <c r="B23" s="4" t="n">
        <v>9.300000000000001</v>
      </c>
      <c r="C23" s="4" t="inlineStr">
        <is>
          <t>77077</t>
        </is>
      </c>
      <c r="D23" s="4" t="inlineStr">
        <is>
          <t>PROPERTYZIPCODE</t>
        </is>
      </c>
    </row>
    <row r="24">
      <c r="A24" s="4" t="n">
        <v>7</v>
      </c>
      <c r="B24" s="4" t="n">
        <v>8.140000000000001</v>
      </c>
      <c r="C24" s="4" t="inlineStr">
        <is>
          <t>77081</t>
        </is>
      </c>
      <c r="D24" s="4" t="inlineStr">
        <is>
          <t>PROPERTYZIPCODE</t>
        </is>
      </c>
    </row>
    <row r="25">
      <c r="A25" s="4" t="n">
        <v>7</v>
      </c>
      <c r="B25" s="4" t="n">
        <v>8.140000000000001</v>
      </c>
      <c r="C25" s="4" t="inlineStr">
        <is>
          <t>77057</t>
        </is>
      </c>
      <c r="D25" s="4" t="inlineStr">
        <is>
          <t>PROPERTYZIPCODE</t>
        </is>
      </c>
    </row>
    <row r="26">
      <c r="A26" s="4" t="n">
        <v>6</v>
      </c>
      <c r="B26" s="4" t="n">
        <v>6.98</v>
      </c>
      <c r="C26" s="4" t="inlineStr">
        <is>
          <t>77042</t>
        </is>
      </c>
      <c r="D26" s="4" t="inlineStr">
        <is>
          <t>PROPERTYZIPCODE</t>
        </is>
      </c>
    </row>
    <row r="27">
      <c r="A27" s="4" t="n">
        <v>6</v>
      </c>
      <c r="B27" s="4" t="n">
        <v>6.98</v>
      </c>
      <c r="C27" s="4" t="inlineStr">
        <is>
          <t>77063</t>
        </is>
      </c>
      <c r="D27" s="4" t="inlineStr">
        <is>
          <t>PROPERTYZIPCODE</t>
        </is>
      </c>
    </row>
    <row r="28">
      <c r="A28" s="4" t="n">
        <v>4</v>
      </c>
      <c r="B28" s="4" t="n">
        <v>4.65</v>
      </c>
      <c r="C28" s="4" t="inlineStr">
        <is>
          <t>77498</t>
        </is>
      </c>
      <c r="D28" s="4" t="inlineStr">
        <is>
          <t>PROPERTYZIPCODE</t>
        </is>
      </c>
    </row>
    <row r="29">
      <c r="A29" s="4" t="n">
        <v>4</v>
      </c>
      <c r="B29" s="4" t="n">
        <v>4.65</v>
      </c>
      <c r="C29" s="4" t="inlineStr">
        <is>
          <t>77036</t>
        </is>
      </c>
      <c r="D29" s="4" t="inlineStr">
        <is>
          <t>PROPERTYZIPCODE</t>
        </is>
      </c>
    </row>
    <row r="30">
      <c r="A30" s="4" t="n">
        <v>3</v>
      </c>
      <c r="B30" s="4" t="n">
        <v>3.49</v>
      </c>
      <c r="C30" s="4" t="inlineStr">
        <is>
          <t>77019</t>
        </is>
      </c>
      <c r="D30" s="4" t="inlineStr">
        <is>
          <t>PROPERTYZIPCODE</t>
        </is>
      </c>
    </row>
    <row r="31">
      <c r="A31" s="4" t="n">
        <v>3</v>
      </c>
      <c r="B31" s="4" t="n">
        <v>3.49</v>
      </c>
      <c r="C31" s="4" t="inlineStr">
        <is>
          <t>77098</t>
        </is>
      </c>
      <c r="D31" s="4" t="inlineStr">
        <is>
          <t>PROPERTYZIPCODE</t>
        </is>
      </c>
    </row>
    <row r="32">
      <c r="A32" s="4" t="n">
        <v>2</v>
      </c>
      <c r="B32" s="4" t="n">
        <v>2.33</v>
      </c>
      <c r="C32" s="4" t="inlineStr">
        <is>
          <t>77072</t>
        </is>
      </c>
      <c r="D32" s="4" t="inlineStr">
        <is>
          <t>PROPERTYZIPCODE</t>
        </is>
      </c>
    </row>
    <row r="33">
      <c r="A33" s="4" t="n">
        <v>2</v>
      </c>
      <c r="B33" s="4" t="n">
        <v>2.33</v>
      </c>
      <c r="C33" s="4" t="inlineStr">
        <is>
          <t>77030</t>
        </is>
      </c>
      <c r="D33" s="4" t="inlineStr">
        <is>
          <t>PROPERTYZIPCODE</t>
        </is>
      </c>
    </row>
    <row r="34">
      <c r="A34" s="4" t="n">
        <v>2</v>
      </c>
      <c r="B34" s="4" t="n">
        <v>2.33</v>
      </c>
      <c r="C34" s="4" t="inlineStr">
        <is>
          <t>77005</t>
        </is>
      </c>
      <c r="D34" s="4" t="inlineStr">
        <is>
          <t>PROPERTYZIPCODE</t>
        </is>
      </c>
    </row>
    <row r="35">
      <c r="A35" s="4" t="n">
        <v>2</v>
      </c>
      <c r="B35" s="4" t="n">
        <v>2.33</v>
      </c>
      <c r="C35" s="4" t="inlineStr">
        <is>
          <t>77008</t>
        </is>
      </c>
      <c r="D35" s="4" t="inlineStr">
        <is>
          <t>PROPERTYZIPCODE</t>
        </is>
      </c>
    </row>
    <row r="36">
      <c r="A36" s="4" t="n">
        <v>2</v>
      </c>
      <c r="B36" s="4" t="n">
        <v>2.33</v>
      </c>
      <c r="C36" s="4" t="inlineStr">
        <is>
          <t>77027</t>
        </is>
      </c>
      <c r="D36" s="4" t="inlineStr">
        <is>
          <t>PROPERTYZIPCODE</t>
        </is>
      </c>
    </row>
    <row r="37">
      <c r="A37" s="4" t="n">
        <v>2</v>
      </c>
      <c r="B37" s="4" t="n">
        <v>2.33</v>
      </c>
      <c r="C37" s="4" t="inlineStr">
        <is>
          <t>77083</t>
        </is>
      </c>
      <c r="D37" s="4" t="inlineStr">
        <is>
          <t>PROPERTYZIPCODE</t>
        </is>
      </c>
    </row>
    <row r="38">
      <c r="A38" s="4" t="n">
        <v>1</v>
      </c>
      <c r="B38" s="4" t="n">
        <v>1.16</v>
      </c>
      <c r="C38" s="4" t="inlineStr">
        <is>
          <t>77479</t>
        </is>
      </c>
      <c r="D38" s="4" t="inlineStr">
        <is>
          <t>PROPERTYZIPCODE</t>
        </is>
      </c>
    </row>
    <row r="39">
      <c r="A39" s="4" t="n">
        <v>1</v>
      </c>
      <c r="B39" s="4" t="n">
        <v>1.16</v>
      </c>
      <c r="C39" s="4" t="inlineStr">
        <is>
          <t>77478</t>
        </is>
      </c>
      <c r="D39" s="4" t="inlineStr">
        <is>
          <t>PROPERTYZIPCODE</t>
        </is>
      </c>
    </row>
    <row r="40">
      <c r="A40" s="4" t="n">
        <v>1</v>
      </c>
      <c r="B40" s="4" t="n">
        <v>1.16</v>
      </c>
      <c r="C40" s="4" t="inlineStr">
        <is>
          <t>77407</t>
        </is>
      </c>
      <c r="D40" s="4" t="inlineStr">
        <is>
          <t>PROPERTYZIPCODE</t>
        </is>
      </c>
    </row>
    <row r="41">
      <c r="A41" s="4" t="n">
        <v>1</v>
      </c>
      <c r="B41" s="4" t="n">
        <v>1.16</v>
      </c>
      <c r="C41" s="4" t="inlineStr">
        <is>
          <t>77056</t>
        </is>
      </c>
      <c r="D41" s="4" t="inlineStr">
        <is>
          <t>PROPERTYZIPCODE</t>
        </is>
      </c>
    </row>
    <row r="42">
      <c r="A42" s="4" t="n">
        <v>1</v>
      </c>
      <c r="B42" s="4" t="n">
        <v>1.16</v>
      </c>
      <c r="C42" s="4" t="inlineStr">
        <is>
          <t>77461</t>
        </is>
      </c>
      <c r="D42" s="4" t="inlineStr">
        <is>
          <t>PROPERTYZIPCODE</t>
        </is>
      </c>
    </row>
    <row r="43">
      <c r="A43" s="4" t="n">
        <v>1</v>
      </c>
      <c r="B43" s="4" t="n">
        <v>1.16</v>
      </c>
      <c r="C43" s="4" t="inlineStr">
        <is>
          <t>77096</t>
        </is>
      </c>
      <c r="D43" s="4" t="inlineStr">
        <is>
          <t>PROPERTYZIPCODE</t>
        </is>
      </c>
    </row>
    <row r="44">
      <c r="A44" s="4" t="n">
        <v>1</v>
      </c>
      <c r="B44" s="4" t="n">
        <v>1.16</v>
      </c>
      <c r="C44" s="4" t="inlineStr">
        <is>
          <t>77025</t>
        </is>
      </c>
      <c r="D44" s="4" t="inlineStr">
        <is>
          <t>PROPERTYZIPCODE</t>
        </is>
      </c>
    </row>
    <row r="45">
      <c r="A45" s="9" t="n">
        <v>86</v>
      </c>
      <c r="B45" s="9" t="n">
        <v>100</v>
      </c>
      <c r="D45" s="9" t="inlineStr">
        <is>
          <t>Total PROPERTYZIPCODE</t>
        </is>
      </c>
    </row>
    <row r="46">
      <c r="A46" s="4" t="n">
        <v>79</v>
      </c>
      <c r="B46" s="4" t="n">
        <v>91.86</v>
      </c>
      <c r="C46" s="4" t="inlineStr">
        <is>
          <t>GARDEN</t>
        </is>
      </c>
      <c r="D46" s="4" t="inlineStr">
        <is>
          <t>Property Type</t>
        </is>
      </c>
    </row>
    <row r="47">
      <c r="A47" s="4" t="n">
        <v>5</v>
      </c>
      <c r="B47" s="4" t="n">
        <v>5.81</v>
      </c>
      <c r="C47" s="4" t="inlineStr">
        <is>
          <t>MIDRISE</t>
        </is>
      </c>
      <c r="D47" s="4" t="inlineStr">
        <is>
          <t>Property Type</t>
        </is>
      </c>
    </row>
    <row r="48">
      <c r="A48" s="4" t="n">
        <v>1</v>
      </c>
      <c r="B48" s="4" t="n">
        <v>1.16</v>
      </c>
      <c r="C48" s="4" t="inlineStr">
        <is>
          <t>HIRISE</t>
        </is>
      </c>
      <c r="D48" s="4" t="inlineStr">
        <is>
          <t>Property Type</t>
        </is>
      </c>
    </row>
    <row r="49">
      <c r="A49" s="4" t="n">
        <v>1</v>
      </c>
      <c r="B49" s="4" t="n">
        <v>1.16</v>
      </c>
      <c r="C49" s="4" t="inlineStr">
        <is>
          <t>SENIOR</t>
        </is>
      </c>
      <c r="D49" s="4" t="inlineStr">
        <is>
          <t>Property Type</t>
        </is>
      </c>
    </row>
    <row r="50">
      <c r="A50" s="9" t="n">
        <v>86</v>
      </c>
      <c r="B50" s="9" t="n">
        <v>100</v>
      </c>
      <c r="D50" s="9" t="inlineStr">
        <is>
          <t>Total Property Type</t>
        </is>
      </c>
    </row>
    <row r="51">
      <c r="A51" s="4" t="n">
        <v>4</v>
      </c>
      <c r="B51" s="4" t="n">
        <v>4.65</v>
      </c>
      <c r="C51" s="4" t="inlineStr">
        <is>
          <t>Less than 5 years</t>
        </is>
      </c>
      <c r="D51" s="4" t="inlineStr">
        <is>
          <t>Age of Property</t>
        </is>
      </c>
    </row>
    <row r="52">
      <c r="A52" s="4" t="n">
        <v>25</v>
      </c>
      <c r="B52" s="4" t="n">
        <v>29.07</v>
      </c>
      <c r="C52" s="4" t="inlineStr">
        <is>
          <t>5-9 years</t>
        </is>
      </c>
      <c r="D52" s="4" t="inlineStr">
        <is>
          <t>Age of Property</t>
        </is>
      </c>
    </row>
    <row r="53">
      <c r="A53" s="4" t="n">
        <v>24</v>
      </c>
      <c r="B53" s="4" t="n">
        <v>27.91</v>
      </c>
      <c r="C53" s="4" t="inlineStr">
        <is>
          <t>10-19 years</t>
        </is>
      </c>
      <c r="D53" s="4" t="inlineStr">
        <is>
          <t>Age of Property</t>
        </is>
      </c>
    </row>
    <row r="54">
      <c r="A54" s="4" t="n">
        <v>33</v>
      </c>
      <c r="B54" s="4" t="n">
        <v>38.37</v>
      </c>
      <c r="C54" s="4" t="inlineStr">
        <is>
          <t>20+ years</t>
        </is>
      </c>
      <c r="D54" s="4" t="inlineStr">
        <is>
          <t>Age of Property</t>
        </is>
      </c>
    </row>
    <row r="55">
      <c r="A55" s="9" t="n">
        <v>86</v>
      </c>
      <c r="B55" s="9" t="n">
        <v>100</v>
      </c>
      <c r="D55" s="9" t="inlineStr">
        <is>
          <t>Total Age of Property</t>
        </is>
      </c>
    </row>
    <row r="56">
      <c r="A56" s="4" t="n">
        <v>19</v>
      </c>
      <c r="B56" s="4" t="n">
        <v>22.09</v>
      </c>
      <c r="C56" s="4" t="inlineStr">
        <is>
          <t>Less than 100</t>
        </is>
      </c>
      <c r="D56" s="4" t="inlineStr">
        <is>
          <t>Property Size</t>
        </is>
      </c>
    </row>
    <row r="57">
      <c r="A57" s="4" t="n">
        <v>20</v>
      </c>
      <c r="B57" s="4" t="n">
        <v>23.26</v>
      </c>
      <c r="C57" s="4" t="inlineStr">
        <is>
          <t>100-199</t>
        </is>
      </c>
      <c r="D57" s="4" t="inlineStr">
        <is>
          <t>Property Size</t>
        </is>
      </c>
    </row>
    <row r="58">
      <c r="A58" s="4" t="n">
        <v>16</v>
      </c>
      <c r="B58" s="4" t="n">
        <v>18.6</v>
      </c>
      <c r="C58" s="4" t="inlineStr">
        <is>
          <t>200-299</t>
        </is>
      </c>
      <c r="D58" s="4" t="inlineStr">
        <is>
          <t>Property Size</t>
        </is>
      </c>
    </row>
    <row r="59">
      <c r="A59" s="4" t="n">
        <v>20</v>
      </c>
      <c r="B59" s="4" t="n">
        <v>23.26</v>
      </c>
      <c r="C59" s="4" t="inlineStr">
        <is>
          <t>300-399</t>
        </is>
      </c>
      <c r="D59" s="4" t="inlineStr">
        <is>
          <t>Property Size</t>
        </is>
      </c>
    </row>
    <row r="60">
      <c r="A60" s="4" t="n">
        <v>6</v>
      </c>
      <c r="B60" s="4" t="n">
        <v>6.98</v>
      </c>
      <c r="C60" s="4" t="inlineStr">
        <is>
          <t>400-499</t>
        </is>
      </c>
      <c r="D60" s="4" t="inlineStr">
        <is>
          <t>Property Size</t>
        </is>
      </c>
    </row>
    <row r="61">
      <c r="A61" s="4" t="n">
        <v>5</v>
      </c>
      <c r="B61" s="4" t="n">
        <v>5.81</v>
      </c>
      <c r="C61" s="4" t="inlineStr">
        <is>
          <t>500+</t>
        </is>
      </c>
      <c r="D61" s="4" t="inlineStr">
        <is>
          <t>Property Size</t>
        </is>
      </c>
    </row>
    <row r="62">
      <c r="A62" s="9" t="n">
        <v>86</v>
      </c>
      <c r="B62" s="9" t="n">
        <v>100</v>
      </c>
      <c r="D62" s="9" t="inlineStr">
        <is>
          <t>Total Property Size</t>
        </is>
      </c>
    </row>
    <row r="63">
      <c r="A63" s="4" t="n">
        <v>45</v>
      </c>
      <c r="B63" s="4" t="n">
        <v>52.33</v>
      </c>
      <c r="C63" s="4" t="inlineStr">
        <is>
          <t>MARKETRATE</t>
        </is>
      </c>
      <c r="D63" s="4" t="inlineStr">
        <is>
          <t>Rent Type</t>
        </is>
      </c>
    </row>
    <row r="64">
      <c r="A64" s="4" t="n">
        <v>41</v>
      </c>
      <c r="B64" s="4" t="n">
        <v>47.67</v>
      </c>
      <c r="C64" s="4" t="inlineStr">
        <is>
          <t>AFFORDABLE</t>
        </is>
      </c>
      <c r="D64" s="4" t="inlineStr">
        <is>
          <t>Rent Type</t>
        </is>
      </c>
    </row>
    <row r="65">
      <c r="A65" s="9" t="n">
        <v>86</v>
      </c>
      <c r="B65" s="9" t="n">
        <v>100</v>
      </c>
      <c r="D65" s="9" t="inlineStr">
        <is>
          <t>Total Rent Type</t>
        </is>
      </c>
    </row>
    <row r="66"/>
  </sheetData>
  <mergeCells count="2">
    <mergeCell ref="A19:D19"/>
    <mergeCell ref="A1:B1"/>
  </mergeCells>
  <pageMargins left="0.75" right="0.75" top="1" bottom="1" header="0.5" footer="0.5"/>
</worksheet>
</file>

<file path=xl/worksheets/sheet245.xml><?xml version="1.0" encoding="utf-8"?>
<worksheet xmlns="http://schemas.openxmlformats.org/spreadsheetml/2006/main">
  <sheetPr>
    <outlinePr summaryBelow="1" summaryRight="1"/>
    <pageSetUpPr/>
  </sheetPr>
  <dimension ref="A1:D47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5607</v>
      </c>
    </row>
    <row r="3">
      <c r="A3" s="6" t="inlineStr">
        <is>
          <t>Sample (Total number of properties)</t>
        </is>
      </c>
      <c r="B3" s="4" t="n">
        <v>26</v>
      </c>
    </row>
    <row r="4">
      <c r="A4" s="6" t="inlineStr">
        <is>
          <t>Average property taxes per unit</t>
        </is>
      </c>
      <c r="B4" s="7" t="n">
        <v>2143</v>
      </c>
    </row>
    <row r="5">
      <c r="A5" s="6" t="inlineStr">
        <is>
          <t>Average payroll expenses per unit</t>
        </is>
      </c>
      <c r="B5" s="7" t="n">
        <v>1392</v>
      </c>
    </row>
    <row r="6">
      <c r="A6" s="6" t="inlineStr">
        <is>
          <t>Average capital expenditures per unit</t>
        </is>
      </c>
      <c r="B6" s="7" t="n">
        <v>227</v>
      </c>
    </row>
    <row r="7">
      <c r="A7" s="6" t="inlineStr">
        <is>
          <t>Average mortgage per unit</t>
        </is>
      </c>
      <c r="B7" s="7" t="n">
        <v>5406</v>
      </c>
    </row>
    <row r="8">
      <c r="A8" s="6" t="inlineStr">
        <is>
          <t>Average total operating expenses per unit</t>
        </is>
      </c>
      <c r="B8" s="7" t="n">
        <v>3928</v>
      </c>
    </row>
    <row r="9">
      <c r="A9" s="6" t="inlineStr">
        <is>
          <t>Average total expenses per unit</t>
        </is>
      </c>
      <c r="B9" s="7" t="n">
        <v>13096</v>
      </c>
    </row>
    <row r="10">
      <c r="A10" s="6" t="inlineStr">
        <is>
          <t>Average total profit per unit</t>
        </is>
      </c>
      <c r="B10" s="7" t="n">
        <v>1352</v>
      </c>
    </row>
    <row r="11">
      <c r="A11" s="6" t="inlineStr">
        <is>
          <t>Property taxes per dollar of rent</t>
        </is>
      </c>
      <c r="B11" s="4" t="inlineStr">
        <is>
          <t>15 cents</t>
        </is>
      </c>
    </row>
    <row r="12">
      <c r="A12" s="6" t="inlineStr">
        <is>
          <t>Payroll expenses per dollar of rent</t>
        </is>
      </c>
      <c r="B12" s="4" t="inlineStr">
        <is>
          <t>10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37 cents</t>
        </is>
      </c>
    </row>
    <row r="15">
      <c r="A15" s="6" t="inlineStr">
        <is>
          <t>Total operating expenses per dollar of rent</t>
        </is>
      </c>
      <c r="B15" s="4" t="inlineStr">
        <is>
          <t>27 cents</t>
        </is>
      </c>
    </row>
    <row r="16">
      <c r="A16" s="6" t="inlineStr">
        <is>
          <t>Total expenses per dollar of rent</t>
        </is>
      </c>
      <c r="B16" s="4" t="inlineStr">
        <is>
          <t>91 cents</t>
        </is>
      </c>
    </row>
    <row r="17">
      <c r="A17" s="6" t="inlineStr">
        <is>
          <t>Total profit per dollar of rent</t>
        </is>
      </c>
      <c r="B17" s="4" t="inlineStr">
        <is>
          <t>9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8</v>
      </c>
      <c r="B21" s="4" t="n">
        <v>30.77</v>
      </c>
      <c r="C21" s="4" t="inlineStr">
        <is>
          <t>77084</t>
        </is>
      </c>
      <c r="D21" s="4" t="inlineStr">
        <is>
          <t>PROPERTYZIPCODE</t>
        </is>
      </c>
    </row>
    <row r="22">
      <c r="A22" s="4" t="n">
        <v>5</v>
      </c>
      <c r="B22" s="4" t="n">
        <v>19.23</v>
      </c>
      <c r="C22" s="4" t="inlineStr">
        <is>
          <t>77304</t>
        </is>
      </c>
      <c r="D22" s="4" t="inlineStr">
        <is>
          <t>PROPERTYZIPCODE</t>
        </is>
      </c>
    </row>
    <row r="23">
      <c r="A23" s="4" t="n">
        <v>4</v>
      </c>
      <c r="B23" s="4" t="n">
        <v>15.38</v>
      </c>
      <c r="C23" s="4" t="inlineStr">
        <is>
          <t>77301</t>
        </is>
      </c>
      <c r="D23" s="4" t="inlineStr">
        <is>
          <t>PROPERTYZIPCODE</t>
        </is>
      </c>
    </row>
    <row r="24">
      <c r="A24" s="4" t="n">
        <v>3</v>
      </c>
      <c r="B24" s="4" t="n">
        <v>11.54</v>
      </c>
      <c r="C24" s="4" t="inlineStr">
        <is>
          <t>77384</t>
        </is>
      </c>
      <c r="D24" s="4" t="inlineStr">
        <is>
          <t>PROPERTYZIPCODE</t>
        </is>
      </c>
    </row>
    <row r="25">
      <c r="A25" s="4" t="n">
        <v>2</v>
      </c>
      <c r="B25" s="4" t="n">
        <v>7.69</v>
      </c>
      <c r="C25" s="4" t="inlineStr">
        <is>
          <t>77449</t>
        </is>
      </c>
      <c r="D25" s="4" t="inlineStr">
        <is>
          <t>PROPERTYZIPCODE</t>
        </is>
      </c>
    </row>
    <row r="26">
      <c r="A26" s="4" t="n">
        <v>2</v>
      </c>
      <c r="B26" s="4" t="n">
        <v>7.69</v>
      </c>
      <c r="C26" s="4" t="inlineStr">
        <is>
          <t>77095</t>
        </is>
      </c>
      <c r="D26" s="4" t="inlineStr">
        <is>
          <t>PROPERTYZIPCODE</t>
        </is>
      </c>
    </row>
    <row r="27">
      <c r="A27" s="4" t="n">
        <v>1</v>
      </c>
      <c r="B27" s="4" t="n">
        <v>3.85</v>
      </c>
      <c r="C27" s="4" t="inlineStr">
        <is>
          <t>77355</t>
        </is>
      </c>
      <c r="D27" s="4" t="inlineStr">
        <is>
          <t>PROPERTYZIPCODE</t>
        </is>
      </c>
    </row>
    <row r="28">
      <c r="A28" s="4" t="n">
        <v>1</v>
      </c>
      <c r="B28" s="4" t="n">
        <v>3.85</v>
      </c>
      <c r="C28" s="4" t="inlineStr">
        <is>
          <t>77362</t>
        </is>
      </c>
      <c r="D28" s="4" t="inlineStr">
        <is>
          <t>PROPERTYZIPCODE</t>
        </is>
      </c>
    </row>
    <row r="29">
      <c r="A29" s="9" t="n">
        <v>26</v>
      </c>
      <c r="B29" s="9" t="n">
        <v>100</v>
      </c>
      <c r="D29" s="9" t="inlineStr">
        <is>
          <t>Total PROPERTYZIPCODE</t>
        </is>
      </c>
    </row>
    <row r="30">
      <c r="A30" s="4" t="n">
        <v>25</v>
      </c>
      <c r="B30" s="4" t="n">
        <v>96.15000000000001</v>
      </c>
      <c r="C30" s="4" t="inlineStr">
        <is>
          <t>GARDEN</t>
        </is>
      </c>
      <c r="D30" s="4" t="inlineStr">
        <is>
          <t>Property Type</t>
        </is>
      </c>
    </row>
    <row r="31">
      <c r="A31" s="4" t="n">
        <v>1</v>
      </c>
      <c r="B31" s="4" t="n">
        <v>3.85</v>
      </c>
      <c r="C31" s="4" t="inlineStr">
        <is>
          <t>MANUF</t>
        </is>
      </c>
      <c r="D31" s="4" t="inlineStr">
        <is>
          <t>Property Type</t>
        </is>
      </c>
    </row>
    <row r="32">
      <c r="A32" s="9" t="n">
        <v>26</v>
      </c>
      <c r="B32" s="9" t="n">
        <v>100</v>
      </c>
      <c r="D32" s="9" t="inlineStr">
        <is>
          <t>Total Property Type</t>
        </is>
      </c>
    </row>
    <row r="33">
      <c r="A33" s="4" t="n">
        <v>1</v>
      </c>
      <c r="B33" s="4" t="n">
        <v>3.85</v>
      </c>
      <c r="C33" s="4" t="inlineStr">
        <is>
          <t>Less than 5 years</t>
        </is>
      </c>
      <c r="D33" s="4" t="inlineStr">
        <is>
          <t>Age of Property</t>
        </is>
      </c>
    </row>
    <row r="34">
      <c r="A34" s="4" t="n">
        <v>11</v>
      </c>
      <c r="B34" s="4" t="n">
        <v>42.31</v>
      </c>
      <c r="C34" s="4" t="inlineStr">
        <is>
          <t>5-9 years</t>
        </is>
      </c>
      <c r="D34" s="4" t="inlineStr">
        <is>
          <t>Age of Property</t>
        </is>
      </c>
    </row>
    <row r="35">
      <c r="A35" s="4" t="n">
        <v>5</v>
      </c>
      <c r="B35" s="4" t="n">
        <v>19.23</v>
      </c>
      <c r="C35" s="4" t="inlineStr">
        <is>
          <t>10-19 years</t>
        </is>
      </c>
      <c r="D35" s="4" t="inlineStr">
        <is>
          <t>Age of Property</t>
        </is>
      </c>
    </row>
    <row r="36">
      <c r="A36" s="4" t="n">
        <v>9</v>
      </c>
      <c r="B36" s="4" t="n">
        <v>34.62</v>
      </c>
      <c r="C36" s="4" t="inlineStr">
        <is>
          <t>20+ years</t>
        </is>
      </c>
      <c r="D36" s="4" t="inlineStr">
        <is>
          <t>Age of Property</t>
        </is>
      </c>
    </row>
    <row r="37">
      <c r="A37" s="9" t="n">
        <v>26</v>
      </c>
      <c r="B37" s="9" t="n">
        <v>100</v>
      </c>
      <c r="D37" s="9" t="inlineStr">
        <is>
          <t>Total Age of Property</t>
        </is>
      </c>
    </row>
    <row r="38">
      <c r="A38" s="4" t="n">
        <v>5</v>
      </c>
      <c r="B38" s="4" t="n">
        <v>19.23</v>
      </c>
      <c r="C38" s="4" t="inlineStr">
        <is>
          <t>Less than 100</t>
        </is>
      </c>
      <c r="D38" s="4" t="inlineStr">
        <is>
          <t>Property Size</t>
        </is>
      </c>
    </row>
    <row r="39">
      <c r="A39" s="4" t="n">
        <v>6</v>
      </c>
      <c r="B39" s="4" t="n">
        <v>23.08</v>
      </c>
      <c r="C39" s="4" t="inlineStr">
        <is>
          <t>100-199</t>
        </is>
      </c>
      <c r="D39" s="4" t="inlineStr">
        <is>
          <t>Property Size</t>
        </is>
      </c>
    </row>
    <row r="40">
      <c r="A40" s="4" t="n">
        <v>9</v>
      </c>
      <c r="B40" s="4" t="n">
        <v>34.62</v>
      </c>
      <c r="C40" s="4" t="inlineStr">
        <is>
          <t>200-299</t>
        </is>
      </c>
      <c r="D40" s="4" t="inlineStr">
        <is>
          <t>Property Size</t>
        </is>
      </c>
    </row>
    <row r="41">
      <c r="A41" s="4" t="n">
        <v>5</v>
      </c>
      <c r="B41" s="4" t="n">
        <v>19.23</v>
      </c>
      <c r="C41" s="4" t="inlineStr">
        <is>
          <t>300-399</t>
        </is>
      </c>
      <c r="D41" s="4" t="inlineStr">
        <is>
          <t>Property Size</t>
        </is>
      </c>
    </row>
    <row r="42">
      <c r="A42" s="4" t="n">
        <v>1</v>
      </c>
      <c r="B42" s="4" t="n">
        <v>3.85</v>
      </c>
      <c r="C42" s="4" t="inlineStr">
        <is>
          <t>500+</t>
        </is>
      </c>
      <c r="D42" s="4" t="inlineStr">
        <is>
          <t>Property Size</t>
        </is>
      </c>
    </row>
    <row r="43">
      <c r="A43" s="9" t="n">
        <v>26</v>
      </c>
      <c r="B43" s="9" t="n">
        <v>100</v>
      </c>
      <c r="D43" s="9" t="inlineStr">
        <is>
          <t>Total Property Size</t>
        </is>
      </c>
    </row>
    <row r="44">
      <c r="A44" s="4" t="n">
        <v>15</v>
      </c>
      <c r="B44" s="4" t="n">
        <v>57.69</v>
      </c>
      <c r="C44" s="4" t="inlineStr">
        <is>
          <t>MARKETRATE</t>
        </is>
      </c>
      <c r="D44" s="4" t="inlineStr">
        <is>
          <t>Rent Type</t>
        </is>
      </c>
    </row>
    <row r="45">
      <c r="A45" s="4" t="n">
        <v>11</v>
      </c>
      <c r="B45" s="4" t="n">
        <v>42.31</v>
      </c>
      <c r="C45" s="4" t="inlineStr">
        <is>
          <t>AFFORDABLE</t>
        </is>
      </c>
      <c r="D45" s="4" t="inlineStr">
        <is>
          <t>Rent Type</t>
        </is>
      </c>
    </row>
    <row r="46">
      <c r="A46" s="9" t="n">
        <v>26</v>
      </c>
      <c r="B46" s="9" t="n">
        <v>100</v>
      </c>
      <c r="D46" s="9" t="inlineStr">
        <is>
          <t>Total Rent Type</t>
        </is>
      </c>
    </row>
    <row r="47"/>
  </sheetData>
  <mergeCells count="2">
    <mergeCell ref="A19:D19"/>
    <mergeCell ref="A1:B1"/>
  </mergeCells>
  <pageMargins left="0.75" right="0.75" top="1" bottom="1" header="0.5" footer="0.5"/>
</worksheet>
</file>

<file path=xl/worksheets/sheet246.xml><?xml version="1.0" encoding="utf-8"?>
<worksheet xmlns="http://schemas.openxmlformats.org/spreadsheetml/2006/main">
  <sheetPr>
    <outlinePr summaryBelow="1" summaryRight="1"/>
    <pageSetUpPr/>
  </sheetPr>
  <dimension ref="A1:D61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9389</v>
      </c>
    </row>
    <row r="3">
      <c r="A3" s="6" t="inlineStr">
        <is>
          <t>Sample (Total number of properties)</t>
        </is>
      </c>
      <c r="B3" s="4" t="n">
        <v>42</v>
      </c>
    </row>
    <row r="4">
      <c r="A4" s="6" t="inlineStr">
        <is>
          <t>Average property taxes per unit</t>
        </is>
      </c>
      <c r="B4" s="7" t="n">
        <v>1717</v>
      </c>
    </row>
    <row r="5">
      <c r="A5" s="6" t="inlineStr">
        <is>
          <t>Average payroll expenses per unit</t>
        </is>
      </c>
      <c r="B5" s="7" t="n">
        <v>1288</v>
      </c>
    </row>
    <row r="6">
      <c r="A6" s="6" t="inlineStr">
        <is>
          <t>Average capital expenditures per unit</t>
        </is>
      </c>
      <c r="B6" s="7" t="n">
        <v>234</v>
      </c>
    </row>
    <row r="7">
      <c r="A7" s="6" t="inlineStr">
        <is>
          <t>Average mortgage per unit</t>
        </is>
      </c>
      <c r="B7" s="7" t="n">
        <v>4174</v>
      </c>
    </row>
    <row r="8">
      <c r="A8" s="6" t="inlineStr">
        <is>
          <t>Average total operating expenses per unit</t>
        </is>
      </c>
      <c r="B8" s="7" t="n">
        <v>4238</v>
      </c>
    </row>
    <row r="9">
      <c r="A9" s="6" t="inlineStr">
        <is>
          <t>Average total expenses per unit</t>
        </is>
      </c>
      <c r="B9" s="7" t="n">
        <v>11650</v>
      </c>
    </row>
    <row r="10">
      <c r="A10" s="6" t="inlineStr">
        <is>
          <t>Average total profit per unit</t>
        </is>
      </c>
      <c r="B10" s="7" t="n">
        <v>1043</v>
      </c>
    </row>
    <row r="11">
      <c r="A11" s="6" t="inlineStr">
        <is>
          <t>Property taxes per dollar of rent</t>
        </is>
      </c>
      <c r="B11" s="4" t="inlineStr">
        <is>
          <t>14 cents</t>
        </is>
      </c>
    </row>
    <row r="12">
      <c r="A12" s="6" t="inlineStr">
        <is>
          <t>Payroll expenses per dollar of rent</t>
        </is>
      </c>
      <c r="B12" s="4" t="inlineStr">
        <is>
          <t>10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33 cents</t>
        </is>
      </c>
    </row>
    <row r="15">
      <c r="A15" s="6" t="inlineStr">
        <is>
          <t>Total operating expenses per dollar of rent</t>
        </is>
      </c>
      <c r="B15" s="4" t="inlineStr">
        <is>
          <t>33 cents</t>
        </is>
      </c>
    </row>
    <row r="16">
      <c r="A16" s="6" t="inlineStr">
        <is>
          <t>Total expenses per dollar of rent</t>
        </is>
      </c>
      <c r="B16" s="4" t="inlineStr">
        <is>
          <t>92 cents</t>
        </is>
      </c>
    </row>
    <row r="17">
      <c r="A17" s="6" t="inlineStr">
        <is>
          <t>Total profit per dollar of rent</t>
        </is>
      </c>
      <c r="B17" s="4" t="inlineStr">
        <is>
          <t>8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5</v>
      </c>
      <c r="B21" s="4" t="n">
        <v>11.9</v>
      </c>
      <c r="C21" s="4" t="inlineStr">
        <is>
          <t>77054</t>
        </is>
      </c>
      <c r="D21" s="4" t="inlineStr">
        <is>
          <t>PROPERTYZIPCODE</t>
        </is>
      </c>
    </row>
    <row r="22">
      <c r="A22" s="4" t="n">
        <v>5</v>
      </c>
      <c r="B22" s="4" t="n">
        <v>11.9</v>
      </c>
      <c r="C22" s="4" t="inlineStr">
        <is>
          <t>77087</t>
        </is>
      </c>
      <c r="D22" s="4" t="inlineStr">
        <is>
          <t>PROPERTYZIPCODE</t>
        </is>
      </c>
    </row>
    <row r="23">
      <c r="A23" s="4" t="n">
        <v>4</v>
      </c>
      <c r="B23" s="4" t="n">
        <v>9.52</v>
      </c>
      <c r="C23" s="4" t="inlineStr">
        <is>
          <t>77061</t>
        </is>
      </c>
      <c r="D23" s="4" t="inlineStr">
        <is>
          <t>PROPERTYZIPCODE</t>
        </is>
      </c>
    </row>
    <row r="24">
      <c r="A24" s="4" t="n">
        <v>4</v>
      </c>
      <c r="B24" s="4" t="n">
        <v>9.52</v>
      </c>
      <c r="C24" s="4" t="inlineStr">
        <is>
          <t>77035</t>
        </is>
      </c>
      <c r="D24" s="4" t="inlineStr">
        <is>
          <t>PROPERTYZIPCODE</t>
        </is>
      </c>
    </row>
    <row r="25">
      <c r="A25" s="4" t="n">
        <v>3</v>
      </c>
      <c r="B25" s="4" t="n">
        <v>7.14</v>
      </c>
      <c r="C25" s="4" t="inlineStr">
        <is>
          <t>77099</t>
        </is>
      </c>
      <c r="D25" s="4" t="inlineStr">
        <is>
          <t>PROPERTYZIPCODE</t>
        </is>
      </c>
    </row>
    <row r="26">
      <c r="A26" s="4" t="n">
        <v>3</v>
      </c>
      <c r="B26" s="4" t="n">
        <v>7.14</v>
      </c>
      <c r="C26" s="4" t="inlineStr">
        <is>
          <t>77071</t>
        </is>
      </c>
      <c r="D26" s="4" t="inlineStr">
        <is>
          <t>PROPERTYZIPCODE</t>
        </is>
      </c>
    </row>
    <row r="27">
      <c r="A27" s="4" t="n">
        <v>2</v>
      </c>
      <c r="B27" s="4" t="n">
        <v>4.76</v>
      </c>
      <c r="C27" s="4" t="inlineStr">
        <is>
          <t>77584</t>
        </is>
      </c>
      <c r="D27" s="4" t="inlineStr">
        <is>
          <t>PROPERTYZIPCODE</t>
        </is>
      </c>
    </row>
    <row r="28">
      <c r="A28" s="4" t="n">
        <v>2</v>
      </c>
      <c r="B28" s="4" t="n">
        <v>4.76</v>
      </c>
      <c r="C28" s="4" t="inlineStr">
        <is>
          <t>77030</t>
        </is>
      </c>
      <c r="D28" s="4" t="inlineStr">
        <is>
          <t>PROPERTYZIPCODE</t>
        </is>
      </c>
    </row>
    <row r="29">
      <c r="A29" s="4" t="n">
        <v>2</v>
      </c>
      <c r="B29" s="4" t="n">
        <v>4.76</v>
      </c>
      <c r="C29" s="4" t="inlineStr">
        <is>
          <t>77023</t>
        </is>
      </c>
      <c r="D29" s="4" t="inlineStr">
        <is>
          <t>PROPERTYZIPCODE</t>
        </is>
      </c>
    </row>
    <row r="30">
      <c r="A30" s="4" t="n">
        <v>2</v>
      </c>
      <c r="B30" s="4" t="n">
        <v>4.76</v>
      </c>
      <c r="C30" s="4" t="inlineStr">
        <is>
          <t>77074</t>
        </is>
      </c>
      <c r="D30" s="4" t="inlineStr">
        <is>
          <t>PROPERTYZIPCODE</t>
        </is>
      </c>
    </row>
    <row r="31">
      <c r="A31" s="4" t="n">
        <v>2</v>
      </c>
      <c r="B31" s="4" t="n">
        <v>4.76</v>
      </c>
      <c r="C31" s="4" t="inlineStr">
        <is>
          <t>77047</t>
        </is>
      </c>
      <c r="D31" s="4" t="inlineStr">
        <is>
          <t>PROPERTYZIPCODE</t>
        </is>
      </c>
    </row>
    <row r="32">
      <c r="A32" s="4" t="n">
        <v>1</v>
      </c>
      <c r="B32" s="4" t="n">
        <v>2.38</v>
      </c>
      <c r="C32" s="4" t="inlineStr">
        <is>
          <t>77031</t>
        </is>
      </c>
      <c r="D32" s="4" t="inlineStr">
        <is>
          <t>PROPERTYZIPCODE</t>
        </is>
      </c>
    </row>
    <row r="33">
      <c r="A33" s="4" t="n">
        <v>1</v>
      </c>
      <c r="B33" s="4" t="n">
        <v>2.38</v>
      </c>
      <c r="C33" s="4" t="inlineStr">
        <is>
          <t>77477</t>
        </is>
      </c>
      <c r="D33" s="4" t="inlineStr">
        <is>
          <t>PROPERTYZIPCODE</t>
        </is>
      </c>
    </row>
    <row r="34">
      <c r="A34" s="4" t="n">
        <v>1</v>
      </c>
      <c r="B34" s="4" t="n">
        <v>2.38</v>
      </c>
      <c r="C34" s="4" t="inlineStr">
        <is>
          <t>77096</t>
        </is>
      </c>
      <c r="D34" s="4" t="inlineStr">
        <is>
          <t>PROPERTYZIPCODE</t>
        </is>
      </c>
    </row>
    <row r="35">
      <c r="A35" s="4" t="n">
        <v>1</v>
      </c>
      <c r="B35" s="4" t="n">
        <v>2.38</v>
      </c>
      <c r="C35" s="4" t="inlineStr">
        <is>
          <t>77021</t>
        </is>
      </c>
      <c r="D35" s="4" t="inlineStr">
        <is>
          <t>PROPERTYZIPCODE</t>
        </is>
      </c>
    </row>
    <row r="36">
      <c r="A36" s="4" t="n">
        <v>1</v>
      </c>
      <c r="B36" s="4" t="n">
        <v>2.38</v>
      </c>
      <c r="C36" s="4" t="inlineStr">
        <is>
          <t>78520</t>
        </is>
      </c>
      <c r="D36" s="4" t="inlineStr">
        <is>
          <t>PROPERTYZIPCODE</t>
        </is>
      </c>
    </row>
    <row r="37">
      <c r="A37" s="4" t="n">
        <v>1</v>
      </c>
      <c r="B37" s="4" t="n">
        <v>2.38</v>
      </c>
      <c r="C37" s="4" t="inlineStr">
        <is>
          <t>77045</t>
        </is>
      </c>
      <c r="D37" s="4" t="inlineStr">
        <is>
          <t>PROPERTYZIPCODE</t>
        </is>
      </c>
    </row>
    <row r="38">
      <c r="A38" s="4" t="n">
        <v>1</v>
      </c>
      <c r="B38" s="4" t="n">
        <v>2.38</v>
      </c>
      <c r="C38" s="4" t="inlineStr">
        <is>
          <t>77025</t>
        </is>
      </c>
      <c r="D38" s="4" t="inlineStr">
        <is>
          <t>PROPERTYZIPCODE</t>
        </is>
      </c>
    </row>
    <row r="39">
      <c r="A39" s="4" t="n">
        <v>1</v>
      </c>
      <c r="B39" s="4" t="n">
        <v>2.38</v>
      </c>
      <c r="C39" s="4" t="inlineStr">
        <is>
          <t>77036</t>
        </is>
      </c>
      <c r="D39" s="4" t="inlineStr">
        <is>
          <t>PROPERTYZIPCODE</t>
        </is>
      </c>
    </row>
    <row r="40">
      <c r="A40" s="9" t="n">
        <v>42</v>
      </c>
      <c r="B40" s="9" t="n">
        <v>100</v>
      </c>
      <c r="D40" s="9" t="inlineStr">
        <is>
          <t>Total PROPERTYZIPCODE</t>
        </is>
      </c>
    </row>
    <row r="41">
      <c r="A41" s="4" t="n">
        <v>38</v>
      </c>
      <c r="B41" s="4" t="n">
        <v>90.48</v>
      </c>
      <c r="C41" s="4" t="inlineStr">
        <is>
          <t>GARDEN</t>
        </is>
      </c>
      <c r="D41" s="4" t="inlineStr">
        <is>
          <t>Property Type</t>
        </is>
      </c>
    </row>
    <row r="42">
      <c r="A42" s="4" t="n">
        <v>2</v>
      </c>
      <c r="B42" s="4" t="n">
        <v>4.76</v>
      </c>
      <c r="C42" s="4" t="inlineStr">
        <is>
          <t>MANUF</t>
        </is>
      </c>
      <c r="D42" s="4" t="inlineStr">
        <is>
          <t>Property Type</t>
        </is>
      </c>
    </row>
    <row r="43">
      <c r="A43" s="4" t="n">
        <v>1</v>
      </c>
      <c r="B43" s="4" t="n">
        <v>2.38</v>
      </c>
      <c r="C43" s="4" t="inlineStr">
        <is>
          <t>MIDRISE</t>
        </is>
      </c>
      <c r="D43" s="4" t="inlineStr">
        <is>
          <t>Property Type</t>
        </is>
      </c>
    </row>
    <row r="44">
      <c r="A44" s="4" t="n">
        <v>1</v>
      </c>
      <c r="B44" s="4" t="n">
        <v>2.38</v>
      </c>
      <c r="C44" s="4" t="inlineStr">
        <is>
          <t>SENIOR</t>
        </is>
      </c>
      <c r="D44" s="4" t="inlineStr">
        <is>
          <t>Property Type</t>
        </is>
      </c>
    </row>
    <row r="45">
      <c r="A45" s="9" t="n">
        <v>42</v>
      </c>
      <c r="B45" s="9" t="n">
        <v>100</v>
      </c>
      <c r="D45" s="9" t="inlineStr">
        <is>
          <t>Total Property Type</t>
        </is>
      </c>
    </row>
    <row r="46">
      <c r="A46" s="4" t="n">
        <v>3</v>
      </c>
      <c r="B46" s="4" t="n">
        <v>7.14</v>
      </c>
      <c r="C46" s="4" t="inlineStr">
        <is>
          <t>Less than 5 years</t>
        </is>
      </c>
      <c r="D46" s="4" t="inlineStr">
        <is>
          <t>Age of Property</t>
        </is>
      </c>
    </row>
    <row r="47">
      <c r="A47" s="4" t="n">
        <v>15</v>
      </c>
      <c r="B47" s="4" t="n">
        <v>35.71</v>
      </c>
      <c r="C47" s="4" t="inlineStr">
        <is>
          <t>5-9 years</t>
        </is>
      </c>
      <c r="D47" s="4" t="inlineStr">
        <is>
          <t>Age of Property</t>
        </is>
      </c>
    </row>
    <row r="48">
      <c r="A48" s="4" t="n">
        <v>10</v>
      </c>
      <c r="B48" s="4" t="n">
        <v>23.81</v>
      </c>
      <c r="C48" s="4" t="inlineStr">
        <is>
          <t>10-19 years</t>
        </is>
      </c>
      <c r="D48" s="4" t="inlineStr">
        <is>
          <t>Age of Property</t>
        </is>
      </c>
    </row>
    <row r="49">
      <c r="A49" s="4" t="n">
        <v>14</v>
      </c>
      <c r="B49" s="4" t="n">
        <v>33.33</v>
      </c>
      <c r="C49" s="4" t="inlineStr">
        <is>
          <t>20+ years</t>
        </is>
      </c>
      <c r="D49" s="4" t="inlineStr">
        <is>
          <t>Age of Property</t>
        </is>
      </c>
    </row>
    <row r="50">
      <c r="A50" s="9" t="n">
        <v>42</v>
      </c>
      <c r="B50" s="9" t="n">
        <v>100</v>
      </c>
      <c r="D50" s="9" t="inlineStr">
        <is>
          <t>Total Age of Property</t>
        </is>
      </c>
    </row>
    <row r="51">
      <c r="A51" s="4" t="n">
        <v>13</v>
      </c>
      <c r="B51" s="4" t="n">
        <v>30.95</v>
      </c>
      <c r="C51" s="4" t="inlineStr">
        <is>
          <t>Less than 100</t>
        </is>
      </c>
      <c r="D51" s="4" t="inlineStr">
        <is>
          <t>Property Size</t>
        </is>
      </c>
    </row>
    <row r="52">
      <c r="A52" s="4" t="n">
        <v>7</v>
      </c>
      <c r="B52" s="4" t="n">
        <v>16.67</v>
      </c>
      <c r="C52" s="4" t="inlineStr">
        <is>
          <t>100-199</t>
        </is>
      </c>
      <c r="D52" s="4" t="inlineStr">
        <is>
          <t>Property Size</t>
        </is>
      </c>
    </row>
    <row r="53">
      <c r="A53" s="4" t="n">
        <v>11</v>
      </c>
      <c r="B53" s="4" t="n">
        <v>26.19</v>
      </c>
      <c r="C53" s="4" t="inlineStr">
        <is>
          <t>200-299</t>
        </is>
      </c>
      <c r="D53" s="4" t="inlineStr">
        <is>
          <t>Property Size</t>
        </is>
      </c>
    </row>
    <row r="54">
      <c r="A54" s="4" t="n">
        <v>4</v>
      </c>
      <c r="B54" s="4" t="n">
        <v>9.52</v>
      </c>
      <c r="C54" s="4" t="inlineStr">
        <is>
          <t>300-399</t>
        </is>
      </c>
      <c r="D54" s="4" t="inlineStr">
        <is>
          <t>Property Size</t>
        </is>
      </c>
    </row>
    <row r="55">
      <c r="A55" s="4" t="n">
        <v>4</v>
      </c>
      <c r="B55" s="4" t="n">
        <v>9.52</v>
      </c>
      <c r="C55" s="4" t="inlineStr">
        <is>
          <t>400-499</t>
        </is>
      </c>
      <c r="D55" s="4" t="inlineStr">
        <is>
          <t>Property Size</t>
        </is>
      </c>
    </row>
    <row r="56">
      <c r="A56" s="4" t="n">
        <v>3</v>
      </c>
      <c r="B56" s="4" t="n">
        <v>7.14</v>
      </c>
      <c r="C56" s="4" t="inlineStr">
        <is>
          <t>500+</t>
        </is>
      </c>
      <c r="D56" s="4" t="inlineStr">
        <is>
          <t>Property Size</t>
        </is>
      </c>
    </row>
    <row r="57">
      <c r="A57" s="9" t="n">
        <v>42</v>
      </c>
      <c r="B57" s="9" t="n">
        <v>100</v>
      </c>
      <c r="D57" s="9" t="inlineStr">
        <is>
          <t>Total Property Size</t>
        </is>
      </c>
    </row>
    <row r="58">
      <c r="A58" s="4" t="n">
        <v>24</v>
      </c>
      <c r="B58" s="4" t="n">
        <v>57.14</v>
      </c>
      <c r="C58" s="4" t="inlineStr">
        <is>
          <t>MARKETRATE</t>
        </is>
      </c>
      <c r="D58" s="4" t="inlineStr">
        <is>
          <t>Rent Type</t>
        </is>
      </c>
    </row>
    <row r="59">
      <c r="A59" s="4" t="n">
        <v>18</v>
      </c>
      <c r="B59" s="4" t="n">
        <v>42.86</v>
      </c>
      <c r="C59" s="4" t="inlineStr">
        <is>
          <t>AFFORDABLE</t>
        </is>
      </c>
      <c r="D59" s="4" t="inlineStr">
        <is>
          <t>Rent Type</t>
        </is>
      </c>
    </row>
    <row r="60">
      <c r="A60" s="9" t="n">
        <v>42</v>
      </c>
      <c r="B60" s="9" t="n">
        <v>100</v>
      </c>
      <c r="D60" s="9" t="inlineStr">
        <is>
          <t>Total Rent Type</t>
        </is>
      </c>
    </row>
    <row r="61"/>
  </sheetData>
  <mergeCells count="2">
    <mergeCell ref="A19:D19"/>
    <mergeCell ref="A1:B1"/>
  </mergeCells>
  <pageMargins left="0.75" right="0.75" top="1" bottom="1" header="0.5" footer="0.5"/>
</worksheet>
</file>

<file path=xl/worksheets/sheet247.xml><?xml version="1.0" encoding="utf-8"?>
<worksheet xmlns="http://schemas.openxmlformats.org/spreadsheetml/2006/main">
  <sheetPr>
    <outlinePr summaryBelow="1" summaryRight="1"/>
    <pageSetUpPr/>
  </sheetPr>
  <dimension ref="A1:D52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6150</v>
      </c>
    </row>
    <row r="3">
      <c r="A3" s="6" t="inlineStr">
        <is>
          <t>Sample (Total number of properties)</t>
        </is>
      </c>
      <c r="B3" s="4" t="n">
        <v>26</v>
      </c>
    </row>
    <row r="4">
      <c r="A4" s="6" t="inlineStr">
        <is>
          <t>Average property taxes per unit</t>
        </is>
      </c>
      <c r="B4" s="7" t="n">
        <v>1601</v>
      </c>
    </row>
    <row r="5">
      <c r="A5" s="6" t="inlineStr">
        <is>
          <t>Average payroll expenses per unit</t>
        </is>
      </c>
      <c r="B5" s="7" t="n">
        <v>1407</v>
      </c>
    </row>
    <row r="6">
      <c r="A6" s="6" t="inlineStr">
        <is>
          <t>Average capital expenditures per unit</t>
        </is>
      </c>
      <c r="B6" s="7" t="n">
        <v>233</v>
      </c>
    </row>
    <row r="7">
      <c r="A7" s="6" t="inlineStr">
        <is>
          <t>Average mortgage per unit</t>
        </is>
      </c>
      <c r="B7" s="7" t="n">
        <v>4836</v>
      </c>
    </row>
    <row r="8">
      <c r="A8" s="6" t="inlineStr">
        <is>
          <t>Average total operating expenses per unit</t>
        </is>
      </c>
      <c r="B8" s="7" t="n">
        <v>3618</v>
      </c>
    </row>
    <row r="9">
      <c r="A9" s="6" t="inlineStr">
        <is>
          <t>Average total expenses per unit</t>
        </is>
      </c>
      <c r="B9" s="7" t="n">
        <v>11695</v>
      </c>
    </row>
    <row r="10">
      <c r="A10" s="6" t="inlineStr">
        <is>
          <t>Average total profit per unit</t>
        </is>
      </c>
      <c r="B10" s="7" t="n">
        <v>1209</v>
      </c>
    </row>
    <row r="11">
      <c r="A11" s="6" t="inlineStr">
        <is>
          <t>Property taxes per dollar of rent</t>
        </is>
      </c>
      <c r="B11" s="4" t="inlineStr">
        <is>
          <t>12 cents</t>
        </is>
      </c>
    </row>
    <row r="12">
      <c r="A12" s="6" t="inlineStr">
        <is>
          <t>Payroll expenses per dollar of rent</t>
        </is>
      </c>
      <c r="B12" s="4" t="inlineStr">
        <is>
          <t>11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37 cents</t>
        </is>
      </c>
    </row>
    <row r="15">
      <c r="A15" s="6" t="inlineStr">
        <is>
          <t>Total operating expenses per dollar of rent</t>
        </is>
      </c>
      <c r="B15" s="4" t="inlineStr">
        <is>
          <t>28 cents</t>
        </is>
      </c>
    </row>
    <row r="16">
      <c r="A16" s="6" t="inlineStr">
        <is>
          <t>Total expenses per dollar of rent</t>
        </is>
      </c>
      <c r="B16" s="4" t="inlineStr">
        <is>
          <t>91 cents</t>
        </is>
      </c>
    </row>
    <row r="17">
      <c r="A17" s="6" t="inlineStr">
        <is>
          <t>Total profit per dollar of rent</t>
        </is>
      </c>
      <c r="B17" s="4" t="inlineStr">
        <is>
          <t>9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5</v>
      </c>
      <c r="B21" s="4" t="n">
        <v>19.23</v>
      </c>
      <c r="C21" s="4" t="inlineStr">
        <is>
          <t>77802</t>
        </is>
      </c>
      <c r="D21" s="4" t="inlineStr">
        <is>
          <t>PROPERTYZIPCODE</t>
        </is>
      </c>
    </row>
    <row r="22">
      <c r="A22" s="4" t="n">
        <v>5</v>
      </c>
      <c r="B22" s="4" t="n">
        <v>19.23</v>
      </c>
      <c r="C22" s="4" t="inlineStr">
        <is>
          <t>77840</t>
        </is>
      </c>
      <c r="D22" s="4" t="inlineStr">
        <is>
          <t>PROPERTYZIPCODE</t>
        </is>
      </c>
    </row>
    <row r="23">
      <c r="A23" s="4" t="n">
        <v>4</v>
      </c>
      <c r="B23" s="4" t="n">
        <v>15.38</v>
      </c>
      <c r="C23" s="4" t="inlineStr">
        <is>
          <t>77845</t>
        </is>
      </c>
      <c r="D23" s="4" t="inlineStr">
        <is>
          <t>PROPERTYZIPCODE</t>
        </is>
      </c>
    </row>
    <row r="24">
      <c r="A24" s="4" t="n">
        <v>3</v>
      </c>
      <c r="B24" s="4" t="n">
        <v>11.54</v>
      </c>
      <c r="C24" s="4" t="inlineStr">
        <is>
          <t>77801</t>
        </is>
      </c>
      <c r="D24" s="4" t="inlineStr">
        <is>
          <t>PROPERTYZIPCODE</t>
        </is>
      </c>
    </row>
    <row r="25">
      <c r="A25" s="4" t="n">
        <v>2</v>
      </c>
      <c r="B25" s="4" t="n">
        <v>7.69</v>
      </c>
      <c r="C25" s="4" t="inlineStr">
        <is>
          <t>78942</t>
        </is>
      </c>
      <c r="D25" s="4" t="inlineStr">
        <is>
          <t>PROPERTYZIPCODE</t>
        </is>
      </c>
    </row>
    <row r="26">
      <c r="A26" s="4" t="n">
        <v>2</v>
      </c>
      <c r="B26" s="4" t="n">
        <v>7.69</v>
      </c>
      <c r="C26" s="4" t="inlineStr">
        <is>
          <t>77803</t>
        </is>
      </c>
      <c r="D26" s="4" t="inlineStr">
        <is>
          <t>PROPERTYZIPCODE</t>
        </is>
      </c>
    </row>
    <row r="27">
      <c r="A27" s="4" t="n">
        <v>1</v>
      </c>
      <c r="B27" s="4" t="n">
        <v>3.85</v>
      </c>
      <c r="C27" s="4" t="inlineStr">
        <is>
          <t>78738</t>
        </is>
      </c>
      <c r="D27" s="4" t="inlineStr">
        <is>
          <t>PROPERTYZIPCODE</t>
        </is>
      </c>
    </row>
    <row r="28">
      <c r="A28" s="4" t="n">
        <v>1</v>
      </c>
      <c r="B28" s="4" t="n">
        <v>3.85</v>
      </c>
      <c r="C28" s="4" t="inlineStr">
        <is>
          <t>77836</t>
        </is>
      </c>
      <c r="D28" s="4" t="inlineStr">
        <is>
          <t>PROPERTYZIPCODE</t>
        </is>
      </c>
    </row>
    <row r="29">
      <c r="A29" s="4" t="n">
        <v>1</v>
      </c>
      <c r="B29" s="4" t="n">
        <v>3.85</v>
      </c>
      <c r="C29" s="4" t="inlineStr">
        <is>
          <t>78613</t>
        </is>
      </c>
      <c r="D29" s="4" t="inlineStr">
        <is>
          <t>PROPERTYZIPCODE</t>
        </is>
      </c>
    </row>
    <row r="30">
      <c r="A30" s="4" t="n">
        <v>1</v>
      </c>
      <c r="B30" s="4" t="n">
        <v>3.85</v>
      </c>
      <c r="C30" s="4" t="inlineStr">
        <is>
          <t>78666</t>
        </is>
      </c>
      <c r="D30" s="4" t="inlineStr">
        <is>
          <t>PROPERTYZIPCODE</t>
        </is>
      </c>
    </row>
    <row r="31">
      <c r="A31" s="4" t="n">
        <v>1</v>
      </c>
      <c r="B31" s="4" t="n">
        <v>3.85</v>
      </c>
      <c r="C31" s="4" t="inlineStr">
        <is>
          <t>77474</t>
        </is>
      </c>
      <c r="D31" s="4" t="inlineStr">
        <is>
          <t>PROPERTYZIPCODE</t>
        </is>
      </c>
    </row>
    <row r="32">
      <c r="A32" s="9" t="n">
        <v>26</v>
      </c>
      <c r="B32" s="9" t="n">
        <v>100</v>
      </c>
      <c r="D32" s="9" t="inlineStr">
        <is>
          <t>Total PROPERTYZIPCODE</t>
        </is>
      </c>
    </row>
    <row r="33">
      <c r="A33" s="4" t="n">
        <v>20</v>
      </c>
      <c r="B33" s="4" t="n">
        <v>76.92</v>
      </c>
      <c r="C33" s="4" t="inlineStr">
        <is>
          <t>GARDEN</t>
        </is>
      </c>
      <c r="D33" s="4" t="inlineStr">
        <is>
          <t>Property Type</t>
        </is>
      </c>
    </row>
    <row r="34">
      <c r="A34" s="4" t="n">
        <v>5</v>
      </c>
      <c r="B34" s="4" t="n">
        <v>19.23</v>
      </c>
      <c r="C34" s="4" t="inlineStr">
        <is>
          <t>STUDENT</t>
        </is>
      </c>
      <c r="D34" s="4" t="inlineStr">
        <is>
          <t>Property Type</t>
        </is>
      </c>
    </row>
    <row r="35">
      <c r="A35" s="4" t="n">
        <v>1</v>
      </c>
      <c r="B35" s="4" t="n">
        <v>3.85</v>
      </c>
      <c r="C35" s="4" t="inlineStr">
        <is>
          <t>SENIOR</t>
        </is>
      </c>
      <c r="D35" s="4" t="inlineStr">
        <is>
          <t>Property Type</t>
        </is>
      </c>
    </row>
    <row r="36">
      <c r="A36" s="9" t="n">
        <v>26</v>
      </c>
      <c r="B36" s="9" t="n">
        <v>100</v>
      </c>
      <c r="D36" s="9" t="inlineStr">
        <is>
          <t>Total Property Type</t>
        </is>
      </c>
    </row>
    <row r="37">
      <c r="A37" s="4" t="n">
        <v>4</v>
      </c>
      <c r="B37" s="4" t="n">
        <v>15.38</v>
      </c>
      <c r="C37" s="4" t="inlineStr">
        <is>
          <t>Less than 5 years</t>
        </is>
      </c>
      <c r="D37" s="4" t="inlineStr">
        <is>
          <t>Age of Property</t>
        </is>
      </c>
    </row>
    <row r="38">
      <c r="A38" s="4" t="n">
        <v>6</v>
      </c>
      <c r="B38" s="4" t="n">
        <v>23.08</v>
      </c>
      <c r="C38" s="4" t="inlineStr">
        <is>
          <t>5-9 years</t>
        </is>
      </c>
      <c r="D38" s="4" t="inlineStr">
        <is>
          <t>Age of Property</t>
        </is>
      </c>
    </row>
    <row r="39">
      <c r="A39" s="4" t="n">
        <v>7</v>
      </c>
      <c r="B39" s="4" t="n">
        <v>26.92</v>
      </c>
      <c r="C39" s="4" t="inlineStr">
        <is>
          <t>10-19 years</t>
        </is>
      </c>
      <c r="D39" s="4" t="inlineStr">
        <is>
          <t>Age of Property</t>
        </is>
      </c>
    </row>
    <row r="40">
      <c r="A40" s="4" t="n">
        <v>9</v>
      </c>
      <c r="B40" s="4" t="n">
        <v>34.62</v>
      </c>
      <c r="C40" s="4" t="inlineStr">
        <is>
          <t>20+ years</t>
        </is>
      </c>
      <c r="D40" s="4" t="inlineStr">
        <is>
          <t>Age of Property</t>
        </is>
      </c>
    </row>
    <row r="41">
      <c r="A41" s="9" t="n">
        <v>26</v>
      </c>
      <c r="B41" s="9" t="n">
        <v>100</v>
      </c>
      <c r="D41" s="9" t="inlineStr">
        <is>
          <t>Total Age of Property</t>
        </is>
      </c>
    </row>
    <row r="42">
      <c r="A42" s="4" t="n">
        <v>11</v>
      </c>
      <c r="B42" s="4" t="n">
        <v>42.31</v>
      </c>
      <c r="C42" s="4" t="inlineStr">
        <is>
          <t>Less than 100</t>
        </is>
      </c>
      <c r="D42" s="4" t="inlineStr">
        <is>
          <t>Property Size</t>
        </is>
      </c>
    </row>
    <row r="43">
      <c r="A43" s="4" t="n">
        <v>3</v>
      </c>
      <c r="B43" s="4" t="n">
        <v>11.54</v>
      </c>
      <c r="C43" s="4" t="inlineStr">
        <is>
          <t>100-199</t>
        </is>
      </c>
      <c r="D43" s="4" t="inlineStr">
        <is>
          <t>Property Size</t>
        </is>
      </c>
    </row>
    <row r="44">
      <c r="A44" s="4" t="n">
        <v>4</v>
      </c>
      <c r="B44" s="4" t="n">
        <v>15.38</v>
      </c>
      <c r="C44" s="4" t="inlineStr">
        <is>
          <t>200-299</t>
        </is>
      </c>
      <c r="D44" s="4" t="inlineStr">
        <is>
          <t>Property Size</t>
        </is>
      </c>
    </row>
    <row r="45">
      <c r="A45" s="4" t="n">
        <v>4</v>
      </c>
      <c r="B45" s="4" t="n">
        <v>15.38</v>
      </c>
      <c r="C45" s="4" t="inlineStr">
        <is>
          <t>300-399</t>
        </is>
      </c>
      <c r="D45" s="4" t="inlineStr">
        <is>
          <t>Property Size</t>
        </is>
      </c>
    </row>
    <row r="46">
      <c r="A46" s="4" t="n">
        <v>2</v>
      </c>
      <c r="B46" s="4" t="n">
        <v>7.69</v>
      </c>
      <c r="C46" s="4" t="inlineStr">
        <is>
          <t>400-499</t>
        </is>
      </c>
      <c r="D46" s="4" t="inlineStr">
        <is>
          <t>Property Size</t>
        </is>
      </c>
    </row>
    <row r="47">
      <c r="A47" s="4" t="n">
        <v>2</v>
      </c>
      <c r="B47" s="4" t="n">
        <v>7.69</v>
      </c>
      <c r="C47" s="4" t="inlineStr">
        <is>
          <t>500+</t>
        </is>
      </c>
      <c r="D47" s="4" t="inlineStr">
        <is>
          <t>Property Size</t>
        </is>
      </c>
    </row>
    <row r="48">
      <c r="A48" s="9" t="n">
        <v>26</v>
      </c>
      <c r="B48" s="9" t="n">
        <v>100</v>
      </c>
      <c r="D48" s="9" t="inlineStr">
        <is>
          <t>Total Property Size</t>
        </is>
      </c>
    </row>
    <row r="49">
      <c r="A49" s="4" t="n">
        <v>16</v>
      </c>
      <c r="B49" s="4" t="n">
        <v>61.54</v>
      </c>
      <c r="C49" s="4" t="inlineStr">
        <is>
          <t>AFFORDABLE</t>
        </is>
      </c>
      <c r="D49" s="4" t="inlineStr">
        <is>
          <t>Rent Type</t>
        </is>
      </c>
    </row>
    <row r="50">
      <c r="A50" s="4" t="n">
        <v>10</v>
      </c>
      <c r="B50" s="4" t="n">
        <v>38.46</v>
      </c>
      <c r="C50" s="4" t="inlineStr">
        <is>
          <t>MARKETRATE</t>
        </is>
      </c>
      <c r="D50" s="4" t="inlineStr">
        <is>
          <t>Rent Type</t>
        </is>
      </c>
    </row>
    <row r="51">
      <c r="A51" s="9" t="n">
        <v>26</v>
      </c>
      <c r="B51" s="9" t="n">
        <v>100</v>
      </c>
      <c r="D51" s="9" t="inlineStr">
        <is>
          <t>Total Rent Type</t>
        </is>
      </c>
    </row>
    <row r="52"/>
  </sheetData>
  <mergeCells count="2">
    <mergeCell ref="A19:D19"/>
    <mergeCell ref="A1:B1"/>
  </mergeCells>
  <pageMargins left="0.75" right="0.75" top="1" bottom="1" header="0.5" footer="0.5"/>
</worksheet>
</file>

<file path=xl/worksheets/sheet248.xml><?xml version="1.0" encoding="utf-8"?>
<worksheet xmlns="http://schemas.openxmlformats.org/spreadsheetml/2006/main">
  <sheetPr>
    <outlinePr summaryBelow="1" summaryRight="1"/>
    <pageSetUpPr/>
  </sheetPr>
  <dimension ref="A1:D56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5993</v>
      </c>
    </row>
    <row r="3">
      <c r="A3" s="6" t="inlineStr">
        <is>
          <t>Sample (Total number of properties)</t>
        </is>
      </c>
      <c r="B3" s="4" t="n">
        <v>39</v>
      </c>
    </row>
    <row r="4">
      <c r="A4" s="6" t="inlineStr">
        <is>
          <t>Average property taxes per unit</t>
        </is>
      </c>
      <c r="B4" s="7" t="n">
        <v>1273</v>
      </c>
    </row>
    <row r="5">
      <c r="A5" s="6" t="inlineStr">
        <is>
          <t>Average payroll expenses per unit</t>
        </is>
      </c>
      <c r="B5" s="7" t="n">
        <v>1552</v>
      </c>
    </row>
    <row r="6">
      <c r="A6" s="6" t="inlineStr">
        <is>
          <t>Average capital expenditures per unit</t>
        </is>
      </c>
      <c r="B6" s="7" t="n">
        <v>255</v>
      </c>
    </row>
    <row r="7">
      <c r="A7" s="6" t="inlineStr">
        <is>
          <t>Average mortgage per unit</t>
        </is>
      </c>
      <c r="B7" s="7" t="n">
        <v>5080</v>
      </c>
    </row>
    <row r="8">
      <c r="A8" s="6" t="inlineStr">
        <is>
          <t>Average total operating expenses per unit</t>
        </is>
      </c>
      <c r="B8" s="7" t="n">
        <v>3695</v>
      </c>
    </row>
    <row r="9">
      <c r="A9" s="6" t="inlineStr">
        <is>
          <t>Average total expenses per unit</t>
        </is>
      </c>
      <c r="B9" s="7" t="n">
        <v>11856</v>
      </c>
    </row>
    <row r="10">
      <c r="A10" s="6" t="inlineStr">
        <is>
          <t>Average total profit per unit</t>
        </is>
      </c>
      <c r="B10" s="7" t="n">
        <v>1270</v>
      </c>
    </row>
    <row r="11">
      <c r="A11" s="6" t="inlineStr">
        <is>
          <t>Property taxes per dollar of rent</t>
        </is>
      </c>
      <c r="B11" s="4" t="inlineStr">
        <is>
          <t>10 cents</t>
        </is>
      </c>
    </row>
    <row r="12">
      <c r="A12" s="6" t="inlineStr">
        <is>
          <t>Payroll expenses per dollar of rent</t>
        </is>
      </c>
      <c r="B12" s="4" t="inlineStr">
        <is>
          <t>12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39 cents</t>
        </is>
      </c>
    </row>
    <row r="15">
      <c r="A15" s="6" t="inlineStr">
        <is>
          <t>Total operating expenses per dollar of rent</t>
        </is>
      </c>
      <c r="B15" s="4" t="inlineStr">
        <is>
          <t>28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5</v>
      </c>
      <c r="B21" s="4" t="n">
        <v>12.82</v>
      </c>
      <c r="C21" s="4" t="inlineStr">
        <is>
          <t>79705</t>
        </is>
      </c>
      <c r="D21" s="4" t="inlineStr">
        <is>
          <t>PROPERTYZIPCODE</t>
        </is>
      </c>
    </row>
    <row r="22">
      <c r="A22" s="4" t="n">
        <v>4</v>
      </c>
      <c r="B22" s="4" t="n">
        <v>10.26</v>
      </c>
      <c r="C22" s="4" t="inlineStr">
        <is>
          <t>76541</t>
        </is>
      </c>
      <c r="D22" s="4" t="inlineStr">
        <is>
          <t>PROPERTYZIPCODE</t>
        </is>
      </c>
    </row>
    <row r="23">
      <c r="A23" s="4" t="n">
        <v>4</v>
      </c>
      <c r="B23" s="4" t="n">
        <v>10.26</v>
      </c>
      <c r="C23" s="4" t="inlineStr">
        <is>
          <t>79707</t>
        </is>
      </c>
      <c r="D23" s="4" t="inlineStr">
        <is>
          <t>PROPERTYZIPCODE</t>
        </is>
      </c>
    </row>
    <row r="24">
      <c r="A24" s="4" t="n">
        <v>3</v>
      </c>
      <c r="B24" s="4" t="n">
        <v>7.69</v>
      </c>
      <c r="C24" s="4" t="inlineStr">
        <is>
          <t>76904</t>
        </is>
      </c>
      <c r="D24" s="4" t="inlineStr">
        <is>
          <t>PROPERTYZIPCODE</t>
        </is>
      </c>
    </row>
    <row r="25">
      <c r="A25" s="4" t="n">
        <v>3</v>
      </c>
      <c r="B25" s="4" t="n">
        <v>7.69</v>
      </c>
      <c r="C25" s="4" t="inlineStr">
        <is>
          <t>79762</t>
        </is>
      </c>
      <c r="D25" s="4" t="inlineStr">
        <is>
          <t>PROPERTYZIPCODE</t>
        </is>
      </c>
    </row>
    <row r="26">
      <c r="A26" s="4" t="n">
        <v>3</v>
      </c>
      <c r="B26" s="4" t="n">
        <v>7.69</v>
      </c>
      <c r="C26" s="4" t="inlineStr">
        <is>
          <t>79761</t>
        </is>
      </c>
      <c r="D26" s="4" t="inlineStr">
        <is>
          <t>PROPERTYZIPCODE</t>
        </is>
      </c>
    </row>
    <row r="27">
      <c r="A27" s="4" t="n">
        <v>3</v>
      </c>
      <c r="B27" s="4" t="n">
        <v>7.69</v>
      </c>
      <c r="C27" s="4" t="inlineStr">
        <is>
          <t>76543</t>
        </is>
      </c>
      <c r="D27" s="4" t="inlineStr">
        <is>
          <t>PROPERTYZIPCODE</t>
        </is>
      </c>
    </row>
    <row r="28">
      <c r="A28" s="4" t="n">
        <v>3</v>
      </c>
      <c r="B28" s="4" t="n">
        <v>7.69</v>
      </c>
      <c r="C28" s="4" t="inlineStr">
        <is>
          <t>79706</t>
        </is>
      </c>
      <c r="D28" s="4" t="inlineStr">
        <is>
          <t>PROPERTYZIPCODE</t>
        </is>
      </c>
    </row>
    <row r="29">
      <c r="A29" s="4" t="n">
        <v>2</v>
      </c>
      <c r="B29" s="4" t="n">
        <v>5.13</v>
      </c>
      <c r="C29" s="4" t="inlineStr">
        <is>
          <t>79765</t>
        </is>
      </c>
      <c r="D29" s="4" t="inlineStr">
        <is>
          <t>PROPERTYZIPCODE</t>
        </is>
      </c>
    </row>
    <row r="30">
      <c r="A30" s="4" t="n">
        <v>2</v>
      </c>
      <c r="B30" s="4" t="n">
        <v>5.13</v>
      </c>
      <c r="C30" s="4" t="inlineStr">
        <is>
          <t>76901</t>
        </is>
      </c>
      <c r="D30" s="4" t="inlineStr">
        <is>
          <t>PROPERTYZIPCODE</t>
        </is>
      </c>
    </row>
    <row r="31">
      <c r="A31" s="4" t="n">
        <v>1</v>
      </c>
      <c r="B31" s="4" t="n">
        <v>2.56</v>
      </c>
      <c r="C31" s="4" t="inlineStr">
        <is>
          <t>85204</t>
        </is>
      </c>
      <c r="D31" s="4" t="inlineStr">
        <is>
          <t>PROPERTYZIPCODE</t>
        </is>
      </c>
    </row>
    <row r="32">
      <c r="A32" s="4" t="n">
        <v>1</v>
      </c>
      <c r="B32" s="4" t="n">
        <v>2.56</v>
      </c>
      <c r="C32" s="4" t="inlineStr">
        <is>
          <t>79703</t>
        </is>
      </c>
      <c r="D32" s="4" t="inlineStr">
        <is>
          <t>PROPERTYZIPCODE</t>
        </is>
      </c>
    </row>
    <row r="33">
      <c r="A33" s="4" t="n">
        <v>1</v>
      </c>
      <c r="B33" s="4" t="n">
        <v>2.56</v>
      </c>
      <c r="C33" s="4" t="inlineStr">
        <is>
          <t>30060</t>
        </is>
      </c>
      <c r="D33" s="4" t="inlineStr">
        <is>
          <t>PROPERTYZIPCODE</t>
        </is>
      </c>
    </row>
    <row r="34">
      <c r="A34" s="4" t="n">
        <v>1</v>
      </c>
      <c r="B34" s="4" t="n">
        <v>2.56</v>
      </c>
      <c r="C34" s="4" t="inlineStr">
        <is>
          <t>76905</t>
        </is>
      </c>
      <c r="D34" s="4" t="inlineStr">
        <is>
          <t>PROPERTYZIPCODE</t>
        </is>
      </c>
    </row>
    <row r="35">
      <c r="A35" s="4" t="n">
        <v>1</v>
      </c>
      <c r="B35" s="4" t="n">
        <v>2.56</v>
      </c>
      <c r="C35" s="4" t="inlineStr">
        <is>
          <t>76542</t>
        </is>
      </c>
      <c r="D35" s="4" t="inlineStr">
        <is>
          <t>PROPERTYZIPCODE</t>
        </is>
      </c>
    </row>
    <row r="36">
      <c r="A36" s="4" t="n">
        <v>1</v>
      </c>
      <c r="B36" s="4" t="n">
        <v>2.56</v>
      </c>
      <c r="C36" s="4" t="inlineStr">
        <is>
          <t>79763</t>
        </is>
      </c>
      <c r="D36" s="4" t="inlineStr">
        <is>
          <t>PROPERTYZIPCODE</t>
        </is>
      </c>
    </row>
    <row r="37">
      <c r="A37" s="4" t="n">
        <v>1</v>
      </c>
      <c r="B37" s="4" t="n">
        <v>2.56</v>
      </c>
      <c r="C37" s="4" t="inlineStr">
        <is>
          <t>76549</t>
        </is>
      </c>
      <c r="D37" s="4" t="inlineStr">
        <is>
          <t>PROPERTYZIPCODE</t>
        </is>
      </c>
    </row>
    <row r="38">
      <c r="A38" s="9" t="n">
        <v>39</v>
      </c>
      <c r="B38" s="9" t="n">
        <v>100</v>
      </c>
      <c r="D38" s="9" t="inlineStr">
        <is>
          <t>Total PROPERTYZIPCODE</t>
        </is>
      </c>
    </row>
    <row r="39">
      <c r="A39" s="4" t="n">
        <v>38</v>
      </c>
      <c r="B39" s="4" t="n">
        <v>97.44</v>
      </c>
      <c r="C39" s="4" t="inlineStr">
        <is>
          <t>GARDEN</t>
        </is>
      </c>
      <c r="D39" s="4" t="inlineStr">
        <is>
          <t>Property Type</t>
        </is>
      </c>
    </row>
    <row r="40">
      <c r="A40" s="4" t="n">
        <v>1</v>
      </c>
      <c r="B40" s="4" t="n">
        <v>2.56</v>
      </c>
      <c r="C40" s="4" t="inlineStr">
        <is>
          <t>MILITARY</t>
        </is>
      </c>
      <c r="D40" s="4" t="inlineStr">
        <is>
          <t>Property Type</t>
        </is>
      </c>
    </row>
    <row r="41">
      <c r="A41" s="9" t="n">
        <v>39</v>
      </c>
      <c r="B41" s="9" t="n">
        <v>100</v>
      </c>
      <c r="D41" s="9" t="inlineStr">
        <is>
          <t>Total Property Type</t>
        </is>
      </c>
    </row>
    <row r="42">
      <c r="A42" s="4" t="n">
        <v>4</v>
      </c>
      <c r="B42" s="4" t="n">
        <v>10.26</v>
      </c>
      <c r="C42" s="4" t="inlineStr">
        <is>
          <t>Less than 5 years</t>
        </is>
      </c>
      <c r="D42" s="4" t="inlineStr">
        <is>
          <t>Age of Property</t>
        </is>
      </c>
    </row>
    <row r="43">
      <c r="A43" s="4" t="n">
        <v>16</v>
      </c>
      <c r="B43" s="4" t="n">
        <v>41.03</v>
      </c>
      <c r="C43" s="4" t="inlineStr">
        <is>
          <t>5-9 years</t>
        </is>
      </c>
      <c r="D43" s="4" t="inlineStr">
        <is>
          <t>Age of Property</t>
        </is>
      </c>
    </row>
    <row r="44">
      <c r="A44" s="4" t="n">
        <v>10</v>
      </c>
      <c r="B44" s="4" t="n">
        <v>25.64</v>
      </c>
      <c r="C44" s="4" t="inlineStr">
        <is>
          <t>10-19 years</t>
        </is>
      </c>
      <c r="D44" s="4" t="inlineStr">
        <is>
          <t>Age of Property</t>
        </is>
      </c>
    </row>
    <row r="45">
      <c r="A45" s="4" t="n">
        <v>9</v>
      </c>
      <c r="B45" s="4" t="n">
        <v>23.08</v>
      </c>
      <c r="C45" s="4" t="inlineStr">
        <is>
          <t>20+ years</t>
        </is>
      </c>
      <c r="D45" s="4" t="inlineStr">
        <is>
          <t>Age of Property</t>
        </is>
      </c>
    </row>
    <row r="46">
      <c r="A46" s="9" t="n">
        <v>39</v>
      </c>
      <c r="B46" s="9" t="n">
        <v>100</v>
      </c>
      <c r="D46" s="9" t="inlineStr">
        <is>
          <t>Total Age of Property</t>
        </is>
      </c>
    </row>
    <row r="47">
      <c r="A47" s="4" t="n">
        <v>15</v>
      </c>
      <c r="B47" s="4" t="n">
        <v>38.46</v>
      </c>
      <c r="C47" s="4" t="inlineStr">
        <is>
          <t>Less than 100</t>
        </is>
      </c>
      <c r="D47" s="4" t="inlineStr">
        <is>
          <t>Property Size</t>
        </is>
      </c>
    </row>
    <row r="48">
      <c r="A48" s="4" t="n">
        <v>10</v>
      </c>
      <c r="B48" s="4" t="n">
        <v>25.64</v>
      </c>
      <c r="C48" s="4" t="inlineStr">
        <is>
          <t>100-199</t>
        </is>
      </c>
      <c r="D48" s="4" t="inlineStr">
        <is>
          <t>Property Size</t>
        </is>
      </c>
    </row>
    <row r="49">
      <c r="A49" s="4" t="n">
        <v>9</v>
      </c>
      <c r="B49" s="4" t="n">
        <v>23.08</v>
      </c>
      <c r="C49" s="4" t="inlineStr">
        <is>
          <t>200-299</t>
        </is>
      </c>
      <c r="D49" s="4" t="inlineStr">
        <is>
          <t>Property Size</t>
        </is>
      </c>
    </row>
    <row r="50">
      <c r="A50" s="4" t="n">
        <v>4</v>
      </c>
      <c r="B50" s="4" t="n">
        <v>10.26</v>
      </c>
      <c r="C50" s="4" t="inlineStr">
        <is>
          <t>300-399</t>
        </is>
      </c>
      <c r="D50" s="4" t="inlineStr">
        <is>
          <t>Property Size</t>
        </is>
      </c>
    </row>
    <row r="51">
      <c r="A51" s="4" t="n">
        <v>1</v>
      </c>
      <c r="B51" s="4" t="n">
        <v>2.56</v>
      </c>
      <c r="C51" s="4" t="inlineStr">
        <is>
          <t>400-499</t>
        </is>
      </c>
      <c r="D51" s="4" t="inlineStr">
        <is>
          <t>Property Size</t>
        </is>
      </c>
    </row>
    <row r="52">
      <c r="A52" s="9" t="n">
        <v>39</v>
      </c>
      <c r="B52" s="9" t="n">
        <v>100</v>
      </c>
      <c r="D52" s="9" t="inlineStr">
        <is>
          <t>Total Property Size</t>
        </is>
      </c>
    </row>
    <row r="53">
      <c r="A53" s="4" t="n">
        <v>25</v>
      </c>
      <c r="B53" s="4" t="n">
        <v>64.09999999999999</v>
      </c>
      <c r="C53" s="4" t="inlineStr">
        <is>
          <t>AFFORDABLE</t>
        </is>
      </c>
      <c r="D53" s="4" t="inlineStr">
        <is>
          <t>Rent Type</t>
        </is>
      </c>
    </row>
    <row r="54">
      <c r="A54" s="4" t="n">
        <v>14</v>
      </c>
      <c r="B54" s="4" t="n">
        <v>35.9</v>
      </c>
      <c r="C54" s="4" t="inlineStr">
        <is>
          <t>MARKETRATE</t>
        </is>
      </c>
      <c r="D54" s="4" t="inlineStr">
        <is>
          <t>Rent Type</t>
        </is>
      </c>
    </row>
    <row r="55">
      <c r="A55" s="9" t="n">
        <v>39</v>
      </c>
      <c r="B55" s="9" t="n">
        <v>100</v>
      </c>
      <c r="D55" s="9" t="inlineStr">
        <is>
          <t>Total Rent Type</t>
        </is>
      </c>
    </row>
    <row r="56"/>
  </sheetData>
  <mergeCells count="2">
    <mergeCell ref="A19:D19"/>
    <mergeCell ref="A1:B1"/>
  </mergeCells>
  <pageMargins left="0.75" right="0.75" top="1" bottom="1" header="0.5" footer="0.5"/>
</worksheet>
</file>

<file path=xl/worksheets/sheet249.xml><?xml version="1.0" encoding="utf-8"?>
<worksheet xmlns="http://schemas.openxmlformats.org/spreadsheetml/2006/main">
  <sheetPr>
    <outlinePr summaryBelow="1" summaryRight="1"/>
    <pageSetUpPr/>
  </sheetPr>
  <dimension ref="A1:D59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12162</v>
      </c>
    </row>
    <row r="3">
      <c r="A3" s="6" t="inlineStr">
        <is>
          <t>Sample (Total number of properties)</t>
        </is>
      </c>
      <c r="B3" s="4" t="n">
        <v>59</v>
      </c>
    </row>
    <row r="4">
      <c r="A4" s="6" t="inlineStr">
        <is>
          <t>Average property taxes per unit</t>
        </is>
      </c>
      <c r="B4" s="7" t="n">
        <v>2836</v>
      </c>
    </row>
    <row r="5">
      <c r="A5" s="6" t="inlineStr">
        <is>
          <t>Average payroll expenses per unit</t>
        </is>
      </c>
      <c r="B5" s="7" t="n">
        <v>1505</v>
      </c>
    </row>
    <row r="6">
      <c r="A6" s="6" t="inlineStr">
        <is>
          <t>Average capital expenditures per unit</t>
        </is>
      </c>
      <c r="B6" s="7" t="n">
        <v>235</v>
      </c>
    </row>
    <row r="7">
      <c r="A7" s="6" t="inlineStr">
        <is>
          <t>Average mortgage per unit</t>
        </is>
      </c>
      <c r="B7" s="7" t="n">
        <v>5417</v>
      </c>
    </row>
    <row r="8">
      <c r="A8" s="6" t="inlineStr">
        <is>
          <t>Average total operating expenses per unit</t>
        </is>
      </c>
      <c r="B8" s="7" t="n">
        <v>4388</v>
      </c>
    </row>
    <row r="9">
      <c r="A9" s="6" t="inlineStr">
        <is>
          <t>Average total expenses per unit</t>
        </is>
      </c>
      <c r="B9" s="7" t="n">
        <v>14381</v>
      </c>
    </row>
    <row r="10">
      <c r="A10" s="6" t="inlineStr">
        <is>
          <t>Average total profit per unit</t>
        </is>
      </c>
      <c r="B10" s="7" t="n">
        <v>1354</v>
      </c>
    </row>
    <row r="11">
      <c r="A11" s="6" t="inlineStr">
        <is>
          <t>Property taxes per dollar of rent</t>
        </is>
      </c>
      <c r="B11" s="4" t="inlineStr">
        <is>
          <t>18 cents</t>
        </is>
      </c>
    </row>
    <row r="12">
      <c r="A12" s="6" t="inlineStr">
        <is>
          <t>Payroll expenses per dollar of rent</t>
        </is>
      </c>
      <c r="B12" s="4" t="inlineStr">
        <is>
          <t>10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34 cents</t>
        </is>
      </c>
    </row>
    <row r="15">
      <c r="A15" s="6" t="inlineStr">
        <is>
          <t>Total operating expenses per dollar of rent</t>
        </is>
      </c>
      <c r="B15" s="4" t="inlineStr">
        <is>
          <t>28 cents</t>
        </is>
      </c>
    </row>
    <row r="16">
      <c r="A16" s="6" t="inlineStr">
        <is>
          <t>Total expenses per dollar of rent</t>
        </is>
      </c>
      <c r="B16" s="4" t="inlineStr">
        <is>
          <t>91 cents</t>
        </is>
      </c>
    </row>
    <row r="17">
      <c r="A17" s="6" t="inlineStr">
        <is>
          <t>Total profit per dollar of rent</t>
        </is>
      </c>
      <c r="B17" s="4" t="inlineStr">
        <is>
          <t>9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18</v>
      </c>
      <c r="B21" s="4" t="n">
        <v>30.51</v>
      </c>
      <c r="C21" s="4" t="inlineStr">
        <is>
          <t>76116</t>
        </is>
      </c>
      <c r="D21" s="4" t="inlineStr">
        <is>
          <t>PROPERTYZIPCODE</t>
        </is>
      </c>
    </row>
    <row r="22">
      <c r="A22" s="4" t="n">
        <v>5</v>
      </c>
      <c r="B22" s="4" t="n">
        <v>8.470000000000001</v>
      </c>
      <c r="C22" s="4" t="inlineStr">
        <is>
          <t>76114</t>
        </is>
      </c>
      <c r="D22" s="4" t="inlineStr">
        <is>
          <t>PROPERTYZIPCODE</t>
        </is>
      </c>
    </row>
    <row r="23">
      <c r="A23" s="4" t="n">
        <v>5</v>
      </c>
      <c r="B23" s="4" t="n">
        <v>8.470000000000001</v>
      </c>
      <c r="C23" s="4" t="inlineStr">
        <is>
          <t>76118</t>
        </is>
      </c>
      <c r="D23" s="4" t="inlineStr">
        <is>
          <t>PROPERTYZIPCODE</t>
        </is>
      </c>
    </row>
    <row r="24">
      <c r="A24" s="4" t="n">
        <v>5</v>
      </c>
      <c r="B24" s="4" t="n">
        <v>8.470000000000001</v>
      </c>
      <c r="C24" s="4" t="inlineStr">
        <is>
          <t>76132</t>
        </is>
      </c>
      <c r="D24" s="4" t="inlineStr">
        <is>
          <t>PROPERTYZIPCODE</t>
        </is>
      </c>
    </row>
    <row r="25">
      <c r="A25" s="4" t="n">
        <v>4</v>
      </c>
      <c r="B25" s="4" t="n">
        <v>6.78</v>
      </c>
      <c r="C25" s="4" t="inlineStr">
        <is>
          <t>76107</t>
        </is>
      </c>
      <c r="D25" s="4" t="inlineStr">
        <is>
          <t>PROPERTYZIPCODE</t>
        </is>
      </c>
    </row>
    <row r="26">
      <c r="A26" s="4" t="n">
        <v>3</v>
      </c>
      <c r="B26" s="4" t="n">
        <v>5.08</v>
      </c>
      <c r="C26" s="4" t="inlineStr">
        <is>
          <t>76104</t>
        </is>
      </c>
      <c r="D26" s="4" t="inlineStr">
        <is>
          <t>PROPERTYZIPCODE</t>
        </is>
      </c>
    </row>
    <row r="27">
      <c r="A27" s="4" t="n">
        <v>3</v>
      </c>
      <c r="B27" s="4" t="n">
        <v>5.08</v>
      </c>
      <c r="C27" s="4" t="inlineStr">
        <is>
          <t>76137</t>
        </is>
      </c>
      <c r="D27" s="4" t="inlineStr">
        <is>
          <t>PROPERTYZIPCODE</t>
        </is>
      </c>
    </row>
    <row r="28">
      <c r="A28" s="4" t="n">
        <v>3</v>
      </c>
      <c r="B28" s="4" t="n">
        <v>5.08</v>
      </c>
      <c r="C28" s="4" t="inlineStr">
        <is>
          <t>76110</t>
        </is>
      </c>
      <c r="D28" s="4" t="inlineStr">
        <is>
          <t>PROPERTYZIPCODE</t>
        </is>
      </c>
    </row>
    <row r="29">
      <c r="A29" s="4" t="n">
        <v>2</v>
      </c>
      <c r="B29" s="4" t="n">
        <v>3.39</v>
      </c>
      <c r="C29" s="4" t="inlineStr">
        <is>
          <t>76020</t>
        </is>
      </c>
      <c r="D29" s="4" t="inlineStr">
        <is>
          <t>PROPERTYZIPCODE</t>
        </is>
      </c>
    </row>
    <row r="30">
      <c r="A30" s="4" t="n">
        <v>2</v>
      </c>
      <c r="B30" s="4" t="n">
        <v>3.39</v>
      </c>
      <c r="C30" s="4" t="inlineStr">
        <is>
          <t>76179</t>
        </is>
      </c>
      <c r="D30" s="4" t="inlineStr">
        <is>
          <t>PROPERTYZIPCODE</t>
        </is>
      </c>
    </row>
    <row r="31">
      <c r="A31" s="4" t="n">
        <v>2</v>
      </c>
      <c r="B31" s="4" t="n">
        <v>3.39</v>
      </c>
      <c r="C31" s="4" t="inlineStr">
        <is>
          <t>76180</t>
        </is>
      </c>
      <c r="D31" s="4" t="inlineStr">
        <is>
          <t>PROPERTYZIPCODE</t>
        </is>
      </c>
    </row>
    <row r="32">
      <c r="A32" s="4" t="n">
        <v>1</v>
      </c>
      <c r="B32" s="4" t="n">
        <v>1.69</v>
      </c>
      <c r="C32" s="4" t="inlineStr">
        <is>
          <t>76177</t>
        </is>
      </c>
      <c r="D32" s="4" t="inlineStr">
        <is>
          <t>PROPERTYZIPCODE</t>
        </is>
      </c>
    </row>
    <row r="33">
      <c r="A33" s="4" t="n">
        <v>1</v>
      </c>
      <c r="B33" s="4" t="n">
        <v>1.69</v>
      </c>
      <c r="C33" s="4" t="inlineStr">
        <is>
          <t>76102</t>
        </is>
      </c>
      <c r="D33" s="4" t="inlineStr">
        <is>
          <t>PROPERTYZIPCODE</t>
        </is>
      </c>
    </row>
    <row r="34">
      <c r="A34" s="4" t="n">
        <v>1</v>
      </c>
      <c r="B34" s="4" t="n">
        <v>1.69</v>
      </c>
      <c r="C34" s="4" t="inlineStr">
        <is>
          <t>76109</t>
        </is>
      </c>
      <c r="D34" s="4" t="inlineStr">
        <is>
          <t>PROPERTYZIPCODE</t>
        </is>
      </c>
    </row>
    <row r="35">
      <c r="A35" s="4" t="n">
        <v>1</v>
      </c>
      <c r="B35" s="4" t="n">
        <v>1.69</v>
      </c>
      <c r="C35" s="4" t="inlineStr">
        <is>
          <t>76133</t>
        </is>
      </c>
      <c r="D35" s="4" t="inlineStr">
        <is>
          <t>PROPERTYZIPCODE</t>
        </is>
      </c>
    </row>
    <row r="36">
      <c r="A36" s="4" t="n">
        <v>1</v>
      </c>
      <c r="B36" s="4" t="n">
        <v>1.69</v>
      </c>
      <c r="C36" s="4" t="inlineStr">
        <is>
          <t>76117</t>
        </is>
      </c>
      <c r="D36" s="4" t="inlineStr">
        <is>
          <t>PROPERTYZIPCODE</t>
        </is>
      </c>
    </row>
    <row r="37">
      <c r="A37" s="4" t="n">
        <v>1</v>
      </c>
      <c r="B37" s="4" t="n">
        <v>1.69</v>
      </c>
      <c r="C37" s="4" t="inlineStr">
        <is>
          <t>76086</t>
        </is>
      </c>
      <c r="D37" s="4" t="inlineStr">
        <is>
          <t>PROPERTYZIPCODE</t>
        </is>
      </c>
    </row>
    <row r="38">
      <c r="A38" s="4" t="n">
        <v>1</v>
      </c>
      <c r="B38" s="4" t="n">
        <v>1.69</v>
      </c>
      <c r="C38" s="4" t="inlineStr">
        <is>
          <t>76131</t>
        </is>
      </c>
      <c r="D38" s="4" t="inlineStr">
        <is>
          <t>PROPERTYZIPCODE</t>
        </is>
      </c>
    </row>
    <row r="39">
      <c r="A39" s="9" t="n">
        <v>59</v>
      </c>
      <c r="B39" s="9" t="n">
        <v>100</v>
      </c>
      <c r="D39" s="9" t="inlineStr">
        <is>
          <t>Total PROPERTYZIPCODE</t>
        </is>
      </c>
    </row>
    <row r="40">
      <c r="A40" s="4" t="n">
        <v>56</v>
      </c>
      <c r="B40" s="4" t="n">
        <v>94.92</v>
      </c>
      <c r="C40" s="4" t="inlineStr">
        <is>
          <t>GARDEN</t>
        </is>
      </c>
      <c r="D40" s="4" t="inlineStr">
        <is>
          <t>Property Type</t>
        </is>
      </c>
    </row>
    <row r="41">
      <c r="A41" s="4" t="n">
        <v>2</v>
      </c>
      <c r="B41" s="4" t="n">
        <v>3.39</v>
      </c>
      <c r="C41" s="4" t="inlineStr">
        <is>
          <t>MIDRISE</t>
        </is>
      </c>
      <c r="D41" s="4" t="inlineStr">
        <is>
          <t>Property Type</t>
        </is>
      </c>
    </row>
    <row r="42">
      <c r="A42" s="4" t="n">
        <v>1</v>
      </c>
      <c r="B42" s="4" t="n">
        <v>1.69</v>
      </c>
      <c r="C42" s="4" t="inlineStr">
        <is>
          <t>SENIOR</t>
        </is>
      </c>
      <c r="D42" s="4" t="inlineStr">
        <is>
          <t>Property Type</t>
        </is>
      </c>
    </row>
    <row r="43">
      <c r="A43" s="9" t="n">
        <v>59</v>
      </c>
      <c r="B43" s="9" t="n">
        <v>100</v>
      </c>
      <c r="D43" s="9" t="inlineStr">
        <is>
          <t>Total Property Type</t>
        </is>
      </c>
    </row>
    <row r="44">
      <c r="A44" s="4" t="n">
        <v>6</v>
      </c>
      <c r="B44" s="4" t="n">
        <v>10.17</v>
      </c>
      <c r="C44" s="4" t="inlineStr">
        <is>
          <t>Less than 5 years</t>
        </is>
      </c>
      <c r="D44" s="4" t="inlineStr">
        <is>
          <t>Age of Property</t>
        </is>
      </c>
    </row>
    <row r="45">
      <c r="A45" s="4" t="n">
        <v>25</v>
      </c>
      <c r="B45" s="4" t="n">
        <v>42.37</v>
      </c>
      <c r="C45" s="4" t="inlineStr">
        <is>
          <t>5-9 years</t>
        </is>
      </c>
      <c r="D45" s="4" t="inlineStr">
        <is>
          <t>Age of Property</t>
        </is>
      </c>
    </row>
    <row r="46">
      <c r="A46" s="4" t="n">
        <v>12</v>
      </c>
      <c r="B46" s="4" t="n">
        <v>20.34</v>
      </c>
      <c r="C46" s="4" t="inlineStr">
        <is>
          <t>10-19 years</t>
        </is>
      </c>
      <c r="D46" s="4" t="inlineStr">
        <is>
          <t>Age of Property</t>
        </is>
      </c>
    </row>
    <row r="47">
      <c r="A47" s="4" t="n">
        <v>16</v>
      </c>
      <c r="B47" s="4" t="n">
        <v>27.12</v>
      </c>
      <c r="C47" s="4" t="inlineStr">
        <is>
          <t>20+ years</t>
        </is>
      </c>
      <c r="D47" s="4" t="inlineStr">
        <is>
          <t>Age of Property</t>
        </is>
      </c>
    </row>
    <row r="48">
      <c r="A48" s="9" t="n">
        <v>59</v>
      </c>
      <c r="B48" s="9" t="n">
        <v>100</v>
      </c>
      <c r="D48" s="9" t="inlineStr">
        <is>
          <t>Total Age of Property</t>
        </is>
      </c>
    </row>
    <row r="49">
      <c r="A49" s="4" t="n">
        <v>21</v>
      </c>
      <c r="B49" s="4" t="n">
        <v>35.59</v>
      </c>
      <c r="C49" s="4" t="inlineStr">
        <is>
          <t>Less than 100</t>
        </is>
      </c>
      <c r="D49" s="4" t="inlineStr">
        <is>
          <t>Property Size</t>
        </is>
      </c>
    </row>
    <row r="50">
      <c r="A50" s="4" t="n">
        <v>8</v>
      </c>
      <c r="B50" s="4" t="n">
        <v>13.56</v>
      </c>
      <c r="C50" s="4" t="inlineStr">
        <is>
          <t>100-199</t>
        </is>
      </c>
      <c r="D50" s="4" t="inlineStr">
        <is>
          <t>Property Size</t>
        </is>
      </c>
    </row>
    <row r="51">
      <c r="A51" s="4" t="n">
        <v>12</v>
      </c>
      <c r="B51" s="4" t="n">
        <v>20.34</v>
      </c>
      <c r="C51" s="4" t="inlineStr">
        <is>
          <t>200-299</t>
        </is>
      </c>
      <c r="D51" s="4" t="inlineStr">
        <is>
          <t>Property Size</t>
        </is>
      </c>
    </row>
    <row r="52">
      <c r="A52" s="4" t="n">
        <v>14</v>
      </c>
      <c r="B52" s="4" t="n">
        <v>23.73</v>
      </c>
      <c r="C52" s="4" t="inlineStr">
        <is>
          <t>300-399</t>
        </is>
      </c>
      <c r="D52" s="4" t="inlineStr">
        <is>
          <t>Property Size</t>
        </is>
      </c>
    </row>
    <row r="53">
      <c r="A53" s="4" t="n">
        <v>2</v>
      </c>
      <c r="B53" s="4" t="n">
        <v>3.39</v>
      </c>
      <c r="C53" s="4" t="inlineStr">
        <is>
          <t>400-499</t>
        </is>
      </c>
      <c r="D53" s="4" t="inlineStr">
        <is>
          <t>Property Size</t>
        </is>
      </c>
    </row>
    <row r="54">
      <c r="A54" s="4" t="n">
        <v>2</v>
      </c>
      <c r="B54" s="4" t="n">
        <v>3.39</v>
      </c>
      <c r="C54" s="4" t="inlineStr">
        <is>
          <t>500+</t>
        </is>
      </c>
      <c r="D54" s="4" t="inlineStr">
        <is>
          <t>Property Size</t>
        </is>
      </c>
    </row>
    <row r="55">
      <c r="A55" s="9" t="n">
        <v>59</v>
      </c>
      <c r="B55" s="9" t="n">
        <v>100</v>
      </c>
      <c r="D55" s="9" t="inlineStr">
        <is>
          <t>Total Property Size</t>
        </is>
      </c>
    </row>
    <row r="56">
      <c r="A56" s="4" t="n">
        <v>31</v>
      </c>
      <c r="B56" s="4" t="n">
        <v>52.54</v>
      </c>
      <c r="C56" s="4" t="inlineStr">
        <is>
          <t>MARKETRATE</t>
        </is>
      </c>
      <c r="D56" s="4" t="inlineStr">
        <is>
          <t>Rent Type</t>
        </is>
      </c>
    </row>
    <row r="57">
      <c r="A57" s="4" t="n">
        <v>28</v>
      </c>
      <c r="B57" s="4" t="n">
        <v>47.46</v>
      </c>
      <c r="C57" s="4" t="inlineStr">
        <is>
          <t>AFFORDABLE</t>
        </is>
      </c>
      <c r="D57" s="4" t="inlineStr">
        <is>
          <t>Rent Type</t>
        </is>
      </c>
    </row>
    <row r="58">
      <c r="A58" s="9" t="n">
        <v>59</v>
      </c>
      <c r="B58" s="9" t="n">
        <v>100</v>
      </c>
      <c r="D58" s="9" t="inlineStr">
        <is>
          <t>Total Rent Type</t>
        </is>
      </c>
    </row>
    <row r="59"/>
  </sheetData>
  <mergeCells count="2">
    <mergeCell ref="A19:D19"/>
    <mergeCell ref="A1:B1"/>
  </mergeCells>
  <pageMargins left="0.75" right="0.75" top="1" bottom="1" header="0.5" footer="0.5"/>
</worksheet>
</file>

<file path=xl/worksheets/sheet25.xml><?xml version="1.0" encoding="utf-8"?>
<worksheet xmlns="http://schemas.openxmlformats.org/spreadsheetml/2006/main">
  <sheetPr>
    <outlinePr summaryBelow="1" summaryRight="1"/>
    <pageSetUpPr/>
  </sheetPr>
  <dimension ref="A1:D50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5588</v>
      </c>
    </row>
    <row r="3">
      <c r="A3" s="6" t="inlineStr">
        <is>
          <t>Sample (Total number of properties)</t>
        </is>
      </c>
      <c r="B3" s="4" t="n">
        <v>26</v>
      </c>
    </row>
    <row r="4">
      <c r="A4" s="6" t="inlineStr">
        <is>
          <t>Average property taxes per unit</t>
        </is>
      </c>
      <c r="B4" s="7" t="n">
        <v>3604</v>
      </c>
    </row>
    <row r="5">
      <c r="A5" s="6" t="inlineStr">
        <is>
          <t>Average payroll expenses per unit</t>
        </is>
      </c>
      <c r="B5" s="7" t="n">
        <v>1686</v>
      </c>
    </row>
    <row r="6">
      <c r="A6" s="6" t="inlineStr">
        <is>
          <t>Average capital expenditures per unit</t>
        </is>
      </c>
      <c r="B6" s="7" t="n">
        <v>246</v>
      </c>
    </row>
    <row r="7">
      <c r="A7" s="6" t="inlineStr">
        <is>
          <t>Average mortgage per unit</t>
        </is>
      </c>
      <c r="B7" s="7" t="n">
        <v>15308</v>
      </c>
    </row>
    <row r="8">
      <c r="A8" s="6" t="inlineStr">
        <is>
          <t>Average total operating expenses per unit</t>
        </is>
      </c>
      <c r="B8" s="7" t="n">
        <v>6553</v>
      </c>
    </row>
    <row r="9">
      <c r="A9" s="6" t="inlineStr">
        <is>
          <t>Average total expenses per unit</t>
        </is>
      </c>
      <c r="B9" s="7" t="n">
        <v>27398</v>
      </c>
    </row>
    <row r="10">
      <c r="A10" s="6" t="inlineStr">
        <is>
          <t>Average total profit per unit</t>
        </is>
      </c>
      <c r="B10" s="7" t="n">
        <v>3827</v>
      </c>
    </row>
    <row r="11">
      <c r="A11" s="6" t="inlineStr">
        <is>
          <t>Property taxes per dollar of rent</t>
        </is>
      </c>
      <c r="B11" s="4" t="inlineStr">
        <is>
          <t>12 cents</t>
        </is>
      </c>
    </row>
    <row r="12">
      <c r="A12" s="6" t="inlineStr">
        <is>
          <t>Payroll expenses per dollar of rent</t>
        </is>
      </c>
      <c r="B12" s="4" t="inlineStr">
        <is>
          <t>5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49 cents</t>
        </is>
      </c>
    </row>
    <row r="15">
      <c r="A15" s="6" t="inlineStr">
        <is>
          <t>Total operating expenses per dollar of rent</t>
        </is>
      </c>
      <c r="B15" s="4" t="inlineStr">
        <is>
          <t>21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12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9</v>
      </c>
      <c r="B21" s="4" t="n">
        <v>34.62</v>
      </c>
      <c r="C21" s="4" t="inlineStr">
        <is>
          <t>95134</t>
        </is>
      </c>
      <c r="D21" s="4" t="inlineStr">
        <is>
          <t>PROPERTYZIPCODE</t>
        </is>
      </c>
    </row>
    <row r="22">
      <c r="A22" s="4" t="n">
        <v>3</v>
      </c>
      <c r="B22" s="4" t="n">
        <v>11.54</v>
      </c>
      <c r="C22" s="4" t="inlineStr">
        <is>
          <t>94086</t>
        </is>
      </c>
      <c r="D22" s="4" t="inlineStr">
        <is>
          <t>PROPERTYZIPCODE</t>
        </is>
      </c>
    </row>
    <row r="23">
      <c r="A23" s="4" t="n">
        <v>3</v>
      </c>
      <c r="B23" s="4" t="n">
        <v>11.54</v>
      </c>
      <c r="C23" s="4" t="inlineStr">
        <is>
          <t>94538</t>
        </is>
      </c>
      <c r="D23" s="4" t="inlineStr">
        <is>
          <t>PROPERTYZIPCODE</t>
        </is>
      </c>
    </row>
    <row r="24">
      <c r="A24" s="4" t="n">
        <v>3</v>
      </c>
      <c r="B24" s="4" t="n">
        <v>11.54</v>
      </c>
      <c r="C24" s="4" t="inlineStr">
        <is>
          <t>94087</t>
        </is>
      </c>
      <c r="D24" s="4" t="inlineStr">
        <is>
          <t>PROPERTYZIPCODE</t>
        </is>
      </c>
    </row>
    <row r="25">
      <c r="A25" s="4" t="n">
        <v>2</v>
      </c>
      <c r="B25" s="4" t="n">
        <v>7.69</v>
      </c>
      <c r="C25" s="4" t="inlineStr">
        <is>
          <t>95133</t>
        </is>
      </c>
      <c r="D25" s="4" t="inlineStr">
        <is>
          <t>PROPERTYZIPCODE</t>
        </is>
      </c>
    </row>
    <row r="26">
      <c r="A26" s="4" t="n">
        <v>2</v>
      </c>
      <c r="B26" s="4" t="n">
        <v>7.69</v>
      </c>
      <c r="C26" s="4" t="inlineStr">
        <is>
          <t>95050</t>
        </is>
      </c>
      <c r="D26" s="4" t="inlineStr">
        <is>
          <t>PROPERTYZIPCODE</t>
        </is>
      </c>
    </row>
    <row r="27">
      <c r="A27" s="4" t="n">
        <v>1</v>
      </c>
      <c r="B27" s="4" t="n">
        <v>3.85</v>
      </c>
      <c r="C27" s="4" t="inlineStr">
        <is>
          <t>95035</t>
        </is>
      </c>
      <c r="D27" s="4" t="inlineStr">
        <is>
          <t>PROPERTYZIPCODE</t>
        </is>
      </c>
    </row>
    <row r="28">
      <c r="A28" s="4" t="n">
        <v>1</v>
      </c>
      <c r="B28" s="4" t="n">
        <v>3.85</v>
      </c>
      <c r="C28" s="4" t="inlineStr">
        <is>
          <t>95117</t>
        </is>
      </c>
      <c r="D28" s="4" t="inlineStr">
        <is>
          <t>PROPERTYZIPCODE</t>
        </is>
      </c>
    </row>
    <row r="29">
      <c r="A29" s="4" t="n">
        <v>1</v>
      </c>
      <c r="B29" s="4" t="n">
        <v>3.85</v>
      </c>
      <c r="C29" s="4" t="inlineStr">
        <is>
          <t>94560</t>
        </is>
      </c>
      <c r="D29" s="4" t="inlineStr">
        <is>
          <t>PROPERTYZIPCODE</t>
        </is>
      </c>
    </row>
    <row r="30">
      <c r="A30" s="4" t="n">
        <v>1</v>
      </c>
      <c r="B30" s="4" t="n">
        <v>3.85</v>
      </c>
      <c r="C30" s="4" t="inlineStr">
        <is>
          <t>94539</t>
        </is>
      </c>
      <c r="D30" s="4" t="inlineStr">
        <is>
          <t>PROPERTYZIPCODE</t>
        </is>
      </c>
    </row>
    <row r="31">
      <c r="A31" s="9" t="n">
        <v>26</v>
      </c>
      <c r="B31" s="9" t="n">
        <v>100</v>
      </c>
      <c r="D31" s="9" t="inlineStr">
        <is>
          <t>Total PROPERTYZIPCODE</t>
        </is>
      </c>
    </row>
    <row r="32">
      <c r="A32" s="4" t="n">
        <v>18</v>
      </c>
      <c r="B32" s="4" t="n">
        <v>69.23</v>
      </c>
      <c r="C32" s="4" t="inlineStr">
        <is>
          <t>GARDEN</t>
        </is>
      </c>
      <c r="D32" s="4" t="inlineStr">
        <is>
          <t>Property Type</t>
        </is>
      </c>
    </row>
    <row r="33">
      <c r="A33" s="4" t="n">
        <v>8</v>
      </c>
      <c r="B33" s="4" t="n">
        <v>30.77</v>
      </c>
      <c r="C33" s="4" t="inlineStr">
        <is>
          <t>MIDRISE</t>
        </is>
      </c>
      <c r="D33" s="4" t="inlineStr">
        <is>
          <t>Property Type</t>
        </is>
      </c>
    </row>
    <row r="34">
      <c r="A34" s="9" t="n">
        <v>26</v>
      </c>
      <c r="B34" s="9" t="n">
        <v>100</v>
      </c>
      <c r="D34" s="9" t="inlineStr">
        <is>
          <t>Total Property Type</t>
        </is>
      </c>
    </row>
    <row r="35">
      <c r="A35" s="4" t="n">
        <v>2</v>
      </c>
      <c r="B35" s="4" t="n">
        <v>7.69</v>
      </c>
      <c r="C35" s="4" t="inlineStr">
        <is>
          <t>Less than 5 years</t>
        </is>
      </c>
      <c r="D35" s="4" t="inlineStr">
        <is>
          <t>Age of Property</t>
        </is>
      </c>
    </row>
    <row r="36">
      <c r="A36" s="4" t="n">
        <v>3</v>
      </c>
      <c r="B36" s="4" t="n">
        <v>11.54</v>
      </c>
      <c r="C36" s="4" t="inlineStr">
        <is>
          <t>5-9 years</t>
        </is>
      </c>
      <c r="D36" s="4" t="inlineStr">
        <is>
          <t>Age of Property</t>
        </is>
      </c>
    </row>
    <row r="37">
      <c r="A37" s="4" t="n">
        <v>8</v>
      </c>
      <c r="B37" s="4" t="n">
        <v>30.77</v>
      </c>
      <c r="C37" s="4" t="inlineStr">
        <is>
          <t>10-19 years</t>
        </is>
      </c>
      <c r="D37" s="4" t="inlineStr">
        <is>
          <t>Age of Property</t>
        </is>
      </c>
    </row>
    <row r="38">
      <c r="A38" s="4" t="n">
        <v>13</v>
      </c>
      <c r="B38" s="4" t="n">
        <v>50</v>
      </c>
      <c r="C38" s="4" t="inlineStr">
        <is>
          <t>20+ years</t>
        </is>
      </c>
      <c r="D38" s="4" t="inlineStr">
        <is>
          <t>Age of Property</t>
        </is>
      </c>
    </row>
    <row r="39">
      <c r="A39" s="9" t="n">
        <v>26</v>
      </c>
      <c r="B39" s="9" t="n">
        <v>100</v>
      </c>
      <c r="D39" s="9" t="inlineStr">
        <is>
          <t>Total Age of Property</t>
        </is>
      </c>
    </row>
    <row r="40">
      <c r="A40" s="4" t="n">
        <v>12</v>
      </c>
      <c r="B40" s="4" t="n">
        <v>46.15</v>
      </c>
      <c r="C40" s="4" t="inlineStr">
        <is>
          <t>Less than 100</t>
        </is>
      </c>
      <c r="D40" s="4" t="inlineStr">
        <is>
          <t>Property Size</t>
        </is>
      </c>
    </row>
    <row r="41">
      <c r="A41" s="4" t="n">
        <v>1</v>
      </c>
      <c r="B41" s="4" t="n">
        <v>3.85</v>
      </c>
      <c r="C41" s="4" t="inlineStr">
        <is>
          <t>100-199</t>
        </is>
      </c>
      <c r="D41" s="4" t="inlineStr">
        <is>
          <t>Property Size</t>
        </is>
      </c>
    </row>
    <row r="42">
      <c r="A42" s="4" t="n">
        <v>3</v>
      </c>
      <c r="B42" s="4" t="n">
        <v>11.54</v>
      </c>
      <c r="C42" s="4" t="inlineStr">
        <is>
          <t>200-299</t>
        </is>
      </c>
      <c r="D42" s="4" t="inlineStr">
        <is>
          <t>Property Size</t>
        </is>
      </c>
    </row>
    <row r="43">
      <c r="A43" s="4" t="n">
        <v>4</v>
      </c>
      <c r="B43" s="4" t="n">
        <v>15.38</v>
      </c>
      <c r="C43" s="4" t="inlineStr">
        <is>
          <t>300-399</t>
        </is>
      </c>
      <c r="D43" s="4" t="inlineStr">
        <is>
          <t>Property Size</t>
        </is>
      </c>
    </row>
    <row r="44">
      <c r="A44" s="4" t="n">
        <v>4</v>
      </c>
      <c r="B44" s="4" t="n">
        <v>15.38</v>
      </c>
      <c r="C44" s="4" t="inlineStr">
        <is>
          <t>400-499</t>
        </is>
      </c>
      <c r="D44" s="4" t="inlineStr">
        <is>
          <t>Property Size</t>
        </is>
      </c>
    </row>
    <row r="45">
      <c r="A45" s="4" t="n">
        <v>2</v>
      </c>
      <c r="B45" s="4" t="n">
        <v>7.69</v>
      </c>
      <c r="C45" s="4" t="inlineStr">
        <is>
          <t>500+</t>
        </is>
      </c>
      <c r="D45" s="4" t="inlineStr">
        <is>
          <t>Property Size</t>
        </is>
      </c>
    </row>
    <row r="46">
      <c r="A46" s="9" t="n">
        <v>26</v>
      </c>
      <c r="B46" s="9" t="n">
        <v>100</v>
      </c>
      <c r="D46" s="9" t="inlineStr">
        <is>
          <t>Total Property Size</t>
        </is>
      </c>
    </row>
    <row r="47">
      <c r="A47" s="4" t="n">
        <v>21</v>
      </c>
      <c r="B47" s="4" t="n">
        <v>80.77</v>
      </c>
      <c r="C47" s="4" t="inlineStr">
        <is>
          <t>MARKETRATE</t>
        </is>
      </c>
      <c r="D47" s="4" t="inlineStr">
        <is>
          <t>Rent Type</t>
        </is>
      </c>
    </row>
    <row r="48">
      <c r="A48" s="4" t="n">
        <v>5</v>
      </c>
      <c r="B48" s="4" t="n">
        <v>19.23</v>
      </c>
      <c r="C48" s="4" t="inlineStr">
        <is>
          <t>AFFORDABLE</t>
        </is>
      </c>
      <c r="D48" s="4" t="inlineStr">
        <is>
          <t>Rent Type</t>
        </is>
      </c>
    </row>
    <row r="49">
      <c r="A49" s="9" t="n">
        <v>26</v>
      </c>
      <c r="B49" s="9" t="n">
        <v>100</v>
      </c>
      <c r="D49" s="9" t="inlineStr">
        <is>
          <t>Total Rent Type</t>
        </is>
      </c>
    </row>
    <row r="50"/>
  </sheetData>
  <mergeCells count="2">
    <mergeCell ref="A19:D19"/>
    <mergeCell ref="A1:B1"/>
  </mergeCells>
  <pageMargins left="0.75" right="0.75" top="1" bottom="1" header="0.5" footer="0.5"/>
</worksheet>
</file>

<file path=xl/worksheets/sheet250.xml><?xml version="1.0" encoding="utf-8"?>
<worksheet xmlns="http://schemas.openxmlformats.org/spreadsheetml/2006/main">
  <sheetPr>
    <outlinePr summaryBelow="1" summaryRight="1"/>
    <pageSetUpPr/>
  </sheetPr>
  <dimension ref="A1:D59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7595</v>
      </c>
    </row>
    <row r="3">
      <c r="A3" s="6" t="inlineStr">
        <is>
          <t>Sample (Total number of properties)</t>
        </is>
      </c>
      <c r="B3" s="4" t="n">
        <v>48</v>
      </c>
    </row>
    <row r="4">
      <c r="A4" s="6" t="inlineStr">
        <is>
          <t>Average property taxes per unit</t>
        </is>
      </c>
      <c r="B4" s="7" t="n">
        <v>1407</v>
      </c>
    </row>
    <row r="5">
      <c r="A5" s="6" t="inlineStr">
        <is>
          <t>Average payroll expenses per unit</t>
        </is>
      </c>
      <c r="B5" s="7" t="n">
        <v>1173</v>
      </c>
    </row>
    <row r="6">
      <c r="A6" s="6" t="inlineStr">
        <is>
          <t>Average capital expenditures per unit</t>
        </is>
      </c>
      <c r="B6" s="7" t="n">
        <v>240</v>
      </c>
    </row>
    <row r="7">
      <c r="A7" s="6" t="inlineStr">
        <is>
          <t>Average mortgage per unit</t>
        </is>
      </c>
      <c r="B7" s="7" t="n">
        <v>5061</v>
      </c>
    </row>
    <row r="8">
      <c r="A8" s="6" t="inlineStr">
        <is>
          <t>Average total operating expenses per unit</t>
        </is>
      </c>
      <c r="B8" s="7" t="n">
        <v>3562</v>
      </c>
    </row>
    <row r="9">
      <c r="A9" s="6" t="inlineStr">
        <is>
          <t>Average total expenses per unit</t>
        </is>
      </c>
      <c r="B9" s="7" t="n">
        <v>11443</v>
      </c>
    </row>
    <row r="10">
      <c r="A10" s="6" t="inlineStr">
        <is>
          <t>Average total profit per unit</t>
        </is>
      </c>
      <c r="B10" s="7" t="n">
        <v>1265</v>
      </c>
    </row>
    <row r="11">
      <c r="A11" s="6" t="inlineStr">
        <is>
          <t>Property taxes per dollar of rent</t>
        </is>
      </c>
      <c r="B11" s="4" t="inlineStr">
        <is>
          <t>11 cents</t>
        </is>
      </c>
    </row>
    <row r="12">
      <c r="A12" s="6" t="inlineStr">
        <is>
          <t>Payroll expenses per dollar of rent</t>
        </is>
      </c>
      <c r="B12" s="4" t="inlineStr">
        <is>
          <t>9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40 cents</t>
        </is>
      </c>
    </row>
    <row r="15">
      <c r="A15" s="6" t="inlineStr">
        <is>
          <t>Total operating expenses per dollar of rent</t>
        </is>
      </c>
      <c r="B15" s="4" t="inlineStr">
        <is>
          <t>28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10</v>
      </c>
      <c r="B21" s="4" t="n">
        <v>20.83</v>
      </c>
      <c r="C21" s="4" t="inlineStr">
        <is>
          <t>76209</t>
        </is>
      </c>
      <c r="D21" s="4" t="inlineStr">
        <is>
          <t>PROPERTYZIPCODE</t>
        </is>
      </c>
    </row>
    <row r="22">
      <c r="A22" s="4" t="n">
        <v>9</v>
      </c>
      <c r="B22" s="4" t="n">
        <v>18.75</v>
      </c>
      <c r="C22" s="4" t="inlineStr">
        <is>
          <t>76201</t>
        </is>
      </c>
      <c r="D22" s="4" t="inlineStr">
        <is>
          <t>PROPERTYZIPCODE</t>
        </is>
      </c>
    </row>
    <row r="23">
      <c r="A23" s="4" t="n">
        <v>6</v>
      </c>
      <c r="B23" s="4" t="n">
        <v>12.5</v>
      </c>
      <c r="C23" s="4" t="inlineStr">
        <is>
          <t>76208</t>
        </is>
      </c>
      <c r="D23" s="4" t="inlineStr">
        <is>
          <t>PROPERTYZIPCODE</t>
        </is>
      </c>
    </row>
    <row r="24">
      <c r="A24" s="4" t="n">
        <v>5</v>
      </c>
      <c r="B24" s="4" t="n">
        <v>10.42</v>
      </c>
      <c r="C24" s="4" t="inlineStr">
        <is>
          <t>79109</t>
        </is>
      </c>
      <c r="D24" s="4" t="inlineStr">
        <is>
          <t>PROPERTYZIPCODE</t>
        </is>
      </c>
    </row>
    <row r="25">
      <c r="A25" s="4" t="n">
        <v>3</v>
      </c>
      <c r="B25" s="4" t="n">
        <v>6.25</v>
      </c>
      <c r="C25" s="4" t="inlineStr">
        <is>
          <t>76301</t>
        </is>
      </c>
      <c r="D25" s="4" t="inlineStr">
        <is>
          <t>PROPERTYZIPCODE</t>
        </is>
      </c>
    </row>
    <row r="26">
      <c r="A26" s="4" t="n">
        <v>2</v>
      </c>
      <c r="B26" s="4" t="n">
        <v>4.17</v>
      </c>
      <c r="C26" s="4" t="inlineStr">
        <is>
          <t>76207</t>
        </is>
      </c>
      <c r="D26" s="4" t="inlineStr">
        <is>
          <t>PROPERTYZIPCODE</t>
        </is>
      </c>
    </row>
    <row r="27">
      <c r="A27" s="4" t="n">
        <v>2</v>
      </c>
      <c r="B27" s="4" t="n">
        <v>4.17</v>
      </c>
      <c r="C27" s="4" t="inlineStr">
        <is>
          <t>76205</t>
        </is>
      </c>
      <c r="D27" s="4" t="inlineStr">
        <is>
          <t>PROPERTYZIPCODE</t>
        </is>
      </c>
    </row>
    <row r="28">
      <c r="A28" s="4" t="n">
        <v>2</v>
      </c>
      <c r="B28" s="4" t="n">
        <v>4.17</v>
      </c>
      <c r="C28" s="4" t="inlineStr">
        <is>
          <t>76210</t>
        </is>
      </c>
      <c r="D28" s="4" t="inlineStr">
        <is>
          <t>PROPERTYZIPCODE</t>
        </is>
      </c>
    </row>
    <row r="29">
      <c r="A29" s="4" t="n">
        <v>2</v>
      </c>
      <c r="B29" s="4" t="n">
        <v>4.17</v>
      </c>
      <c r="C29" s="4" t="inlineStr">
        <is>
          <t>79107</t>
        </is>
      </c>
      <c r="D29" s="4" t="inlineStr">
        <is>
          <t>PROPERTYZIPCODE</t>
        </is>
      </c>
    </row>
    <row r="30">
      <c r="A30" s="4" t="n">
        <v>1</v>
      </c>
      <c r="B30" s="4" t="n">
        <v>2.08</v>
      </c>
      <c r="C30" s="4" t="inlineStr">
        <is>
          <t>76354</t>
        </is>
      </c>
      <c r="D30" s="4" t="inlineStr">
        <is>
          <t>PROPERTYZIPCODE</t>
        </is>
      </c>
    </row>
    <row r="31">
      <c r="A31" s="4" t="n">
        <v>1</v>
      </c>
      <c r="B31" s="4" t="n">
        <v>2.08</v>
      </c>
      <c r="C31" s="4" t="inlineStr">
        <is>
          <t>76306</t>
        </is>
      </c>
      <c r="D31" s="4" t="inlineStr">
        <is>
          <t>PROPERTYZIPCODE</t>
        </is>
      </c>
    </row>
    <row r="32">
      <c r="A32" s="4" t="n">
        <v>1</v>
      </c>
      <c r="B32" s="4" t="n">
        <v>2.08</v>
      </c>
      <c r="C32" s="4" t="inlineStr">
        <is>
          <t>76302</t>
        </is>
      </c>
      <c r="D32" s="4" t="inlineStr">
        <is>
          <t>PROPERTYZIPCODE</t>
        </is>
      </c>
    </row>
    <row r="33">
      <c r="A33" s="4" t="n">
        <v>1</v>
      </c>
      <c r="B33" s="4" t="n">
        <v>2.08</v>
      </c>
      <c r="C33" s="4" t="inlineStr">
        <is>
          <t>79106</t>
        </is>
      </c>
      <c r="D33" s="4" t="inlineStr">
        <is>
          <t>PROPERTYZIPCODE</t>
        </is>
      </c>
    </row>
    <row r="34">
      <c r="A34" s="4" t="n">
        <v>1</v>
      </c>
      <c r="B34" s="4" t="n">
        <v>2.08</v>
      </c>
      <c r="C34" s="4" t="inlineStr">
        <is>
          <t>75672</t>
        </is>
      </c>
      <c r="D34" s="4" t="inlineStr">
        <is>
          <t>PROPERTYZIPCODE</t>
        </is>
      </c>
    </row>
    <row r="35">
      <c r="A35" s="4" t="n">
        <v>1</v>
      </c>
      <c r="B35" s="4" t="n">
        <v>2.08</v>
      </c>
      <c r="C35" s="4" t="inlineStr">
        <is>
          <t>79065</t>
        </is>
      </c>
      <c r="D35" s="4" t="inlineStr">
        <is>
          <t>PROPERTYZIPCODE</t>
        </is>
      </c>
    </row>
    <row r="36">
      <c r="A36" s="4" t="n">
        <v>1</v>
      </c>
      <c r="B36" s="4" t="n">
        <v>2.08</v>
      </c>
      <c r="C36" s="4" t="inlineStr">
        <is>
          <t>77642</t>
        </is>
      </c>
      <c r="D36" s="4" t="inlineStr">
        <is>
          <t>PROPERTYZIPCODE</t>
        </is>
      </c>
    </row>
    <row r="37">
      <c r="A37" s="9" t="n">
        <v>48</v>
      </c>
      <c r="B37" s="9" t="n">
        <v>100</v>
      </c>
      <c r="D37" s="9" t="inlineStr">
        <is>
          <t>Total PROPERTYZIPCODE</t>
        </is>
      </c>
    </row>
    <row r="38">
      <c r="A38" s="4" t="n">
        <v>41</v>
      </c>
      <c r="B38" s="4" t="n">
        <v>85.42</v>
      </c>
      <c r="C38" s="4" t="inlineStr">
        <is>
          <t>GARDEN</t>
        </is>
      </c>
      <c r="D38" s="4" t="inlineStr">
        <is>
          <t>Property Type</t>
        </is>
      </c>
    </row>
    <row r="39">
      <c r="A39" s="4" t="n">
        <v>3</v>
      </c>
      <c r="B39" s="4" t="n">
        <v>6.25</v>
      </c>
      <c r="C39" s="4" t="inlineStr">
        <is>
          <t>STUDENT</t>
        </is>
      </c>
      <c r="D39" s="4" t="inlineStr">
        <is>
          <t>Property Type</t>
        </is>
      </c>
    </row>
    <row r="40">
      <c r="A40" s="4" t="n">
        <v>2</v>
      </c>
      <c r="B40" s="4" t="n">
        <v>4.17</v>
      </c>
      <c r="C40" s="4" t="inlineStr">
        <is>
          <t>SENIOR</t>
        </is>
      </c>
      <c r="D40" s="4" t="inlineStr">
        <is>
          <t>Property Type</t>
        </is>
      </c>
    </row>
    <row r="41">
      <c r="A41" s="4" t="n">
        <v>1</v>
      </c>
      <c r="B41" s="4" t="n">
        <v>2.08</v>
      </c>
      <c r="C41" s="4" t="inlineStr">
        <is>
          <t>MIDRISE</t>
        </is>
      </c>
      <c r="D41" s="4" t="inlineStr">
        <is>
          <t>Property Type</t>
        </is>
      </c>
    </row>
    <row r="42">
      <c r="A42" s="4" t="n">
        <v>1</v>
      </c>
      <c r="B42" s="4" t="n">
        <v>2.08</v>
      </c>
      <c r="C42" s="4" t="inlineStr">
        <is>
          <t>MANUF</t>
        </is>
      </c>
      <c r="D42" s="4" t="inlineStr">
        <is>
          <t>Property Type</t>
        </is>
      </c>
    </row>
    <row r="43">
      <c r="A43" s="9" t="n">
        <v>48</v>
      </c>
      <c r="B43" s="9" t="n">
        <v>100</v>
      </c>
      <c r="D43" s="9" t="inlineStr">
        <is>
          <t>Total Property Type</t>
        </is>
      </c>
    </row>
    <row r="44">
      <c r="A44" s="4" t="n">
        <v>8</v>
      </c>
      <c r="B44" s="4" t="n">
        <v>16.67</v>
      </c>
      <c r="C44" s="4" t="inlineStr">
        <is>
          <t>Less than 5 years</t>
        </is>
      </c>
      <c r="D44" s="4" t="inlineStr">
        <is>
          <t>Age of Property</t>
        </is>
      </c>
    </row>
    <row r="45">
      <c r="A45" s="4" t="n">
        <v>12</v>
      </c>
      <c r="B45" s="4" t="n">
        <v>25</v>
      </c>
      <c r="C45" s="4" t="inlineStr">
        <is>
          <t>5-9 years</t>
        </is>
      </c>
      <c r="D45" s="4" t="inlineStr">
        <is>
          <t>Age of Property</t>
        </is>
      </c>
    </row>
    <row r="46">
      <c r="A46" s="4" t="n">
        <v>8</v>
      </c>
      <c r="B46" s="4" t="n">
        <v>16.67</v>
      </c>
      <c r="C46" s="4" t="inlineStr">
        <is>
          <t>10-19 years</t>
        </is>
      </c>
      <c r="D46" s="4" t="inlineStr">
        <is>
          <t>Age of Property</t>
        </is>
      </c>
    </row>
    <row r="47">
      <c r="A47" s="4" t="n">
        <v>20</v>
      </c>
      <c r="B47" s="4" t="n">
        <v>41.67</v>
      </c>
      <c r="C47" s="4" t="inlineStr">
        <is>
          <t>20+ years</t>
        </is>
      </c>
      <c r="D47" s="4" t="inlineStr">
        <is>
          <t>Age of Property</t>
        </is>
      </c>
    </row>
    <row r="48">
      <c r="A48" s="9" t="n">
        <v>48</v>
      </c>
      <c r="B48" s="9" t="n">
        <v>100</v>
      </c>
      <c r="D48" s="9" t="inlineStr">
        <is>
          <t>Total Age of Property</t>
        </is>
      </c>
    </row>
    <row r="49">
      <c r="A49" s="4" t="n">
        <v>24</v>
      </c>
      <c r="B49" s="4" t="n">
        <v>50</v>
      </c>
      <c r="C49" s="4" t="inlineStr">
        <is>
          <t>Less than 100</t>
        </is>
      </c>
      <c r="D49" s="4" t="inlineStr">
        <is>
          <t>Property Size</t>
        </is>
      </c>
    </row>
    <row r="50">
      <c r="A50" s="4" t="n">
        <v>7</v>
      </c>
      <c r="B50" s="4" t="n">
        <v>14.58</v>
      </c>
      <c r="C50" s="4" t="inlineStr">
        <is>
          <t>100-199</t>
        </is>
      </c>
      <c r="D50" s="4" t="inlineStr">
        <is>
          <t>Property Size</t>
        </is>
      </c>
    </row>
    <row r="51">
      <c r="A51" s="4" t="n">
        <v>8</v>
      </c>
      <c r="B51" s="4" t="n">
        <v>16.67</v>
      </c>
      <c r="C51" s="4" t="inlineStr">
        <is>
          <t>200-299</t>
        </is>
      </c>
      <c r="D51" s="4" t="inlineStr">
        <is>
          <t>Property Size</t>
        </is>
      </c>
    </row>
    <row r="52">
      <c r="A52" s="4" t="n">
        <v>6</v>
      </c>
      <c r="B52" s="4" t="n">
        <v>12.5</v>
      </c>
      <c r="C52" s="4" t="inlineStr">
        <is>
          <t>300-399</t>
        </is>
      </c>
      <c r="D52" s="4" t="inlineStr">
        <is>
          <t>Property Size</t>
        </is>
      </c>
    </row>
    <row r="53">
      <c r="A53" s="4" t="n">
        <v>2</v>
      </c>
      <c r="B53" s="4" t="n">
        <v>4.17</v>
      </c>
      <c r="C53" s="4" t="inlineStr">
        <is>
          <t>400-499</t>
        </is>
      </c>
      <c r="D53" s="4" t="inlineStr">
        <is>
          <t>Property Size</t>
        </is>
      </c>
    </row>
    <row r="54">
      <c r="A54" s="4" t="n">
        <v>1</v>
      </c>
      <c r="B54" s="4" t="n">
        <v>2.08</v>
      </c>
      <c r="C54" s="4" t="inlineStr">
        <is>
          <t>500+</t>
        </is>
      </c>
      <c r="D54" s="4" t="inlineStr">
        <is>
          <t>Property Size</t>
        </is>
      </c>
    </row>
    <row r="55">
      <c r="A55" s="9" t="n">
        <v>48</v>
      </c>
      <c r="B55" s="9" t="n">
        <v>100</v>
      </c>
      <c r="D55" s="9" t="inlineStr">
        <is>
          <t>Total Property Size</t>
        </is>
      </c>
    </row>
    <row r="56">
      <c r="A56" s="4" t="n">
        <v>38</v>
      </c>
      <c r="B56" s="4" t="n">
        <v>79.17</v>
      </c>
      <c r="C56" s="4" t="inlineStr">
        <is>
          <t>AFFORDABLE</t>
        </is>
      </c>
      <c r="D56" s="4" t="inlineStr">
        <is>
          <t>Rent Type</t>
        </is>
      </c>
    </row>
    <row r="57">
      <c r="A57" s="4" t="n">
        <v>10</v>
      </c>
      <c r="B57" s="4" t="n">
        <v>20.83</v>
      </c>
      <c r="C57" s="4" t="inlineStr">
        <is>
          <t>MARKETRATE</t>
        </is>
      </c>
      <c r="D57" s="4" t="inlineStr">
        <is>
          <t>Rent Type</t>
        </is>
      </c>
    </row>
    <row r="58">
      <c r="A58" s="9" t="n">
        <v>48</v>
      </c>
      <c r="B58" s="9" t="n">
        <v>100</v>
      </c>
      <c r="D58" s="9" t="inlineStr">
        <is>
          <t>Total Rent Type</t>
        </is>
      </c>
    </row>
    <row r="59"/>
  </sheetData>
  <mergeCells count="2">
    <mergeCell ref="A19:D19"/>
    <mergeCell ref="A1:B1"/>
  </mergeCells>
  <pageMargins left="0.75" right="0.75" top="1" bottom="1" header="0.5" footer="0.5"/>
</worksheet>
</file>

<file path=xl/worksheets/sheet251.xml><?xml version="1.0" encoding="utf-8"?>
<worksheet xmlns="http://schemas.openxmlformats.org/spreadsheetml/2006/main">
  <sheetPr>
    <outlinePr summaryBelow="1" summaryRight="1"/>
    <pageSetUpPr/>
  </sheetPr>
  <dimension ref="A1:D61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6919</v>
      </c>
    </row>
    <row r="3">
      <c r="A3" s="6" t="inlineStr">
        <is>
          <t>Sample (Total number of properties)</t>
        </is>
      </c>
      <c r="B3" s="4" t="n">
        <v>52</v>
      </c>
    </row>
    <row r="4">
      <c r="A4" s="6" t="inlineStr">
        <is>
          <t>Average property taxes per unit</t>
        </is>
      </c>
      <c r="B4" s="7" t="n">
        <v>1521</v>
      </c>
    </row>
    <row r="5">
      <c r="A5" s="6" t="inlineStr">
        <is>
          <t>Average payroll expenses per unit</t>
        </is>
      </c>
      <c r="B5" s="7" t="n">
        <v>1410</v>
      </c>
    </row>
    <row r="6">
      <c r="A6" s="6" t="inlineStr">
        <is>
          <t>Average capital expenditures per unit</t>
        </is>
      </c>
      <c r="B6" s="7" t="n">
        <v>243</v>
      </c>
    </row>
    <row r="7">
      <c r="A7" s="6" t="inlineStr">
        <is>
          <t>Average mortgage per unit</t>
        </is>
      </c>
      <c r="B7" s="7" t="n">
        <v>3934</v>
      </c>
    </row>
    <row r="8">
      <c r="A8" s="6" t="inlineStr">
        <is>
          <t>Average total operating expenses per unit</t>
        </is>
      </c>
      <c r="B8" s="7" t="n">
        <v>4588</v>
      </c>
    </row>
    <row r="9">
      <c r="A9" s="6" t="inlineStr">
        <is>
          <t>Average total expenses per unit</t>
        </is>
      </c>
      <c r="B9" s="7" t="n">
        <v>11696</v>
      </c>
    </row>
    <row r="10">
      <c r="A10" s="6" t="inlineStr">
        <is>
          <t>Average total profit per unit</t>
        </is>
      </c>
      <c r="B10" s="7" t="n">
        <v>986</v>
      </c>
    </row>
    <row r="11">
      <c r="A11" s="6" t="inlineStr">
        <is>
          <t>Property taxes per dollar of rent</t>
        </is>
      </c>
      <c r="B11" s="4" t="inlineStr">
        <is>
          <t>12 cents</t>
        </is>
      </c>
    </row>
    <row r="12">
      <c r="A12" s="6" t="inlineStr">
        <is>
          <t>Payroll expenses per dollar of rent</t>
        </is>
      </c>
      <c r="B12" s="4" t="inlineStr">
        <is>
          <t>11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31 cents</t>
        </is>
      </c>
    </row>
    <row r="15">
      <c r="A15" s="6" t="inlineStr">
        <is>
          <t>Total operating expenses per dollar of rent</t>
        </is>
      </c>
      <c r="B15" s="4" t="inlineStr">
        <is>
          <t>36 cents</t>
        </is>
      </c>
    </row>
    <row r="16">
      <c r="A16" s="6" t="inlineStr">
        <is>
          <t>Total expenses per dollar of rent</t>
        </is>
      </c>
      <c r="B16" s="4" t="inlineStr">
        <is>
          <t>92 cents</t>
        </is>
      </c>
    </row>
    <row r="17">
      <c r="A17" s="6" t="inlineStr">
        <is>
          <t>Total profit per dollar of rent</t>
        </is>
      </c>
      <c r="B17" s="4" t="inlineStr">
        <is>
          <t>8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11</v>
      </c>
      <c r="B21" s="4" t="n">
        <v>21.15</v>
      </c>
      <c r="C21" s="4" t="inlineStr">
        <is>
          <t>77590</t>
        </is>
      </c>
      <c r="D21" s="4" t="inlineStr">
        <is>
          <t>PROPERTYZIPCODE</t>
        </is>
      </c>
    </row>
    <row r="22">
      <c r="A22" s="4" t="n">
        <v>6</v>
      </c>
      <c r="B22" s="4" t="n">
        <v>11.54</v>
      </c>
      <c r="C22" s="4" t="inlineStr">
        <is>
          <t>77573</t>
        </is>
      </c>
      <c r="D22" s="4" t="inlineStr">
        <is>
          <t>PROPERTYZIPCODE</t>
        </is>
      </c>
    </row>
    <row r="23">
      <c r="A23" s="4" t="n">
        <v>6</v>
      </c>
      <c r="B23" s="4" t="n">
        <v>11.54</v>
      </c>
      <c r="C23" s="4" t="inlineStr">
        <is>
          <t>77642</t>
        </is>
      </c>
      <c r="D23" s="4" t="inlineStr">
        <is>
          <t>PROPERTYZIPCODE</t>
        </is>
      </c>
    </row>
    <row r="24">
      <c r="A24" s="4" t="n">
        <v>5</v>
      </c>
      <c r="B24" s="4" t="n">
        <v>9.619999999999999</v>
      </c>
      <c r="C24" s="4" t="inlineStr">
        <is>
          <t>77550</t>
        </is>
      </c>
      <c r="D24" s="4" t="inlineStr">
        <is>
          <t>PROPERTYZIPCODE</t>
        </is>
      </c>
    </row>
    <row r="25">
      <c r="A25" s="4" t="n">
        <v>4</v>
      </c>
      <c r="B25" s="4" t="n">
        <v>7.69</v>
      </c>
      <c r="C25" s="4" t="inlineStr">
        <is>
          <t>77551</t>
        </is>
      </c>
      <c r="D25" s="4" t="inlineStr">
        <is>
          <t>PROPERTYZIPCODE</t>
        </is>
      </c>
    </row>
    <row r="26">
      <c r="A26" s="4" t="n">
        <v>3</v>
      </c>
      <c r="B26" s="4" t="n">
        <v>5.77</v>
      </c>
      <c r="C26" s="4" t="inlineStr">
        <is>
          <t>77539</t>
        </is>
      </c>
      <c r="D26" s="4" t="inlineStr">
        <is>
          <t>PROPERTYZIPCODE</t>
        </is>
      </c>
    </row>
    <row r="27">
      <c r="A27" s="4" t="n">
        <v>2</v>
      </c>
      <c r="B27" s="4" t="n">
        <v>3.85</v>
      </c>
      <c r="C27" s="4" t="inlineStr">
        <is>
          <t>77627</t>
        </is>
      </c>
      <c r="D27" s="4" t="inlineStr">
        <is>
          <t>PROPERTYZIPCODE</t>
        </is>
      </c>
    </row>
    <row r="28">
      <c r="A28" s="4" t="n">
        <v>2</v>
      </c>
      <c r="B28" s="4" t="n">
        <v>3.85</v>
      </c>
      <c r="C28" s="4" t="inlineStr">
        <is>
          <t>77486</t>
        </is>
      </c>
      <c r="D28" s="4" t="inlineStr">
        <is>
          <t>PROPERTYZIPCODE</t>
        </is>
      </c>
    </row>
    <row r="29">
      <c r="A29" s="4" t="n">
        <v>2</v>
      </c>
      <c r="B29" s="4" t="n">
        <v>3.85</v>
      </c>
      <c r="C29" s="4" t="inlineStr">
        <is>
          <t>77531</t>
        </is>
      </c>
      <c r="D29" s="4" t="inlineStr">
        <is>
          <t>PROPERTYZIPCODE</t>
        </is>
      </c>
    </row>
    <row r="30">
      <c r="A30" s="4" t="n">
        <v>2</v>
      </c>
      <c r="B30" s="4" t="n">
        <v>3.85</v>
      </c>
      <c r="C30" s="4" t="inlineStr">
        <is>
          <t>77546</t>
        </is>
      </c>
      <c r="D30" s="4" t="inlineStr">
        <is>
          <t>PROPERTYZIPCODE</t>
        </is>
      </c>
    </row>
    <row r="31">
      <c r="A31" s="4" t="n">
        <v>1</v>
      </c>
      <c r="B31" s="4" t="n">
        <v>1.92</v>
      </c>
      <c r="C31" s="4" t="inlineStr">
        <is>
          <t>77554</t>
        </is>
      </c>
      <c r="D31" s="4" t="inlineStr">
        <is>
          <t>PROPERTYZIPCODE</t>
        </is>
      </c>
    </row>
    <row r="32">
      <c r="A32" s="4" t="n">
        <v>1</v>
      </c>
      <c r="B32" s="4" t="n">
        <v>1.92</v>
      </c>
      <c r="C32" s="4" t="inlineStr">
        <is>
          <t>77566</t>
        </is>
      </c>
      <c r="D32" s="4" t="inlineStr">
        <is>
          <t>PROPERTYZIPCODE</t>
        </is>
      </c>
    </row>
    <row r="33">
      <c r="A33" s="4" t="n">
        <v>1</v>
      </c>
      <c r="B33" s="4" t="n">
        <v>1.92</v>
      </c>
      <c r="C33" s="4" t="inlineStr">
        <is>
          <t>77584</t>
        </is>
      </c>
      <c r="D33" s="4" t="inlineStr">
        <is>
          <t>PROPERTYZIPCODE</t>
        </is>
      </c>
    </row>
    <row r="34">
      <c r="A34" s="4" t="n">
        <v>1</v>
      </c>
      <c r="B34" s="4" t="n">
        <v>1.92</v>
      </c>
      <c r="C34" s="4" t="inlineStr">
        <is>
          <t>77632</t>
        </is>
      </c>
      <c r="D34" s="4" t="inlineStr">
        <is>
          <t>PROPERTYZIPCODE</t>
        </is>
      </c>
    </row>
    <row r="35">
      <c r="A35" s="4" t="n">
        <v>1</v>
      </c>
      <c r="B35" s="4" t="n">
        <v>1.92</v>
      </c>
      <c r="C35" s="4" t="inlineStr">
        <is>
          <t>77706</t>
        </is>
      </c>
      <c r="D35" s="4" t="inlineStr">
        <is>
          <t>PROPERTYZIPCODE</t>
        </is>
      </c>
    </row>
    <row r="36">
      <c r="A36" s="4" t="n">
        <v>1</v>
      </c>
      <c r="B36" s="4" t="n">
        <v>1.92</v>
      </c>
      <c r="C36" s="4" t="inlineStr">
        <is>
          <t>77510</t>
        </is>
      </c>
      <c r="D36" s="4" t="inlineStr">
        <is>
          <t>PROPERTYZIPCODE</t>
        </is>
      </c>
    </row>
    <row r="37">
      <c r="A37" s="4" t="n">
        <v>1</v>
      </c>
      <c r="B37" s="4" t="n">
        <v>1.92</v>
      </c>
      <c r="C37" s="4" t="inlineStr">
        <is>
          <t>77591</t>
        </is>
      </c>
      <c r="D37" s="4" t="inlineStr">
        <is>
          <t>PROPERTYZIPCODE</t>
        </is>
      </c>
    </row>
    <row r="38">
      <c r="A38" s="4" t="n">
        <v>1</v>
      </c>
      <c r="B38" s="4" t="n">
        <v>1.92</v>
      </c>
      <c r="C38" s="4" t="inlineStr">
        <is>
          <t>77651</t>
        </is>
      </c>
      <c r="D38" s="4" t="inlineStr">
        <is>
          <t>PROPERTYZIPCODE</t>
        </is>
      </c>
    </row>
    <row r="39">
      <c r="A39" s="4" t="n">
        <v>1</v>
      </c>
      <c r="B39" s="4" t="n">
        <v>1.92</v>
      </c>
      <c r="C39" s="4" t="inlineStr">
        <is>
          <t>77515</t>
        </is>
      </c>
      <c r="D39" s="4" t="inlineStr">
        <is>
          <t>PROPERTYZIPCODE</t>
        </is>
      </c>
    </row>
    <row r="40">
      <c r="A40" s="9" t="n">
        <v>52</v>
      </c>
      <c r="B40" s="9" t="n">
        <v>100</v>
      </c>
      <c r="D40" s="9" t="inlineStr">
        <is>
          <t>Total PROPERTYZIPCODE</t>
        </is>
      </c>
    </row>
    <row r="41">
      <c r="A41" s="4" t="n">
        <v>46</v>
      </c>
      <c r="B41" s="4" t="n">
        <v>88.45999999999999</v>
      </c>
      <c r="C41" s="4" t="inlineStr">
        <is>
          <t>GARDEN</t>
        </is>
      </c>
      <c r="D41" s="4" t="inlineStr">
        <is>
          <t>Property Type</t>
        </is>
      </c>
    </row>
    <row r="42">
      <c r="A42" s="4" t="n">
        <v>2</v>
      </c>
      <c r="B42" s="4" t="n">
        <v>3.85</v>
      </c>
      <c r="C42" s="4" t="inlineStr">
        <is>
          <t>MANUF</t>
        </is>
      </c>
      <c r="D42" s="4" t="inlineStr">
        <is>
          <t>Property Type</t>
        </is>
      </c>
    </row>
    <row r="43">
      <c r="A43" s="4" t="n">
        <v>2</v>
      </c>
      <c r="B43" s="4" t="n">
        <v>3.85</v>
      </c>
      <c r="C43" s="4" t="inlineStr">
        <is>
          <t>SENIOR</t>
        </is>
      </c>
      <c r="D43" s="4" t="inlineStr">
        <is>
          <t>Property Type</t>
        </is>
      </c>
    </row>
    <row r="44">
      <c r="A44" s="4" t="n">
        <v>1</v>
      </c>
      <c r="B44" s="4" t="n">
        <v>1.92</v>
      </c>
      <c r="C44" s="4" t="inlineStr">
        <is>
          <t>HIRISE</t>
        </is>
      </c>
      <c r="D44" s="4" t="inlineStr">
        <is>
          <t>Property Type</t>
        </is>
      </c>
    </row>
    <row r="45">
      <c r="A45" s="4" t="n">
        <v>1</v>
      </c>
      <c r="B45" s="4" t="n">
        <v>1.92</v>
      </c>
      <c r="C45" s="4" t="inlineStr">
        <is>
          <t>MIDRISE</t>
        </is>
      </c>
      <c r="D45" s="4" t="inlineStr">
        <is>
          <t>Property Type</t>
        </is>
      </c>
    </row>
    <row r="46">
      <c r="A46" s="9" t="n">
        <v>52</v>
      </c>
      <c r="B46" s="9" t="n">
        <v>100</v>
      </c>
      <c r="D46" s="9" t="inlineStr">
        <is>
          <t>Total Property Type</t>
        </is>
      </c>
    </row>
    <row r="47">
      <c r="A47" s="4" t="n">
        <v>6</v>
      </c>
      <c r="B47" s="4" t="n">
        <v>11.54</v>
      </c>
      <c r="C47" s="4" t="inlineStr">
        <is>
          <t>Less than 5 years</t>
        </is>
      </c>
      <c r="D47" s="4" t="inlineStr">
        <is>
          <t>Age of Property</t>
        </is>
      </c>
    </row>
    <row r="48">
      <c r="A48" s="4" t="n">
        <v>24</v>
      </c>
      <c r="B48" s="4" t="n">
        <v>46.15</v>
      </c>
      <c r="C48" s="4" t="inlineStr">
        <is>
          <t>5-9 years</t>
        </is>
      </c>
      <c r="D48" s="4" t="inlineStr">
        <is>
          <t>Age of Property</t>
        </is>
      </c>
    </row>
    <row r="49">
      <c r="A49" s="4" t="n">
        <v>9</v>
      </c>
      <c r="B49" s="4" t="n">
        <v>17.31</v>
      </c>
      <c r="C49" s="4" t="inlineStr">
        <is>
          <t>10-19 years</t>
        </is>
      </c>
      <c r="D49" s="4" t="inlineStr">
        <is>
          <t>Age of Property</t>
        </is>
      </c>
    </row>
    <row r="50">
      <c r="A50" s="4" t="n">
        <v>13</v>
      </c>
      <c r="B50" s="4" t="n">
        <v>25</v>
      </c>
      <c r="C50" s="4" t="inlineStr">
        <is>
          <t>20+ years</t>
        </is>
      </c>
      <c r="D50" s="4" t="inlineStr">
        <is>
          <t>Age of Property</t>
        </is>
      </c>
    </row>
    <row r="51">
      <c r="A51" s="9" t="n">
        <v>52</v>
      </c>
      <c r="B51" s="9" t="n">
        <v>100</v>
      </c>
      <c r="D51" s="9" t="inlineStr">
        <is>
          <t>Total Age of Property</t>
        </is>
      </c>
    </row>
    <row r="52">
      <c r="A52" s="4" t="n">
        <v>26</v>
      </c>
      <c r="B52" s="4" t="n">
        <v>50</v>
      </c>
      <c r="C52" s="4" t="inlineStr">
        <is>
          <t>Less than 100</t>
        </is>
      </c>
      <c r="D52" s="4" t="inlineStr">
        <is>
          <t>Property Size</t>
        </is>
      </c>
    </row>
    <row r="53">
      <c r="A53" s="4" t="n">
        <v>12</v>
      </c>
      <c r="B53" s="4" t="n">
        <v>23.08</v>
      </c>
      <c r="C53" s="4" t="inlineStr">
        <is>
          <t>100-199</t>
        </is>
      </c>
      <c r="D53" s="4" t="inlineStr">
        <is>
          <t>Property Size</t>
        </is>
      </c>
    </row>
    <row r="54">
      <c r="A54" s="4" t="n">
        <v>11</v>
      </c>
      <c r="B54" s="4" t="n">
        <v>21.15</v>
      </c>
      <c r="C54" s="4" t="inlineStr">
        <is>
          <t>200-299</t>
        </is>
      </c>
      <c r="D54" s="4" t="inlineStr">
        <is>
          <t>Property Size</t>
        </is>
      </c>
    </row>
    <row r="55">
      <c r="A55" s="4" t="n">
        <v>2</v>
      </c>
      <c r="B55" s="4" t="n">
        <v>3.85</v>
      </c>
      <c r="C55" s="4" t="inlineStr">
        <is>
          <t>300-399</t>
        </is>
      </c>
      <c r="D55" s="4" t="inlineStr">
        <is>
          <t>Property Size</t>
        </is>
      </c>
    </row>
    <row r="56">
      <c r="A56" s="4" t="n">
        <v>1</v>
      </c>
      <c r="B56" s="4" t="n">
        <v>1.92</v>
      </c>
      <c r="C56" s="4" t="inlineStr">
        <is>
          <t>400-499</t>
        </is>
      </c>
      <c r="D56" s="4" t="inlineStr">
        <is>
          <t>Property Size</t>
        </is>
      </c>
    </row>
    <row r="57">
      <c r="A57" s="9" t="n">
        <v>52</v>
      </c>
      <c r="B57" s="9" t="n">
        <v>100</v>
      </c>
      <c r="D57" s="9" t="inlineStr">
        <is>
          <t>Total Property Size</t>
        </is>
      </c>
    </row>
    <row r="58">
      <c r="A58" s="4" t="n">
        <v>37</v>
      </c>
      <c r="B58" s="4" t="n">
        <v>71.15000000000001</v>
      </c>
      <c r="C58" s="4" t="inlineStr">
        <is>
          <t>AFFORDABLE</t>
        </is>
      </c>
      <c r="D58" s="4" t="inlineStr">
        <is>
          <t>Rent Type</t>
        </is>
      </c>
    </row>
    <row r="59">
      <c r="A59" s="4" t="n">
        <v>15</v>
      </c>
      <c r="B59" s="4" t="n">
        <v>28.85</v>
      </c>
      <c r="C59" s="4" t="inlineStr">
        <is>
          <t>MARKETRATE</t>
        </is>
      </c>
      <c r="D59" s="4" t="inlineStr">
        <is>
          <t>Rent Type</t>
        </is>
      </c>
    </row>
    <row r="60">
      <c r="A60" s="9" t="n">
        <v>52</v>
      </c>
      <c r="B60" s="9" t="n">
        <v>100</v>
      </c>
      <c r="D60" s="9" t="inlineStr">
        <is>
          <t>Total Rent Type</t>
        </is>
      </c>
    </row>
    <row r="61"/>
  </sheetData>
  <mergeCells count="2">
    <mergeCell ref="A19:D19"/>
    <mergeCell ref="A1:B1"/>
  </mergeCells>
  <pageMargins left="0.75" right="0.75" top="1" bottom="1" header="0.5" footer="0.5"/>
</worksheet>
</file>

<file path=xl/worksheets/sheet252.xml><?xml version="1.0" encoding="utf-8"?>
<worksheet xmlns="http://schemas.openxmlformats.org/spreadsheetml/2006/main">
  <sheetPr>
    <outlinePr summaryBelow="1" summaryRight="1"/>
    <pageSetUpPr/>
  </sheetPr>
  <dimension ref="A1:D50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7970</v>
      </c>
    </row>
    <row r="3">
      <c r="A3" s="6" t="inlineStr">
        <is>
          <t>Sample (Total number of properties)</t>
        </is>
      </c>
      <c r="B3" s="4" t="n">
        <v>40</v>
      </c>
    </row>
    <row r="4">
      <c r="A4" s="6" t="inlineStr">
        <is>
          <t>Average property taxes per unit</t>
        </is>
      </c>
      <c r="B4" s="7" t="n">
        <v>839</v>
      </c>
    </row>
    <row r="5">
      <c r="A5" s="6" t="inlineStr">
        <is>
          <t>Average payroll expenses per unit</t>
        </is>
      </c>
      <c r="B5" s="7" t="n">
        <v>1236</v>
      </c>
    </row>
    <row r="6">
      <c r="A6" s="6" t="inlineStr">
        <is>
          <t>Average capital expenditures per unit</t>
        </is>
      </c>
      <c r="B6" s="7" t="n">
        <v>274</v>
      </c>
    </row>
    <row r="7">
      <c r="A7" s="6" t="inlineStr">
        <is>
          <t>Average mortgage per unit</t>
        </is>
      </c>
      <c r="B7" s="7" t="n">
        <v>4657</v>
      </c>
    </row>
    <row r="8">
      <c r="A8" s="6" t="inlineStr">
        <is>
          <t>Average total operating expenses per unit</t>
        </is>
      </c>
      <c r="B8" s="7" t="n">
        <v>3697</v>
      </c>
    </row>
    <row r="9">
      <c r="A9" s="6" t="inlineStr">
        <is>
          <t>Average total expenses per unit</t>
        </is>
      </c>
      <c r="B9" s="7" t="n">
        <v>10703</v>
      </c>
    </row>
    <row r="10">
      <c r="A10" s="6" t="inlineStr">
        <is>
          <t>Average total profit per unit</t>
        </is>
      </c>
      <c r="B10" s="7" t="n">
        <v>1185</v>
      </c>
    </row>
    <row r="11">
      <c r="A11" s="6" t="inlineStr">
        <is>
          <t>Property taxes per dollar of rent</t>
        </is>
      </c>
      <c r="B11" s="4" t="inlineStr">
        <is>
          <t>7 cents</t>
        </is>
      </c>
    </row>
    <row r="12">
      <c r="A12" s="6" t="inlineStr">
        <is>
          <t>Payroll expenses per dollar of rent</t>
        </is>
      </c>
      <c r="B12" s="4" t="inlineStr">
        <is>
          <t>10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39 cents</t>
        </is>
      </c>
    </row>
    <row r="15">
      <c r="A15" s="6" t="inlineStr">
        <is>
          <t>Total operating expenses per dollar of rent</t>
        </is>
      </c>
      <c r="B15" s="4" t="inlineStr">
        <is>
          <t>31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8</v>
      </c>
      <c r="B21" s="4" t="n">
        <v>20</v>
      </c>
      <c r="C21" s="4" t="inlineStr">
        <is>
          <t>79936</t>
        </is>
      </c>
      <c r="D21" s="4" t="inlineStr">
        <is>
          <t>PROPERTYZIPCODE</t>
        </is>
      </c>
    </row>
    <row r="22">
      <c r="A22" s="4" t="n">
        <v>8</v>
      </c>
      <c r="B22" s="4" t="n">
        <v>20</v>
      </c>
      <c r="C22" s="4" t="inlineStr">
        <is>
          <t>79912</t>
        </is>
      </c>
      <c r="D22" s="4" t="inlineStr">
        <is>
          <t>PROPERTYZIPCODE</t>
        </is>
      </c>
    </row>
    <row r="23">
      <c r="A23" s="4" t="n">
        <v>5</v>
      </c>
      <c r="B23" s="4" t="n">
        <v>12.5</v>
      </c>
      <c r="C23" s="4" t="inlineStr">
        <is>
          <t>79907</t>
        </is>
      </c>
      <c r="D23" s="4" t="inlineStr">
        <is>
          <t>PROPERTYZIPCODE</t>
        </is>
      </c>
    </row>
    <row r="24">
      <c r="A24" s="4" t="n">
        <v>5</v>
      </c>
      <c r="B24" s="4" t="n">
        <v>12.5</v>
      </c>
      <c r="C24" s="4" t="inlineStr">
        <is>
          <t>79935</t>
        </is>
      </c>
      <c r="D24" s="4" t="inlineStr">
        <is>
          <t>PROPERTYZIPCODE</t>
        </is>
      </c>
    </row>
    <row r="25">
      <c r="A25" s="4" t="n">
        <v>4</v>
      </c>
      <c r="B25" s="4" t="n">
        <v>10</v>
      </c>
      <c r="C25" s="4" t="inlineStr">
        <is>
          <t>79924</t>
        </is>
      </c>
      <c r="D25" s="4" t="inlineStr">
        <is>
          <t>PROPERTYZIPCODE</t>
        </is>
      </c>
    </row>
    <row r="26">
      <c r="A26" s="4" t="n">
        <v>3</v>
      </c>
      <c r="B26" s="4" t="n">
        <v>7.5</v>
      </c>
      <c r="C26" s="4" t="inlineStr">
        <is>
          <t>79915</t>
        </is>
      </c>
      <c r="D26" s="4" t="inlineStr">
        <is>
          <t>PROPERTYZIPCODE</t>
        </is>
      </c>
    </row>
    <row r="27">
      <c r="A27" s="4" t="n">
        <v>2</v>
      </c>
      <c r="B27" s="4" t="n">
        <v>5</v>
      </c>
      <c r="C27" s="4" t="inlineStr">
        <is>
          <t>79901</t>
        </is>
      </c>
      <c r="D27" s="4" t="inlineStr">
        <is>
          <t>PROPERTYZIPCODE</t>
        </is>
      </c>
    </row>
    <row r="28">
      <c r="A28" s="4" t="n">
        <v>1</v>
      </c>
      <c r="B28" s="4" t="n">
        <v>2.5</v>
      </c>
      <c r="C28" s="4" t="inlineStr">
        <is>
          <t>79930</t>
        </is>
      </c>
      <c r="D28" s="4" t="inlineStr">
        <is>
          <t>PROPERTYZIPCODE</t>
        </is>
      </c>
    </row>
    <row r="29">
      <c r="A29" s="4" t="n">
        <v>1</v>
      </c>
      <c r="B29" s="4" t="n">
        <v>2.5</v>
      </c>
      <c r="C29" s="4" t="inlineStr">
        <is>
          <t>79903</t>
        </is>
      </c>
      <c r="D29" s="4" t="inlineStr">
        <is>
          <t>PROPERTYZIPCODE</t>
        </is>
      </c>
    </row>
    <row r="30">
      <c r="A30" s="4" t="n">
        <v>1</v>
      </c>
      <c r="B30" s="4" t="n">
        <v>2.5</v>
      </c>
      <c r="C30" s="4" t="inlineStr">
        <is>
          <t>79905</t>
        </is>
      </c>
      <c r="D30" s="4" t="inlineStr">
        <is>
          <t>PROPERTYZIPCODE</t>
        </is>
      </c>
    </row>
    <row r="31">
      <c r="A31" s="4" t="n">
        <v>1</v>
      </c>
      <c r="B31" s="4" t="n">
        <v>2.5</v>
      </c>
      <c r="C31" s="4" t="inlineStr">
        <is>
          <t>79902</t>
        </is>
      </c>
      <c r="D31" s="4" t="inlineStr">
        <is>
          <t>PROPERTYZIPCODE</t>
        </is>
      </c>
    </row>
    <row r="32">
      <c r="A32" s="4" t="n">
        <v>1</v>
      </c>
      <c r="B32" s="4" t="n">
        <v>2.5</v>
      </c>
      <c r="C32" s="4" t="inlineStr">
        <is>
          <t>79932</t>
        </is>
      </c>
      <c r="D32" s="4" t="inlineStr">
        <is>
          <t>PROPERTYZIPCODE</t>
        </is>
      </c>
    </row>
    <row r="33">
      <c r="A33" s="9" t="n">
        <v>40</v>
      </c>
      <c r="B33" s="9" t="n">
        <v>100</v>
      </c>
      <c r="D33" s="9" t="inlineStr">
        <is>
          <t>Total PROPERTYZIPCODE</t>
        </is>
      </c>
    </row>
    <row r="34">
      <c r="A34" s="4" t="n">
        <v>39</v>
      </c>
      <c r="B34" s="4" t="n">
        <v>97.5</v>
      </c>
      <c r="C34" s="4" t="inlineStr">
        <is>
          <t>GARDEN</t>
        </is>
      </c>
      <c r="D34" s="4" t="inlineStr">
        <is>
          <t>Property Type</t>
        </is>
      </c>
    </row>
    <row r="35">
      <c r="A35" s="4" t="n">
        <v>1</v>
      </c>
      <c r="B35" s="4" t="n">
        <v>2.5</v>
      </c>
      <c r="C35" s="4" t="inlineStr">
        <is>
          <t>MIDRISE</t>
        </is>
      </c>
      <c r="D35" s="4" t="inlineStr">
        <is>
          <t>Property Type</t>
        </is>
      </c>
    </row>
    <row r="36">
      <c r="A36" s="9" t="n">
        <v>40</v>
      </c>
      <c r="B36" s="9" t="n">
        <v>100</v>
      </c>
      <c r="D36" s="9" t="inlineStr">
        <is>
          <t>Total Property Type</t>
        </is>
      </c>
    </row>
    <row r="37">
      <c r="A37" s="4" t="n">
        <v>4</v>
      </c>
      <c r="B37" s="4" t="n">
        <v>10</v>
      </c>
      <c r="C37" s="4" t="inlineStr">
        <is>
          <t>Less than 5 years</t>
        </is>
      </c>
      <c r="D37" s="4" t="inlineStr">
        <is>
          <t>Age of Property</t>
        </is>
      </c>
    </row>
    <row r="38">
      <c r="A38" s="4" t="n">
        <v>14</v>
      </c>
      <c r="B38" s="4" t="n">
        <v>35</v>
      </c>
      <c r="C38" s="4" t="inlineStr">
        <is>
          <t>5-9 years</t>
        </is>
      </c>
      <c r="D38" s="4" t="inlineStr">
        <is>
          <t>Age of Property</t>
        </is>
      </c>
    </row>
    <row r="39">
      <c r="A39" s="4" t="n">
        <v>9</v>
      </c>
      <c r="B39" s="4" t="n">
        <v>22.5</v>
      </c>
      <c r="C39" s="4" t="inlineStr">
        <is>
          <t>10-19 years</t>
        </is>
      </c>
      <c r="D39" s="4" t="inlineStr">
        <is>
          <t>Age of Property</t>
        </is>
      </c>
    </row>
    <row r="40">
      <c r="A40" s="4" t="n">
        <v>13</v>
      </c>
      <c r="B40" s="4" t="n">
        <v>32.5</v>
      </c>
      <c r="C40" s="4" t="inlineStr">
        <is>
          <t>20+ years</t>
        </is>
      </c>
      <c r="D40" s="4" t="inlineStr">
        <is>
          <t>Age of Property</t>
        </is>
      </c>
    </row>
    <row r="41">
      <c r="A41" s="9" t="n">
        <v>40</v>
      </c>
      <c r="B41" s="9" t="n">
        <v>100</v>
      </c>
      <c r="D41" s="9" t="inlineStr">
        <is>
          <t>Total Age of Property</t>
        </is>
      </c>
    </row>
    <row r="42">
      <c r="A42" s="4" t="n">
        <v>18</v>
      </c>
      <c r="B42" s="4" t="n">
        <v>45</v>
      </c>
      <c r="C42" s="4" t="inlineStr">
        <is>
          <t>Less than 100</t>
        </is>
      </c>
      <c r="D42" s="4" t="inlineStr">
        <is>
          <t>Property Size</t>
        </is>
      </c>
    </row>
    <row r="43">
      <c r="A43" s="4" t="n">
        <v>12</v>
      </c>
      <c r="B43" s="4" t="n">
        <v>30</v>
      </c>
      <c r="C43" s="4" t="inlineStr">
        <is>
          <t>100-199</t>
        </is>
      </c>
      <c r="D43" s="4" t="inlineStr">
        <is>
          <t>Property Size</t>
        </is>
      </c>
    </row>
    <row r="44">
      <c r="A44" s="4" t="n">
        <v>8</v>
      </c>
      <c r="B44" s="4" t="n">
        <v>20</v>
      </c>
      <c r="C44" s="4" t="inlineStr">
        <is>
          <t>200-299</t>
        </is>
      </c>
      <c r="D44" s="4" t="inlineStr">
        <is>
          <t>Property Size</t>
        </is>
      </c>
    </row>
    <row r="45">
      <c r="A45" s="4" t="n">
        <v>2</v>
      </c>
      <c r="B45" s="4" t="n">
        <v>5</v>
      </c>
      <c r="C45" s="4" t="inlineStr">
        <is>
          <t>500+</t>
        </is>
      </c>
      <c r="D45" s="4" t="inlineStr">
        <is>
          <t>Property Size</t>
        </is>
      </c>
    </row>
    <row r="46">
      <c r="A46" s="9" t="n">
        <v>40</v>
      </c>
      <c r="B46" s="9" t="n">
        <v>100</v>
      </c>
      <c r="D46" s="9" t="inlineStr">
        <is>
          <t>Total Property Size</t>
        </is>
      </c>
    </row>
    <row r="47">
      <c r="A47" s="4" t="n">
        <v>22</v>
      </c>
      <c r="B47" s="4" t="n">
        <v>55</v>
      </c>
      <c r="C47" s="4" t="inlineStr">
        <is>
          <t>MARKETRATE</t>
        </is>
      </c>
      <c r="D47" s="4" t="inlineStr">
        <is>
          <t>Rent Type</t>
        </is>
      </c>
    </row>
    <row r="48">
      <c r="A48" s="4" t="n">
        <v>18</v>
      </c>
      <c r="B48" s="4" t="n">
        <v>45</v>
      </c>
      <c r="C48" s="4" t="inlineStr">
        <is>
          <t>AFFORDABLE</t>
        </is>
      </c>
      <c r="D48" s="4" t="inlineStr">
        <is>
          <t>Rent Type</t>
        </is>
      </c>
    </row>
    <row r="49">
      <c r="A49" s="9" t="n">
        <v>40</v>
      </c>
      <c r="B49" s="9" t="n">
        <v>100</v>
      </c>
      <c r="D49" s="9" t="inlineStr">
        <is>
          <t>Total Rent Type</t>
        </is>
      </c>
    </row>
    <row r="50"/>
  </sheetData>
  <mergeCells count="2">
    <mergeCell ref="A19:D19"/>
    <mergeCell ref="A1:B1"/>
  </mergeCells>
  <pageMargins left="0.75" right="0.75" top="1" bottom="1" header="0.5" footer="0.5"/>
</worksheet>
</file>

<file path=xl/worksheets/sheet253.xml><?xml version="1.0" encoding="utf-8"?>
<worksheet xmlns="http://schemas.openxmlformats.org/spreadsheetml/2006/main">
  <sheetPr>
    <outlinePr summaryBelow="1" summaryRight="1"/>
    <pageSetUpPr/>
  </sheetPr>
  <dimension ref="A1:D54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5840</v>
      </c>
    </row>
    <row r="3">
      <c r="A3" s="6" t="inlineStr">
        <is>
          <t>Sample (Total number of properties)</t>
        </is>
      </c>
      <c r="B3" s="4" t="n">
        <v>28</v>
      </c>
    </row>
    <row r="4">
      <c r="A4" s="6" t="inlineStr">
        <is>
          <t>Average property taxes per unit</t>
        </is>
      </c>
      <c r="B4" s="7" t="n">
        <v>2050</v>
      </c>
    </row>
    <row r="5">
      <c r="A5" s="6" t="inlineStr">
        <is>
          <t>Average payroll expenses per unit</t>
        </is>
      </c>
      <c r="B5" s="7" t="n">
        <v>1317</v>
      </c>
    </row>
    <row r="6">
      <c r="A6" s="6" t="inlineStr">
        <is>
          <t>Average capital expenditures per unit</t>
        </is>
      </c>
      <c r="B6" s="7" t="n">
        <v>232</v>
      </c>
    </row>
    <row r="7">
      <c r="A7" s="6" t="inlineStr">
        <is>
          <t>Average mortgage per unit</t>
        </is>
      </c>
      <c r="B7" s="7" t="n">
        <v>4880</v>
      </c>
    </row>
    <row r="8">
      <c r="A8" s="6" t="inlineStr">
        <is>
          <t>Average total operating expenses per unit</t>
        </is>
      </c>
      <c r="B8" s="7" t="n">
        <v>3340</v>
      </c>
    </row>
    <row r="9">
      <c r="A9" s="6" t="inlineStr">
        <is>
          <t>Average total expenses per unit</t>
        </is>
      </c>
      <c r="B9" s="7" t="n">
        <v>11819</v>
      </c>
    </row>
    <row r="10">
      <c r="A10" s="6" t="inlineStr">
        <is>
          <t>Average total profit per unit</t>
        </is>
      </c>
      <c r="B10" s="7" t="n">
        <v>1220</v>
      </c>
    </row>
    <row r="11">
      <c r="A11" s="6" t="inlineStr">
        <is>
          <t>Property taxes per dollar of rent</t>
        </is>
      </c>
      <c r="B11" s="4" t="inlineStr">
        <is>
          <t>16 cents</t>
        </is>
      </c>
    </row>
    <row r="12">
      <c r="A12" s="6" t="inlineStr">
        <is>
          <t>Payroll expenses per dollar of rent</t>
        </is>
      </c>
      <c r="B12" s="4" t="inlineStr">
        <is>
          <t>10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37 cents</t>
        </is>
      </c>
    </row>
    <row r="15">
      <c r="A15" s="6" t="inlineStr">
        <is>
          <t>Total operating expenses per dollar of rent</t>
        </is>
      </c>
      <c r="B15" s="4" t="inlineStr">
        <is>
          <t>26 cents</t>
        </is>
      </c>
    </row>
    <row r="16">
      <c r="A16" s="6" t="inlineStr">
        <is>
          <t>Total expenses per dollar of rent</t>
        </is>
      </c>
      <c r="B16" s="4" t="inlineStr">
        <is>
          <t>91 cents</t>
        </is>
      </c>
    </row>
    <row r="17">
      <c r="A17" s="6" t="inlineStr">
        <is>
          <t>Total profit per dollar of rent</t>
        </is>
      </c>
      <c r="B17" s="4" t="inlineStr">
        <is>
          <t>9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7</v>
      </c>
      <c r="B21" s="4" t="n">
        <v>25</v>
      </c>
      <c r="C21" s="4" t="inlineStr">
        <is>
          <t>76706</t>
        </is>
      </c>
      <c r="D21" s="4" t="inlineStr">
        <is>
          <t>PROPERTYZIPCODE</t>
        </is>
      </c>
    </row>
    <row r="22">
      <c r="A22" s="4" t="n">
        <v>4</v>
      </c>
      <c r="B22" s="4" t="n">
        <v>14.29</v>
      </c>
      <c r="C22" s="4" t="inlineStr">
        <is>
          <t>75965</t>
        </is>
      </c>
      <c r="D22" s="4" t="inlineStr">
        <is>
          <t>PROPERTYZIPCODE</t>
        </is>
      </c>
    </row>
    <row r="23">
      <c r="A23" s="4" t="n">
        <v>3</v>
      </c>
      <c r="B23" s="4" t="n">
        <v>10.71</v>
      </c>
      <c r="C23" s="4" t="inlineStr">
        <is>
          <t>78664</t>
        </is>
      </c>
      <c r="D23" s="4" t="inlineStr">
        <is>
          <t>PROPERTYZIPCODE</t>
        </is>
      </c>
    </row>
    <row r="24">
      <c r="A24" s="4" t="n">
        <v>2</v>
      </c>
      <c r="B24" s="4" t="n">
        <v>7.14</v>
      </c>
      <c r="C24" s="4" t="inlineStr">
        <is>
          <t>76708</t>
        </is>
      </c>
      <c r="D24" s="4" t="inlineStr">
        <is>
          <t>PROPERTYZIPCODE</t>
        </is>
      </c>
    </row>
    <row r="25">
      <c r="A25" s="4" t="n">
        <v>2</v>
      </c>
      <c r="B25" s="4" t="n">
        <v>7.14</v>
      </c>
      <c r="C25" s="4" t="inlineStr">
        <is>
          <t>76710</t>
        </is>
      </c>
      <c r="D25" s="4" t="inlineStr">
        <is>
          <t>PROPERTYZIPCODE</t>
        </is>
      </c>
    </row>
    <row r="26">
      <c r="A26" s="4" t="n">
        <v>2</v>
      </c>
      <c r="B26" s="4" t="n">
        <v>7.14</v>
      </c>
      <c r="C26" s="4" t="inlineStr">
        <is>
          <t>78660</t>
        </is>
      </c>
      <c r="D26" s="4" t="inlineStr">
        <is>
          <t>PROPERTYZIPCODE</t>
        </is>
      </c>
    </row>
    <row r="27">
      <c r="A27" s="4" t="n">
        <v>1</v>
      </c>
      <c r="B27" s="4" t="n">
        <v>3.57</v>
      </c>
      <c r="C27" s="4" t="inlineStr">
        <is>
          <t>76707</t>
        </is>
      </c>
      <c r="D27" s="4" t="inlineStr">
        <is>
          <t>PROPERTYZIPCODE</t>
        </is>
      </c>
    </row>
    <row r="28">
      <c r="A28" s="4" t="n">
        <v>1</v>
      </c>
      <c r="B28" s="4" t="n">
        <v>3.57</v>
      </c>
      <c r="C28" s="4" t="inlineStr">
        <is>
          <t>76712</t>
        </is>
      </c>
      <c r="D28" s="4" t="inlineStr">
        <is>
          <t>PROPERTYZIPCODE</t>
        </is>
      </c>
    </row>
    <row r="29">
      <c r="A29" s="4" t="n">
        <v>1</v>
      </c>
      <c r="B29" s="4" t="n">
        <v>3.57</v>
      </c>
      <c r="C29" s="4" t="inlineStr">
        <is>
          <t>76711</t>
        </is>
      </c>
      <c r="D29" s="4" t="inlineStr">
        <is>
          <t>PROPERTYZIPCODE</t>
        </is>
      </c>
    </row>
    <row r="30">
      <c r="A30" s="4" t="n">
        <v>1</v>
      </c>
      <c r="B30" s="4" t="n">
        <v>3.57</v>
      </c>
      <c r="C30" s="4" t="inlineStr">
        <is>
          <t>78681</t>
        </is>
      </c>
      <c r="D30" s="4" t="inlineStr">
        <is>
          <t>PROPERTYZIPCODE</t>
        </is>
      </c>
    </row>
    <row r="31">
      <c r="A31" s="4" t="n">
        <v>1</v>
      </c>
      <c r="B31" s="4" t="n">
        <v>3.57</v>
      </c>
      <c r="C31" s="4" t="inlineStr">
        <is>
          <t>78665</t>
        </is>
      </c>
      <c r="D31" s="4" t="inlineStr">
        <is>
          <t>PROPERTYZIPCODE</t>
        </is>
      </c>
    </row>
    <row r="32">
      <c r="A32" s="4" t="n">
        <v>1</v>
      </c>
      <c r="B32" s="4" t="n">
        <v>3.57</v>
      </c>
      <c r="C32" s="4" t="inlineStr">
        <is>
          <t>76520</t>
        </is>
      </c>
      <c r="D32" s="4" t="inlineStr">
        <is>
          <t>PROPERTYZIPCODE</t>
        </is>
      </c>
    </row>
    <row r="33">
      <c r="A33" s="4" t="n">
        <v>1</v>
      </c>
      <c r="B33" s="4" t="n">
        <v>3.57</v>
      </c>
      <c r="C33" s="4" t="inlineStr">
        <is>
          <t>76705</t>
        </is>
      </c>
      <c r="D33" s="4" t="inlineStr">
        <is>
          <t>PROPERTYZIPCODE</t>
        </is>
      </c>
    </row>
    <row r="34">
      <c r="A34" s="4" t="n">
        <v>1</v>
      </c>
      <c r="B34" s="4" t="n">
        <v>3.57</v>
      </c>
      <c r="C34" s="4" t="inlineStr">
        <is>
          <t>77340</t>
        </is>
      </c>
      <c r="D34" s="4" t="inlineStr">
        <is>
          <t>PROPERTYZIPCODE</t>
        </is>
      </c>
    </row>
    <row r="35">
      <c r="A35" s="9" t="n">
        <v>28</v>
      </c>
      <c r="B35" s="9" t="n">
        <v>100</v>
      </c>
      <c r="D35" s="9" t="inlineStr">
        <is>
          <t>Total PROPERTYZIPCODE</t>
        </is>
      </c>
    </row>
    <row r="36">
      <c r="A36" s="4" t="n">
        <v>22</v>
      </c>
      <c r="B36" s="4" t="n">
        <v>78.56999999999999</v>
      </c>
      <c r="C36" s="4" t="inlineStr">
        <is>
          <t>GARDEN</t>
        </is>
      </c>
      <c r="D36" s="4" t="inlineStr">
        <is>
          <t>Property Type</t>
        </is>
      </c>
    </row>
    <row r="37">
      <c r="A37" s="4" t="n">
        <v>6</v>
      </c>
      <c r="B37" s="4" t="n">
        <v>21.43</v>
      </c>
      <c r="C37" s="4" t="inlineStr">
        <is>
          <t>STUDENT</t>
        </is>
      </c>
      <c r="D37" s="4" t="inlineStr">
        <is>
          <t>Property Type</t>
        </is>
      </c>
    </row>
    <row r="38">
      <c r="A38" s="9" t="n">
        <v>28</v>
      </c>
      <c r="B38" s="9" t="n">
        <v>100</v>
      </c>
      <c r="D38" s="9" t="inlineStr">
        <is>
          <t>Total Property Type</t>
        </is>
      </c>
    </row>
    <row r="39">
      <c r="A39" s="4" t="n">
        <v>3</v>
      </c>
      <c r="B39" s="4" t="n">
        <v>10.71</v>
      </c>
      <c r="C39" s="4" t="inlineStr">
        <is>
          <t>Less than 5 years</t>
        </is>
      </c>
      <c r="D39" s="4" t="inlineStr">
        <is>
          <t>Age of Property</t>
        </is>
      </c>
    </row>
    <row r="40">
      <c r="A40" s="4" t="n">
        <v>7</v>
      </c>
      <c r="B40" s="4" t="n">
        <v>25</v>
      </c>
      <c r="C40" s="4" t="inlineStr">
        <is>
          <t>5-9 years</t>
        </is>
      </c>
      <c r="D40" s="4" t="inlineStr">
        <is>
          <t>Age of Property</t>
        </is>
      </c>
    </row>
    <row r="41">
      <c r="A41" s="4" t="n">
        <v>10</v>
      </c>
      <c r="B41" s="4" t="n">
        <v>35.71</v>
      </c>
      <c r="C41" s="4" t="inlineStr">
        <is>
          <t>10-19 years</t>
        </is>
      </c>
      <c r="D41" s="4" t="inlineStr">
        <is>
          <t>Age of Property</t>
        </is>
      </c>
    </row>
    <row r="42">
      <c r="A42" s="4" t="n">
        <v>8</v>
      </c>
      <c r="B42" s="4" t="n">
        <v>28.57</v>
      </c>
      <c r="C42" s="4" t="inlineStr">
        <is>
          <t>20+ years</t>
        </is>
      </c>
      <c r="D42" s="4" t="inlineStr">
        <is>
          <t>Age of Property</t>
        </is>
      </c>
    </row>
    <row r="43">
      <c r="A43" s="9" t="n">
        <v>28</v>
      </c>
      <c r="B43" s="9" t="n">
        <v>100</v>
      </c>
      <c r="D43" s="9" t="inlineStr">
        <is>
          <t>Total Age of Property</t>
        </is>
      </c>
    </row>
    <row r="44">
      <c r="A44" s="4" t="n">
        <v>8</v>
      </c>
      <c r="B44" s="4" t="n">
        <v>28.57</v>
      </c>
      <c r="C44" s="4" t="inlineStr">
        <is>
          <t>Less than 100</t>
        </is>
      </c>
      <c r="D44" s="4" t="inlineStr">
        <is>
          <t>Property Size</t>
        </is>
      </c>
    </row>
    <row r="45">
      <c r="A45" s="4" t="n">
        <v>7</v>
      </c>
      <c r="B45" s="4" t="n">
        <v>25</v>
      </c>
      <c r="C45" s="4" t="inlineStr">
        <is>
          <t>100-199</t>
        </is>
      </c>
      <c r="D45" s="4" t="inlineStr">
        <is>
          <t>Property Size</t>
        </is>
      </c>
    </row>
    <row r="46">
      <c r="A46" s="4" t="n">
        <v>9</v>
      </c>
      <c r="B46" s="4" t="n">
        <v>32.14</v>
      </c>
      <c r="C46" s="4" t="inlineStr">
        <is>
          <t>200-299</t>
        </is>
      </c>
      <c r="D46" s="4" t="inlineStr">
        <is>
          <t>Property Size</t>
        </is>
      </c>
    </row>
    <row r="47">
      <c r="A47" s="4" t="n">
        <v>1</v>
      </c>
      <c r="B47" s="4" t="n">
        <v>3.57</v>
      </c>
      <c r="C47" s="4" t="inlineStr">
        <is>
          <t>300-399</t>
        </is>
      </c>
      <c r="D47" s="4" t="inlineStr">
        <is>
          <t>Property Size</t>
        </is>
      </c>
    </row>
    <row r="48">
      <c r="A48" s="4" t="n">
        <v>1</v>
      </c>
      <c r="B48" s="4" t="n">
        <v>3.57</v>
      </c>
      <c r="C48" s="4" t="inlineStr">
        <is>
          <t>400-499</t>
        </is>
      </c>
      <c r="D48" s="4" t="inlineStr">
        <is>
          <t>Property Size</t>
        </is>
      </c>
    </row>
    <row r="49">
      <c r="A49" s="4" t="n">
        <v>2</v>
      </c>
      <c r="B49" s="4" t="n">
        <v>7.14</v>
      </c>
      <c r="C49" s="4" t="inlineStr">
        <is>
          <t>500+</t>
        </is>
      </c>
      <c r="D49" s="4" t="inlineStr">
        <is>
          <t>Property Size</t>
        </is>
      </c>
    </row>
    <row r="50">
      <c r="A50" s="9" t="n">
        <v>28</v>
      </c>
      <c r="B50" s="9" t="n">
        <v>100</v>
      </c>
      <c r="D50" s="9" t="inlineStr">
        <is>
          <t>Total Property Size</t>
        </is>
      </c>
    </row>
    <row r="51">
      <c r="A51" s="4" t="n">
        <v>17</v>
      </c>
      <c r="B51" s="4" t="n">
        <v>60.71</v>
      </c>
      <c r="C51" s="4" t="inlineStr">
        <is>
          <t>MARKETRATE</t>
        </is>
      </c>
      <c r="D51" s="4" t="inlineStr">
        <is>
          <t>Rent Type</t>
        </is>
      </c>
    </row>
    <row r="52">
      <c r="A52" s="4" t="n">
        <v>11</v>
      </c>
      <c r="B52" s="4" t="n">
        <v>39.29</v>
      </c>
      <c r="C52" s="4" t="inlineStr">
        <is>
          <t>AFFORDABLE</t>
        </is>
      </c>
      <c r="D52" s="4" t="inlineStr">
        <is>
          <t>Rent Type</t>
        </is>
      </c>
    </row>
    <row r="53">
      <c r="A53" s="9" t="n">
        <v>28</v>
      </c>
      <c r="B53" s="9" t="n">
        <v>100</v>
      </c>
      <c r="D53" s="9" t="inlineStr">
        <is>
          <t>Total Rent Type</t>
        </is>
      </c>
    </row>
    <row r="54"/>
  </sheetData>
  <mergeCells count="2">
    <mergeCell ref="A19:D19"/>
    <mergeCell ref="A1:B1"/>
  </mergeCells>
  <pageMargins left="0.75" right="0.75" top="1" bottom="1" header="0.5" footer="0.5"/>
</worksheet>
</file>

<file path=xl/worksheets/sheet254.xml><?xml version="1.0" encoding="utf-8"?>
<worksheet xmlns="http://schemas.openxmlformats.org/spreadsheetml/2006/main">
  <sheetPr>
    <outlinePr summaryBelow="1" summaryRight="1"/>
    <pageSetUpPr/>
  </sheetPr>
  <dimension ref="A1:D67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10204</v>
      </c>
    </row>
    <row r="3">
      <c r="A3" s="6" t="inlineStr">
        <is>
          <t>Sample (Total number of properties)</t>
        </is>
      </c>
      <c r="B3" s="4" t="n">
        <v>61</v>
      </c>
    </row>
    <row r="4">
      <c r="A4" s="6" t="inlineStr">
        <is>
          <t>Average property taxes per unit</t>
        </is>
      </c>
      <c r="B4" s="7" t="n">
        <v>2092</v>
      </c>
    </row>
    <row r="5">
      <c r="A5" s="6" t="inlineStr">
        <is>
          <t>Average payroll expenses per unit</t>
        </is>
      </c>
      <c r="B5" s="7" t="n">
        <v>1255</v>
      </c>
    </row>
    <row r="6">
      <c r="A6" s="6" t="inlineStr">
        <is>
          <t>Average capital expenditures per unit</t>
        </is>
      </c>
      <c r="B6" s="7" t="n">
        <v>248</v>
      </c>
    </row>
    <row r="7">
      <c r="A7" s="6" t="inlineStr">
        <is>
          <t>Average mortgage per unit</t>
        </is>
      </c>
      <c r="B7" s="7" t="n">
        <v>4410</v>
      </c>
    </row>
    <row r="8">
      <c r="A8" s="6" t="inlineStr">
        <is>
          <t>Average total operating expenses per unit</t>
        </is>
      </c>
      <c r="B8" s="7" t="n">
        <v>4560</v>
      </c>
    </row>
    <row r="9">
      <c r="A9" s="6" t="inlineStr">
        <is>
          <t>Average total expenses per unit</t>
        </is>
      </c>
      <c r="B9" s="7" t="n">
        <v>12565</v>
      </c>
    </row>
    <row r="10">
      <c r="A10" s="6" t="inlineStr">
        <is>
          <t>Average total profit per unit</t>
        </is>
      </c>
      <c r="B10" s="7" t="n">
        <v>1102</v>
      </c>
    </row>
    <row r="11">
      <c r="A11" s="6" t="inlineStr">
        <is>
          <t>Property taxes per dollar of rent</t>
        </is>
      </c>
      <c r="B11" s="4" t="inlineStr">
        <is>
          <t>15 cents</t>
        </is>
      </c>
    </row>
    <row r="12">
      <c r="A12" s="6" t="inlineStr">
        <is>
          <t>Payroll expenses per dollar of rent</t>
        </is>
      </c>
      <c r="B12" s="4" t="inlineStr">
        <is>
          <t>9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32 cents</t>
        </is>
      </c>
    </row>
    <row r="15">
      <c r="A15" s="6" t="inlineStr">
        <is>
          <t>Total operating expenses per dollar of rent</t>
        </is>
      </c>
      <c r="B15" s="4" t="inlineStr">
        <is>
          <t>33 cents</t>
        </is>
      </c>
    </row>
    <row r="16">
      <c r="A16" s="6" t="inlineStr">
        <is>
          <t>Total expenses per dollar of rent</t>
        </is>
      </c>
      <c r="B16" s="4" t="inlineStr">
        <is>
          <t>92 cents</t>
        </is>
      </c>
    </row>
    <row r="17">
      <c r="A17" s="6" t="inlineStr">
        <is>
          <t>Total profit per dollar of rent</t>
        </is>
      </c>
      <c r="B17" s="4" t="inlineStr">
        <is>
          <t>8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6</v>
      </c>
      <c r="B21" s="4" t="n">
        <v>9.84</v>
      </c>
      <c r="C21" s="4" t="inlineStr">
        <is>
          <t>77007</t>
        </is>
      </c>
      <c r="D21" s="4" t="inlineStr">
        <is>
          <t>PROPERTYZIPCODE</t>
        </is>
      </c>
    </row>
    <row r="22">
      <c r="A22" s="4" t="n">
        <v>4</v>
      </c>
      <c r="B22" s="4" t="n">
        <v>6.56</v>
      </c>
      <c r="C22" s="4" t="inlineStr">
        <is>
          <t>77055</t>
        </is>
      </c>
      <c r="D22" s="4" t="inlineStr">
        <is>
          <t>PROPERTYZIPCODE</t>
        </is>
      </c>
    </row>
    <row r="23">
      <c r="A23" s="4" t="n">
        <v>4</v>
      </c>
      <c r="B23" s="4" t="n">
        <v>6.56</v>
      </c>
      <c r="C23" s="4" t="inlineStr">
        <is>
          <t>77040</t>
        </is>
      </c>
      <c r="D23" s="4" t="inlineStr">
        <is>
          <t>PROPERTYZIPCODE</t>
        </is>
      </c>
    </row>
    <row r="24">
      <c r="A24" s="4" t="n">
        <v>4</v>
      </c>
      <c r="B24" s="4" t="n">
        <v>6.56</v>
      </c>
      <c r="C24" s="4" t="inlineStr">
        <is>
          <t>77018</t>
        </is>
      </c>
      <c r="D24" s="4" t="inlineStr">
        <is>
          <t>PROPERTYZIPCODE</t>
        </is>
      </c>
    </row>
    <row r="25">
      <c r="A25" s="4" t="n">
        <v>4</v>
      </c>
      <c r="B25" s="4" t="n">
        <v>6.56</v>
      </c>
      <c r="C25" s="4" t="inlineStr">
        <is>
          <t>77090</t>
        </is>
      </c>
      <c r="D25" s="4" t="inlineStr">
        <is>
          <t>PROPERTYZIPCODE</t>
        </is>
      </c>
    </row>
    <row r="26">
      <c r="A26" s="4" t="n">
        <v>3</v>
      </c>
      <c r="B26" s="4" t="n">
        <v>4.92</v>
      </c>
      <c r="C26" s="4" t="inlineStr">
        <is>
          <t>77004</t>
        </is>
      </c>
      <c r="D26" s="4" t="inlineStr">
        <is>
          <t>PROPERTYZIPCODE</t>
        </is>
      </c>
    </row>
    <row r="27">
      <c r="A27" s="4" t="n">
        <v>3</v>
      </c>
      <c r="B27" s="4" t="n">
        <v>4.92</v>
      </c>
      <c r="C27" s="4" t="inlineStr">
        <is>
          <t>77080</t>
        </is>
      </c>
      <c r="D27" s="4" t="inlineStr">
        <is>
          <t>PROPERTYZIPCODE</t>
        </is>
      </c>
    </row>
    <row r="28">
      <c r="A28" s="4" t="n">
        <v>3</v>
      </c>
      <c r="B28" s="4" t="n">
        <v>4.92</v>
      </c>
      <c r="C28" s="4" t="inlineStr">
        <is>
          <t>77014</t>
        </is>
      </c>
      <c r="D28" s="4" t="inlineStr">
        <is>
          <t>PROPERTYZIPCODE</t>
        </is>
      </c>
    </row>
    <row r="29">
      <c r="A29" s="4" t="n">
        <v>3</v>
      </c>
      <c r="B29" s="4" t="n">
        <v>4.92</v>
      </c>
      <c r="C29" s="4" t="inlineStr">
        <is>
          <t>77088</t>
        </is>
      </c>
      <c r="D29" s="4" t="inlineStr">
        <is>
          <t>PROPERTYZIPCODE</t>
        </is>
      </c>
    </row>
    <row r="30">
      <c r="A30" s="4" t="n">
        <v>3</v>
      </c>
      <c r="B30" s="4" t="n">
        <v>4.92</v>
      </c>
      <c r="C30" s="4" t="inlineStr">
        <is>
          <t>77008</t>
        </is>
      </c>
      <c r="D30" s="4" t="inlineStr">
        <is>
          <t>PROPERTYZIPCODE</t>
        </is>
      </c>
    </row>
    <row r="31">
      <c r="A31" s="4" t="n">
        <v>2</v>
      </c>
      <c r="B31" s="4" t="n">
        <v>3.28</v>
      </c>
      <c r="C31" s="4" t="inlineStr">
        <is>
          <t>77066</t>
        </is>
      </c>
      <c r="D31" s="4" t="inlineStr">
        <is>
          <t>PROPERTYZIPCODE</t>
        </is>
      </c>
    </row>
    <row r="32">
      <c r="A32" s="4" t="n">
        <v>2</v>
      </c>
      <c r="B32" s="4" t="n">
        <v>3.28</v>
      </c>
      <c r="C32" s="4" t="inlineStr">
        <is>
          <t>77073</t>
        </is>
      </c>
      <c r="D32" s="4" t="inlineStr">
        <is>
          <t>PROPERTYZIPCODE</t>
        </is>
      </c>
    </row>
    <row r="33">
      <c r="A33" s="4" t="n">
        <v>2</v>
      </c>
      <c r="B33" s="4" t="n">
        <v>3.28</v>
      </c>
      <c r="C33" s="4" t="inlineStr">
        <is>
          <t>77067</t>
        </is>
      </c>
      <c r="D33" s="4" t="inlineStr">
        <is>
          <t>PROPERTYZIPCODE</t>
        </is>
      </c>
    </row>
    <row r="34">
      <c r="A34" s="4" t="n">
        <v>2</v>
      </c>
      <c r="B34" s="4" t="n">
        <v>3.28</v>
      </c>
      <c r="C34" s="4" t="inlineStr">
        <is>
          <t>77338</t>
        </is>
      </c>
      <c r="D34" s="4" t="inlineStr">
        <is>
          <t>PROPERTYZIPCODE</t>
        </is>
      </c>
    </row>
    <row r="35">
      <c r="A35" s="4" t="n">
        <v>2</v>
      </c>
      <c r="B35" s="4" t="n">
        <v>3.28</v>
      </c>
      <c r="C35" s="4" t="inlineStr">
        <is>
          <t>77009</t>
        </is>
      </c>
      <c r="D35" s="4" t="inlineStr">
        <is>
          <t>PROPERTYZIPCODE</t>
        </is>
      </c>
    </row>
    <row r="36">
      <c r="A36" s="4" t="n">
        <v>2</v>
      </c>
      <c r="B36" s="4" t="n">
        <v>3.28</v>
      </c>
      <c r="C36" s="4" t="inlineStr">
        <is>
          <t>77002</t>
        </is>
      </c>
      <c r="D36" s="4" t="inlineStr">
        <is>
          <t>PROPERTYZIPCODE</t>
        </is>
      </c>
    </row>
    <row r="37">
      <c r="A37" s="4" t="n">
        <v>2</v>
      </c>
      <c r="B37" s="4" t="n">
        <v>3.28</v>
      </c>
      <c r="C37" s="4" t="inlineStr">
        <is>
          <t>77092</t>
        </is>
      </c>
      <c r="D37" s="4" t="inlineStr">
        <is>
          <t>PROPERTYZIPCODE</t>
        </is>
      </c>
    </row>
    <row r="38">
      <c r="A38" s="4" t="n">
        <v>2</v>
      </c>
      <c r="B38" s="4" t="n">
        <v>3.28</v>
      </c>
      <c r="C38" s="4" t="inlineStr">
        <is>
          <t>77022</t>
        </is>
      </c>
      <c r="D38" s="4" t="inlineStr">
        <is>
          <t>PROPERTYZIPCODE</t>
        </is>
      </c>
    </row>
    <row r="39">
      <c r="A39" s="4" t="n">
        <v>1</v>
      </c>
      <c r="B39" s="4" t="n">
        <v>1.64</v>
      </c>
      <c r="C39" s="4" t="inlineStr">
        <is>
          <t>77375</t>
        </is>
      </c>
      <c r="D39" s="4" t="inlineStr">
        <is>
          <t>PROPERTYZIPCODE</t>
        </is>
      </c>
    </row>
    <row r="40">
      <c r="A40" s="4" t="n">
        <v>1</v>
      </c>
      <c r="B40" s="4" t="n">
        <v>1.64</v>
      </c>
      <c r="C40" s="4" t="inlineStr">
        <is>
          <t>77054</t>
        </is>
      </c>
      <c r="D40" s="4" t="inlineStr">
        <is>
          <t>PROPERTYZIPCODE</t>
        </is>
      </c>
    </row>
    <row r="41">
      <c r="A41" s="4" t="n">
        <v>1</v>
      </c>
      <c r="B41" s="4" t="n">
        <v>1.64</v>
      </c>
      <c r="C41" s="4" t="inlineStr">
        <is>
          <t>77091</t>
        </is>
      </c>
      <c r="D41" s="4" t="inlineStr">
        <is>
          <t>PROPERTYZIPCODE</t>
        </is>
      </c>
    </row>
    <row r="42">
      <c r="A42" s="4" t="n">
        <v>1</v>
      </c>
      <c r="B42" s="4" t="n">
        <v>1.64</v>
      </c>
      <c r="C42" s="4" t="inlineStr">
        <is>
          <t>77568</t>
        </is>
      </c>
      <c r="D42" s="4" t="inlineStr">
        <is>
          <t>PROPERTYZIPCODE</t>
        </is>
      </c>
    </row>
    <row r="43">
      <c r="A43" s="4" t="n">
        <v>1</v>
      </c>
      <c r="B43" s="4" t="n">
        <v>1.64</v>
      </c>
      <c r="C43" s="4" t="inlineStr">
        <is>
          <t>77021</t>
        </is>
      </c>
      <c r="D43" s="4" t="inlineStr">
        <is>
          <t>PROPERTYZIPCODE</t>
        </is>
      </c>
    </row>
    <row r="44">
      <c r="A44" s="4" t="n">
        <v>1</v>
      </c>
      <c r="B44" s="4" t="n">
        <v>1.64</v>
      </c>
      <c r="C44" s="4" t="inlineStr">
        <is>
          <t>77060</t>
        </is>
      </c>
      <c r="D44" s="4" t="inlineStr">
        <is>
          <t>PROPERTYZIPCODE</t>
        </is>
      </c>
    </row>
    <row r="45">
      <c r="A45" s="4" t="n">
        <v>1</v>
      </c>
      <c r="B45" s="4" t="n">
        <v>1.64</v>
      </c>
      <c r="C45" s="4" t="inlineStr">
        <is>
          <t>77068</t>
        </is>
      </c>
      <c r="D45" s="4" t="inlineStr">
        <is>
          <t>PROPERTYZIPCODE</t>
        </is>
      </c>
    </row>
    <row r="46">
      <c r="A46" s="4" t="n">
        <v>1</v>
      </c>
      <c r="B46" s="4" t="n">
        <v>1.64</v>
      </c>
      <c r="C46" s="4" t="inlineStr">
        <is>
          <t>77396</t>
        </is>
      </c>
      <c r="D46" s="4" t="inlineStr">
        <is>
          <t>PROPERTYZIPCODE</t>
        </is>
      </c>
    </row>
    <row r="47">
      <c r="A47" s="9" t="n">
        <v>61</v>
      </c>
      <c r="B47" s="9" t="n">
        <v>100</v>
      </c>
      <c r="D47" s="9" t="inlineStr">
        <is>
          <t>Total PROPERTYZIPCODE</t>
        </is>
      </c>
    </row>
    <row r="48">
      <c r="A48" s="4" t="n">
        <v>57</v>
      </c>
      <c r="B48" s="4" t="n">
        <v>93.44</v>
      </c>
      <c r="C48" s="4" t="inlineStr">
        <is>
          <t>GARDEN</t>
        </is>
      </c>
      <c r="D48" s="4" t="inlineStr">
        <is>
          <t>Property Type</t>
        </is>
      </c>
    </row>
    <row r="49">
      <c r="A49" s="4" t="n">
        <v>2</v>
      </c>
      <c r="B49" s="4" t="n">
        <v>3.28</v>
      </c>
      <c r="C49" s="4" t="inlineStr">
        <is>
          <t>HIRISE</t>
        </is>
      </c>
      <c r="D49" s="4" t="inlineStr">
        <is>
          <t>Property Type</t>
        </is>
      </c>
    </row>
    <row r="50">
      <c r="A50" s="4" t="n">
        <v>2</v>
      </c>
      <c r="B50" s="4" t="n">
        <v>3.28</v>
      </c>
      <c r="C50" s="4" t="inlineStr">
        <is>
          <t>MIDRISE</t>
        </is>
      </c>
      <c r="D50" s="4" t="inlineStr">
        <is>
          <t>Property Type</t>
        </is>
      </c>
    </row>
    <row r="51">
      <c r="A51" s="9" t="n">
        <v>61</v>
      </c>
      <c r="B51" s="9" t="n">
        <v>100</v>
      </c>
      <c r="D51" s="9" t="inlineStr">
        <is>
          <t>Total Property Type</t>
        </is>
      </c>
    </row>
    <row r="52">
      <c r="A52" s="4" t="n">
        <v>7</v>
      </c>
      <c r="B52" s="4" t="n">
        <v>11.48</v>
      </c>
      <c r="C52" s="4" t="inlineStr">
        <is>
          <t>Less than 5 years</t>
        </is>
      </c>
      <c r="D52" s="4" t="inlineStr">
        <is>
          <t>Age of Property</t>
        </is>
      </c>
    </row>
    <row r="53">
      <c r="A53" s="4" t="n">
        <v>28</v>
      </c>
      <c r="B53" s="4" t="n">
        <v>45.9</v>
      </c>
      <c r="C53" s="4" t="inlineStr">
        <is>
          <t>5-9 years</t>
        </is>
      </c>
      <c r="D53" s="4" t="inlineStr">
        <is>
          <t>Age of Property</t>
        </is>
      </c>
    </row>
    <row r="54">
      <c r="A54" s="4" t="n">
        <v>11</v>
      </c>
      <c r="B54" s="4" t="n">
        <v>18.03</v>
      </c>
      <c r="C54" s="4" t="inlineStr">
        <is>
          <t>10-19 years</t>
        </is>
      </c>
      <c r="D54" s="4" t="inlineStr">
        <is>
          <t>Age of Property</t>
        </is>
      </c>
    </row>
    <row r="55">
      <c r="A55" s="4" t="n">
        <v>15</v>
      </c>
      <c r="B55" s="4" t="n">
        <v>24.59</v>
      </c>
      <c r="C55" s="4" t="inlineStr">
        <is>
          <t>20+ years</t>
        </is>
      </c>
      <c r="D55" s="4" t="inlineStr">
        <is>
          <t>Age of Property</t>
        </is>
      </c>
    </row>
    <row r="56">
      <c r="A56" s="9" t="n">
        <v>61</v>
      </c>
      <c r="B56" s="9" t="n">
        <v>100</v>
      </c>
      <c r="D56" s="9" t="inlineStr">
        <is>
          <t>Total Age of Property</t>
        </is>
      </c>
    </row>
    <row r="57">
      <c r="A57" s="4" t="n">
        <v>28</v>
      </c>
      <c r="B57" s="4" t="n">
        <v>45.9</v>
      </c>
      <c r="C57" s="4" t="inlineStr">
        <is>
          <t>Less than 100</t>
        </is>
      </c>
      <c r="D57" s="4" t="inlineStr">
        <is>
          <t>Property Size</t>
        </is>
      </c>
    </row>
    <row r="58">
      <c r="A58" s="4" t="n">
        <v>11</v>
      </c>
      <c r="B58" s="4" t="n">
        <v>18.03</v>
      </c>
      <c r="C58" s="4" t="inlineStr">
        <is>
          <t>100-199</t>
        </is>
      </c>
      <c r="D58" s="4" t="inlineStr">
        <is>
          <t>Property Size</t>
        </is>
      </c>
    </row>
    <row r="59">
      <c r="A59" s="4" t="n">
        <v>13</v>
      </c>
      <c r="B59" s="4" t="n">
        <v>21.31</v>
      </c>
      <c r="C59" s="4" t="inlineStr">
        <is>
          <t>200-299</t>
        </is>
      </c>
      <c r="D59" s="4" t="inlineStr">
        <is>
          <t>Property Size</t>
        </is>
      </c>
    </row>
    <row r="60">
      <c r="A60" s="4" t="n">
        <v>3</v>
      </c>
      <c r="B60" s="4" t="n">
        <v>4.92</v>
      </c>
      <c r="C60" s="4" t="inlineStr">
        <is>
          <t>300-399</t>
        </is>
      </c>
      <c r="D60" s="4" t="inlineStr">
        <is>
          <t>Property Size</t>
        </is>
      </c>
    </row>
    <row r="61">
      <c r="A61" s="4" t="n">
        <v>2</v>
      </c>
      <c r="B61" s="4" t="n">
        <v>3.28</v>
      </c>
      <c r="C61" s="4" t="inlineStr">
        <is>
          <t>400-499</t>
        </is>
      </c>
      <c r="D61" s="4" t="inlineStr">
        <is>
          <t>Property Size</t>
        </is>
      </c>
    </row>
    <row r="62">
      <c r="A62" s="4" t="n">
        <v>4</v>
      </c>
      <c r="B62" s="4" t="n">
        <v>6.56</v>
      </c>
      <c r="C62" s="4" t="inlineStr">
        <is>
          <t>500+</t>
        </is>
      </c>
      <c r="D62" s="4" t="inlineStr">
        <is>
          <t>Property Size</t>
        </is>
      </c>
    </row>
    <row r="63">
      <c r="A63" s="9" t="n">
        <v>61</v>
      </c>
      <c r="B63" s="9" t="n">
        <v>100</v>
      </c>
      <c r="D63" s="9" t="inlineStr">
        <is>
          <t>Total Property Size</t>
        </is>
      </c>
    </row>
    <row r="64">
      <c r="A64" s="4" t="n">
        <v>40</v>
      </c>
      <c r="B64" s="4" t="n">
        <v>65.56999999999999</v>
      </c>
      <c r="C64" s="4" t="inlineStr">
        <is>
          <t>AFFORDABLE</t>
        </is>
      </c>
      <c r="D64" s="4" t="inlineStr">
        <is>
          <t>Rent Type</t>
        </is>
      </c>
    </row>
    <row r="65">
      <c r="A65" s="4" t="n">
        <v>21</v>
      </c>
      <c r="B65" s="4" t="n">
        <v>34.43</v>
      </c>
      <c r="C65" s="4" t="inlineStr">
        <is>
          <t>MARKETRATE</t>
        </is>
      </c>
      <c r="D65" s="4" t="inlineStr">
        <is>
          <t>Rent Type</t>
        </is>
      </c>
    </row>
    <row r="66">
      <c r="A66" s="9" t="n">
        <v>61</v>
      </c>
      <c r="B66" s="9" t="n">
        <v>100</v>
      </c>
      <c r="D66" s="9" t="inlineStr">
        <is>
          <t>Total Rent Type</t>
        </is>
      </c>
    </row>
    <row r="67"/>
  </sheetData>
  <mergeCells count="2">
    <mergeCell ref="A19:D19"/>
    <mergeCell ref="A1:B1"/>
  </mergeCells>
  <pageMargins left="0.75" right="0.75" top="1" bottom="1" header="0.5" footer="0.5"/>
</worksheet>
</file>

<file path=xl/worksheets/sheet255.xml><?xml version="1.0" encoding="utf-8"?>
<worksheet xmlns="http://schemas.openxmlformats.org/spreadsheetml/2006/main">
  <sheetPr>
    <outlinePr summaryBelow="1" summaryRight="1"/>
    <pageSetUpPr/>
  </sheetPr>
  <dimension ref="A1:D58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4049</v>
      </c>
    </row>
    <row r="3">
      <c r="A3" s="6" t="inlineStr">
        <is>
          <t>Sample (Total number of properties)</t>
        </is>
      </c>
      <c r="B3" s="4" t="n">
        <v>28</v>
      </c>
    </row>
    <row r="4">
      <c r="A4" s="6" t="inlineStr">
        <is>
          <t>Average property taxes per unit</t>
        </is>
      </c>
      <c r="B4" s="7" t="n">
        <v>822</v>
      </c>
    </row>
    <row r="5">
      <c r="A5" s="6" t="inlineStr">
        <is>
          <t>Average payroll expenses per unit</t>
        </is>
      </c>
      <c r="B5" s="7" t="n">
        <v>1633</v>
      </c>
    </row>
    <row r="6">
      <c r="A6" s="6" t="inlineStr">
        <is>
          <t>Average capital expenditures per unit</t>
        </is>
      </c>
      <c r="B6" s="7" t="n">
        <v>286</v>
      </c>
    </row>
    <row r="7">
      <c r="A7" s="6" t="inlineStr">
        <is>
          <t>Average mortgage per unit</t>
        </is>
      </c>
      <c r="B7" s="7" t="n">
        <v>3070</v>
      </c>
    </row>
    <row r="8">
      <c r="A8" s="6" t="inlineStr">
        <is>
          <t>Average total operating expenses per unit</t>
        </is>
      </c>
      <c r="B8" s="7" t="n">
        <v>4078</v>
      </c>
    </row>
    <row r="9">
      <c r="A9" s="6" t="inlineStr">
        <is>
          <t>Average total expenses per unit</t>
        </is>
      </c>
      <c r="B9" s="7" t="n">
        <v>9889</v>
      </c>
    </row>
    <row r="10">
      <c r="A10" s="6" t="inlineStr">
        <is>
          <t>Average total profit per unit</t>
        </is>
      </c>
      <c r="B10" s="7" t="n">
        <v>771</v>
      </c>
    </row>
    <row r="11">
      <c r="A11" s="6" t="inlineStr">
        <is>
          <t>Property taxes per dollar of rent</t>
        </is>
      </c>
      <c r="B11" s="4" t="inlineStr">
        <is>
          <t>8 cents</t>
        </is>
      </c>
    </row>
    <row r="12">
      <c r="A12" s="6" t="inlineStr">
        <is>
          <t>Payroll expenses per dollar of rent</t>
        </is>
      </c>
      <c r="B12" s="4" t="inlineStr">
        <is>
          <t>15 cents</t>
        </is>
      </c>
    </row>
    <row r="13">
      <c r="A13" s="6" t="inlineStr">
        <is>
          <t>Capital expenditures per dollar of rent</t>
        </is>
      </c>
      <c r="B13" s="4" t="inlineStr">
        <is>
          <t>3 cents</t>
        </is>
      </c>
    </row>
    <row r="14">
      <c r="A14" s="6" t="inlineStr">
        <is>
          <t>Mortgage expenses per dollar of rent</t>
        </is>
      </c>
      <c r="B14" s="4" t="inlineStr">
        <is>
          <t>29 cents</t>
        </is>
      </c>
    </row>
    <row r="15">
      <c r="A15" s="6" t="inlineStr">
        <is>
          <t>Total operating expenses per dollar of rent</t>
        </is>
      </c>
      <c r="B15" s="4" t="inlineStr">
        <is>
          <t>38 cents</t>
        </is>
      </c>
    </row>
    <row r="16">
      <c r="A16" s="6" t="inlineStr">
        <is>
          <t>Total expenses per dollar of rent</t>
        </is>
      </c>
      <c r="B16" s="4" t="inlineStr">
        <is>
          <t>93 cents</t>
        </is>
      </c>
    </row>
    <row r="17">
      <c r="A17" s="6" t="inlineStr">
        <is>
          <t>Total profit per dollar of rent</t>
        </is>
      </c>
      <c r="B17" s="4" t="inlineStr">
        <is>
          <t>7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5</v>
      </c>
      <c r="B21" s="4" t="n">
        <v>17.86</v>
      </c>
      <c r="C21" s="4" t="inlineStr">
        <is>
          <t>79605</t>
        </is>
      </c>
      <c r="D21" s="4" t="inlineStr">
        <is>
          <t>PROPERTYZIPCODE</t>
        </is>
      </c>
    </row>
    <row r="22">
      <c r="A22" s="4" t="n">
        <v>3</v>
      </c>
      <c r="B22" s="4" t="n">
        <v>10.71</v>
      </c>
      <c r="C22" s="4" t="inlineStr">
        <is>
          <t>79423</t>
        </is>
      </c>
      <c r="D22" s="4" t="inlineStr">
        <is>
          <t>PROPERTYZIPCODE</t>
        </is>
      </c>
    </row>
    <row r="23">
      <c r="A23" s="4" t="n">
        <v>2</v>
      </c>
      <c r="B23" s="4" t="n">
        <v>7.14</v>
      </c>
      <c r="C23" s="4" t="inlineStr">
        <is>
          <t>79416</t>
        </is>
      </c>
      <c r="D23" s="4" t="inlineStr">
        <is>
          <t>PROPERTYZIPCODE</t>
        </is>
      </c>
    </row>
    <row r="24">
      <c r="A24" s="4" t="n">
        <v>2</v>
      </c>
      <c r="B24" s="4" t="n">
        <v>7.14</v>
      </c>
      <c r="C24" s="4" t="inlineStr">
        <is>
          <t>79601</t>
        </is>
      </c>
      <c r="D24" s="4" t="inlineStr">
        <is>
          <t>PROPERTYZIPCODE</t>
        </is>
      </c>
    </row>
    <row r="25">
      <c r="A25" s="4" t="n">
        <v>2</v>
      </c>
      <c r="B25" s="4" t="n">
        <v>7.14</v>
      </c>
      <c r="C25" s="4" t="inlineStr">
        <is>
          <t>79606</t>
        </is>
      </c>
      <c r="D25" s="4" t="inlineStr">
        <is>
          <t>PROPERTYZIPCODE</t>
        </is>
      </c>
    </row>
    <row r="26">
      <c r="A26" s="4" t="n">
        <v>2</v>
      </c>
      <c r="B26" s="4" t="n">
        <v>7.14</v>
      </c>
      <c r="C26" s="4" t="inlineStr">
        <is>
          <t>79412</t>
        </is>
      </c>
      <c r="D26" s="4" t="inlineStr">
        <is>
          <t>PROPERTYZIPCODE</t>
        </is>
      </c>
    </row>
    <row r="27">
      <c r="A27" s="4" t="n">
        <v>1</v>
      </c>
      <c r="B27" s="4" t="n">
        <v>3.57</v>
      </c>
      <c r="C27" s="4" t="inlineStr">
        <is>
          <t>79414</t>
        </is>
      </c>
      <c r="D27" s="4" t="inlineStr">
        <is>
          <t>PROPERTYZIPCODE</t>
        </is>
      </c>
    </row>
    <row r="28">
      <c r="A28" s="4" t="n">
        <v>1</v>
      </c>
      <c r="B28" s="4" t="n">
        <v>3.57</v>
      </c>
      <c r="C28" s="4" t="inlineStr">
        <is>
          <t>79401</t>
        </is>
      </c>
      <c r="D28" s="4" t="inlineStr">
        <is>
          <t>PROPERTYZIPCODE</t>
        </is>
      </c>
    </row>
    <row r="29">
      <c r="A29" s="4" t="n">
        <v>1</v>
      </c>
      <c r="B29" s="4" t="n">
        <v>3.57</v>
      </c>
      <c r="C29" s="4" t="inlineStr">
        <is>
          <t>79331</t>
        </is>
      </c>
      <c r="D29" s="4" t="inlineStr">
        <is>
          <t>PROPERTYZIPCODE</t>
        </is>
      </c>
    </row>
    <row r="30">
      <c r="A30" s="4" t="n">
        <v>1</v>
      </c>
      <c r="B30" s="4" t="n">
        <v>3.57</v>
      </c>
      <c r="C30" s="4" t="inlineStr">
        <is>
          <t>79407</t>
        </is>
      </c>
      <c r="D30" s="4" t="inlineStr">
        <is>
          <t>PROPERTYZIPCODE</t>
        </is>
      </c>
    </row>
    <row r="31">
      <c r="A31" s="4" t="n">
        <v>1</v>
      </c>
      <c r="B31" s="4" t="n">
        <v>3.57</v>
      </c>
      <c r="C31" s="4" t="inlineStr">
        <is>
          <t>79072</t>
        </is>
      </c>
      <c r="D31" s="4" t="inlineStr">
        <is>
          <t>PROPERTYZIPCODE</t>
        </is>
      </c>
    </row>
    <row r="32">
      <c r="A32" s="4" t="n">
        <v>1</v>
      </c>
      <c r="B32" s="4" t="n">
        <v>3.57</v>
      </c>
      <c r="C32" s="4" t="inlineStr">
        <is>
          <t>79413</t>
        </is>
      </c>
      <c r="D32" s="4" t="inlineStr">
        <is>
          <t>PROPERTYZIPCODE</t>
        </is>
      </c>
    </row>
    <row r="33">
      <c r="A33" s="4" t="n">
        <v>1</v>
      </c>
      <c r="B33" s="4" t="n">
        <v>3.57</v>
      </c>
      <c r="C33" s="4" t="inlineStr">
        <is>
          <t>79424</t>
        </is>
      </c>
      <c r="D33" s="4" t="inlineStr">
        <is>
          <t>PROPERTYZIPCODE</t>
        </is>
      </c>
    </row>
    <row r="34">
      <c r="A34" s="4" t="n">
        <v>1</v>
      </c>
      <c r="B34" s="4" t="n">
        <v>3.57</v>
      </c>
      <c r="C34" s="4" t="inlineStr">
        <is>
          <t>79316</t>
        </is>
      </c>
      <c r="D34" s="4" t="inlineStr">
        <is>
          <t>PROPERTYZIPCODE</t>
        </is>
      </c>
    </row>
    <row r="35">
      <c r="A35" s="4" t="n">
        <v>1</v>
      </c>
      <c r="B35" s="4" t="n">
        <v>3.57</v>
      </c>
      <c r="C35" s="4" t="inlineStr">
        <is>
          <t>79603</t>
        </is>
      </c>
      <c r="D35" s="4" t="inlineStr">
        <is>
          <t>PROPERTYZIPCODE</t>
        </is>
      </c>
    </row>
    <row r="36">
      <c r="A36" s="4" t="n">
        <v>1</v>
      </c>
      <c r="B36" s="4" t="n">
        <v>3.57</v>
      </c>
      <c r="C36" s="4" t="inlineStr">
        <is>
          <t>79549</t>
        </is>
      </c>
      <c r="D36" s="4" t="inlineStr">
        <is>
          <t>PROPERTYZIPCODE</t>
        </is>
      </c>
    </row>
    <row r="37">
      <c r="A37" s="4" t="n">
        <v>1</v>
      </c>
      <c r="B37" s="4" t="n">
        <v>3.57</v>
      </c>
      <c r="C37" s="4" t="inlineStr">
        <is>
          <t>79364</t>
        </is>
      </c>
      <c r="D37" s="4" t="inlineStr">
        <is>
          <t>PROPERTYZIPCODE</t>
        </is>
      </c>
    </row>
    <row r="38">
      <c r="A38" s="4" t="n">
        <v>1</v>
      </c>
      <c r="B38" s="4" t="n">
        <v>3.57</v>
      </c>
      <c r="C38" s="4" t="inlineStr">
        <is>
          <t>79720</t>
        </is>
      </c>
      <c r="D38" s="4" t="inlineStr">
        <is>
          <t>PROPERTYZIPCODE</t>
        </is>
      </c>
    </row>
    <row r="39">
      <c r="A39" s="9" t="n">
        <v>28</v>
      </c>
      <c r="B39" s="9" t="n">
        <v>100</v>
      </c>
      <c r="D39" s="9" t="inlineStr">
        <is>
          <t>Total PROPERTYZIPCODE</t>
        </is>
      </c>
    </row>
    <row r="40">
      <c r="A40" s="4" t="n">
        <v>26</v>
      </c>
      <c r="B40" s="4" t="n">
        <v>92.86</v>
      </c>
      <c r="C40" s="4" t="inlineStr">
        <is>
          <t>GARDEN</t>
        </is>
      </c>
      <c r="D40" s="4" t="inlineStr">
        <is>
          <t>Property Type</t>
        </is>
      </c>
    </row>
    <row r="41">
      <c r="A41" s="4" t="n">
        <v>1</v>
      </c>
      <c r="B41" s="4" t="n">
        <v>3.57</v>
      </c>
      <c r="C41" s="4" t="inlineStr">
        <is>
          <t>HIRISE</t>
        </is>
      </c>
      <c r="D41" s="4" t="inlineStr">
        <is>
          <t>Property Type</t>
        </is>
      </c>
    </row>
    <row r="42">
      <c r="A42" s="4" t="n">
        <v>1</v>
      </c>
      <c r="B42" s="4" t="n">
        <v>3.57</v>
      </c>
      <c r="C42" s="4" t="inlineStr">
        <is>
          <t>SENIOR</t>
        </is>
      </c>
      <c r="D42" s="4" t="inlineStr">
        <is>
          <t>Property Type</t>
        </is>
      </c>
    </row>
    <row r="43">
      <c r="A43" s="9" t="n">
        <v>28</v>
      </c>
      <c r="B43" s="9" t="n">
        <v>100</v>
      </c>
      <c r="D43" s="9" t="inlineStr">
        <is>
          <t>Total Property Type</t>
        </is>
      </c>
    </row>
    <row r="44">
      <c r="A44" s="4" t="n">
        <v>3</v>
      </c>
      <c r="B44" s="4" t="n">
        <v>10.71</v>
      </c>
      <c r="C44" s="4" t="inlineStr">
        <is>
          <t>Less than 5 years</t>
        </is>
      </c>
      <c r="D44" s="4" t="inlineStr">
        <is>
          <t>Age of Property</t>
        </is>
      </c>
    </row>
    <row r="45">
      <c r="A45" s="4" t="n">
        <v>8</v>
      </c>
      <c r="B45" s="4" t="n">
        <v>28.57</v>
      </c>
      <c r="C45" s="4" t="inlineStr">
        <is>
          <t>5-9 years</t>
        </is>
      </c>
      <c r="D45" s="4" t="inlineStr">
        <is>
          <t>Age of Property</t>
        </is>
      </c>
    </row>
    <row r="46">
      <c r="A46" s="4" t="n">
        <v>4</v>
      </c>
      <c r="B46" s="4" t="n">
        <v>14.29</v>
      </c>
      <c r="C46" s="4" t="inlineStr">
        <is>
          <t>10-19 years</t>
        </is>
      </c>
      <c r="D46" s="4" t="inlineStr">
        <is>
          <t>Age of Property</t>
        </is>
      </c>
    </row>
    <row r="47">
      <c r="A47" s="4" t="n">
        <v>13</v>
      </c>
      <c r="B47" s="4" t="n">
        <v>46.43</v>
      </c>
      <c r="C47" s="4" t="inlineStr">
        <is>
          <t>20+ years</t>
        </is>
      </c>
      <c r="D47" s="4" t="inlineStr">
        <is>
          <t>Age of Property</t>
        </is>
      </c>
    </row>
    <row r="48">
      <c r="A48" s="9" t="n">
        <v>28</v>
      </c>
      <c r="B48" s="9" t="n">
        <v>100</v>
      </c>
      <c r="D48" s="9" t="inlineStr">
        <is>
          <t>Total Age of Property</t>
        </is>
      </c>
    </row>
    <row r="49">
      <c r="A49" s="4" t="n">
        <v>11</v>
      </c>
      <c r="B49" s="4" t="n">
        <v>39.29</v>
      </c>
      <c r="C49" s="4" t="inlineStr">
        <is>
          <t>Less than 100</t>
        </is>
      </c>
      <c r="D49" s="4" t="inlineStr">
        <is>
          <t>Property Size</t>
        </is>
      </c>
    </row>
    <row r="50">
      <c r="A50" s="4" t="n">
        <v>12</v>
      </c>
      <c r="B50" s="4" t="n">
        <v>42.86</v>
      </c>
      <c r="C50" s="4" t="inlineStr">
        <is>
          <t>100-199</t>
        </is>
      </c>
      <c r="D50" s="4" t="inlineStr">
        <is>
          <t>Property Size</t>
        </is>
      </c>
    </row>
    <row r="51">
      <c r="A51" s="4" t="n">
        <v>2</v>
      </c>
      <c r="B51" s="4" t="n">
        <v>7.14</v>
      </c>
      <c r="C51" s="4" t="inlineStr">
        <is>
          <t>200-299</t>
        </is>
      </c>
      <c r="D51" s="4" t="inlineStr">
        <is>
          <t>Property Size</t>
        </is>
      </c>
    </row>
    <row r="52">
      <c r="A52" s="4" t="n">
        <v>2</v>
      </c>
      <c r="B52" s="4" t="n">
        <v>7.14</v>
      </c>
      <c r="C52" s="4" t="inlineStr">
        <is>
          <t>300-399</t>
        </is>
      </c>
      <c r="D52" s="4" t="inlineStr">
        <is>
          <t>Property Size</t>
        </is>
      </c>
    </row>
    <row r="53">
      <c r="A53" s="4" t="n">
        <v>1</v>
      </c>
      <c r="B53" s="4" t="n">
        <v>3.57</v>
      </c>
      <c r="C53" s="4" t="inlineStr">
        <is>
          <t>400-499</t>
        </is>
      </c>
      <c r="D53" s="4" t="inlineStr">
        <is>
          <t>Property Size</t>
        </is>
      </c>
    </row>
    <row r="54">
      <c r="A54" s="9" t="n">
        <v>28</v>
      </c>
      <c r="B54" s="9" t="n">
        <v>100</v>
      </c>
      <c r="D54" s="9" t="inlineStr">
        <is>
          <t>Total Property Size</t>
        </is>
      </c>
    </row>
    <row r="55">
      <c r="A55" s="4" t="n">
        <v>25</v>
      </c>
      <c r="B55" s="4" t="n">
        <v>89.29000000000001</v>
      </c>
      <c r="C55" s="4" t="inlineStr">
        <is>
          <t>AFFORDABLE</t>
        </is>
      </c>
      <c r="D55" s="4" t="inlineStr">
        <is>
          <t>Rent Type</t>
        </is>
      </c>
    </row>
    <row r="56">
      <c r="A56" s="4" t="n">
        <v>3</v>
      </c>
      <c r="B56" s="4" t="n">
        <v>10.71</v>
      </c>
      <c r="C56" s="4" t="inlineStr">
        <is>
          <t>MARKETRATE</t>
        </is>
      </c>
      <c r="D56" s="4" t="inlineStr">
        <is>
          <t>Rent Type</t>
        </is>
      </c>
    </row>
    <row r="57">
      <c r="A57" s="9" t="n">
        <v>28</v>
      </c>
      <c r="B57" s="9" t="n">
        <v>100</v>
      </c>
      <c r="D57" s="9" t="inlineStr">
        <is>
          <t>Total Rent Type</t>
        </is>
      </c>
    </row>
    <row r="58"/>
  </sheetData>
  <mergeCells count="2">
    <mergeCell ref="A19:D19"/>
    <mergeCell ref="A1:B1"/>
  </mergeCells>
  <pageMargins left="0.75" right="0.75" top="1" bottom="1" header="0.5" footer="0.5"/>
</worksheet>
</file>

<file path=xl/worksheets/sheet256.xml><?xml version="1.0" encoding="utf-8"?>
<worksheet xmlns="http://schemas.openxmlformats.org/spreadsheetml/2006/main">
  <sheetPr>
    <outlinePr summaryBelow="1" summaryRight="1"/>
    <pageSetUpPr/>
  </sheetPr>
  <dimension ref="A1:D64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11780</v>
      </c>
    </row>
    <row r="3">
      <c r="A3" s="6" t="inlineStr">
        <is>
          <t>Sample (Total number of properties)</t>
        </is>
      </c>
      <c r="B3" s="4" t="n">
        <v>58</v>
      </c>
    </row>
    <row r="4">
      <c r="A4" s="6" t="inlineStr">
        <is>
          <t>Average property taxes per unit</t>
        </is>
      </c>
      <c r="B4" s="7" t="n">
        <v>2292</v>
      </c>
    </row>
    <row r="5">
      <c r="A5" s="6" t="inlineStr">
        <is>
          <t>Average payroll expenses per unit</t>
        </is>
      </c>
      <c r="B5" s="7" t="n">
        <v>1397</v>
      </c>
    </row>
    <row r="6">
      <c r="A6" s="6" t="inlineStr">
        <is>
          <t>Average capital expenditures per unit</t>
        </is>
      </c>
      <c r="B6" s="7" t="n">
        <v>251</v>
      </c>
    </row>
    <row r="7">
      <c r="A7" s="6" t="inlineStr">
        <is>
          <t>Average mortgage per unit</t>
        </is>
      </c>
      <c r="B7" s="7" t="n">
        <v>4244</v>
      </c>
    </row>
    <row r="8">
      <c r="A8" s="6" t="inlineStr">
        <is>
          <t>Average total operating expenses per unit</t>
        </is>
      </c>
      <c r="B8" s="7" t="n">
        <v>4049</v>
      </c>
    </row>
    <row r="9">
      <c r="A9" s="6" t="inlineStr">
        <is>
          <t>Average total expenses per unit</t>
        </is>
      </c>
      <c r="B9" s="7" t="n">
        <v>12233</v>
      </c>
    </row>
    <row r="10">
      <c r="A10" s="6" t="inlineStr">
        <is>
          <t>Average total profit per unit</t>
        </is>
      </c>
      <c r="B10" s="7" t="n">
        <v>1061</v>
      </c>
    </row>
    <row r="11">
      <c r="A11" s="6" t="inlineStr">
        <is>
          <t>Property taxes per dollar of rent</t>
        </is>
      </c>
      <c r="B11" s="4" t="inlineStr">
        <is>
          <t>17 cents</t>
        </is>
      </c>
    </row>
    <row r="12">
      <c r="A12" s="6" t="inlineStr">
        <is>
          <t>Payroll expenses per dollar of rent</t>
        </is>
      </c>
      <c r="B12" s="4" t="inlineStr">
        <is>
          <t>11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32 cents</t>
        </is>
      </c>
    </row>
    <row r="15">
      <c r="A15" s="6" t="inlineStr">
        <is>
          <t>Total operating expenses per dollar of rent</t>
        </is>
      </c>
      <c r="B15" s="4" t="inlineStr">
        <is>
          <t>30 cents</t>
        </is>
      </c>
    </row>
    <row r="16">
      <c r="A16" s="6" t="inlineStr">
        <is>
          <t>Total expenses per dollar of rent</t>
        </is>
      </c>
      <c r="B16" s="4" t="inlineStr">
        <is>
          <t>92 cents</t>
        </is>
      </c>
    </row>
    <row r="17">
      <c r="A17" s="6" t="inlineStr">
        <is>
          <t>Total profit per dollar of rent</t>
        </is>
      </c>
      <c r="B17" s="4" t="inlineStr">
        <is>
          <t>8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8</v>
      </c>
      <c r="B21" s="4" t="n">
        <v>13.79</v>
      </c>
      <c r="C21" s="4" t="inlineStr">
        <is>
          <t>78240</t>
        </is>
      </c>
      <c r="D21" s="4" t="inlineStr">
        <is>
          <t>PROPERTYZIPCODE</t>
        </is>
      </c>
    </row>
    <row r="22">
      <c r="A22" s="4" t="n">
        <v>6</v>
      </c>
      <c r="B22" s="4" t="n">
        <v>10.34</v>
      </c>
      <c r="C22" s="4" t="inlineStr">
        <is>
          <t>78229</t>
        </is>
      </c>
      <c r="D22" s="4" t="inlineStr">
        <is>
          <t>PROPERTYZIPCODE</t>
        </is>
      </c>
    </row>
    <row r="23">
      <c r="A23" s="4" t="n">
        <v>5</v>
      </c>
      <c r="B23" s="4" t="n">
        <v>8.619999999999999</v>
      </c>
      <c r="C23" s="4" t="inlineStr">
        <is>
          <t>78230</t>
        </is>
      </c>
      <c r="D23" s="4" t="inlineStr">
        <is>
          <t>PROPERTYZIPCODE</t>
        </is>
      </c>
    </row>
    <row r="24">
      <c r="A24" s="4" t="n">
        <v>4</v>
      </c>
      <c r="B24" s="4" t="n">
        <v>6.9</v>
      </c>
      <c r="C24" s="4" t="inlineStr">
        <is>
          <t>78227</t>
        </is>
      </c>
      <c r="D24" s="4" t="inlineStr">
        <is>
          <t>PROPERTYZIPCODE</t>
        </is>
      </c>
    </row>
    <row r="25">
      <c r="A25" s="4" t="n">
        <v>3</v>
      </c>
      <c r="B25" s="4" t="n">
        <v>5.17</v>
      </c>
      <c r="C25" s="4" t="inlineStr">
        <is>
          <t>78249</t>
        </is>
      </c>
      <c r="D25" s="4" t="inlineStr">
        <is>
          <t>PROPERTYZIPCODE</t>
        </is>
      </c>
    </row>
    <row r="26">
      <c r="A26" s="4" t="n">
        <v>3</v>
      </c>
      <c r="B26" s="4" t="n">
        <v>5.17</v>
      </c>
      <c r="C26" s="4" t="inlineStr">
        <is>
          <t>78238</t>
        </is>
      </c>
      <c r="D26" s="4" t="inlineStr">
        <is>
          <t>PROPERTYZIPCODE</t>
        </is>
      </c>
    </row>
    <row r="27">
      <c r="A27" s="4" t="n">
        <v>3</v>
      </c>
      <c r="B27" s="4" t="n">
        <v>5.17</v>
      </c>
      <c r="C27" s="4" t="inlineStr">
        <is>
          <t>78221</t>
        </is>
      </c>
      <c r="D27" s="4" t="inlineStr">
        <is>
          <t>PROPERTYZIPCODE</t>
        </is>
      </c>
    </row>
    <row r="28">
      <c r="A28" s="4" t="n">
        <v>3</v>
      </c>
      <c r="B28" s="4" t="n">
        <v>5.17</v>
      </c>
      <c r="C28" s="4" t="inlineStr">
        <is>
          <t>78253</t>
        </is>
      </c>
      <c r="D28" s="4" t="inlineStr">
        <is>
          <t>PROPERTYZIPCODE</t>
        </is>
      </c>
    </row>
    <row r="29">
      <c r="A29" s="4" t="n">
        <v>3</v>
      </c>
      <c r="B29" s="4" t="n">
        <v>5.17</v>
      </c>
      <c r="C29" s="4" t="inlineStr">
        <is>
          <t>78201</t>
        </is>
      </c>
      <c r="D29" s="4" t="inlineStr">
        <is>
          <t>PROPERTYZIPCODE</t>
        </is>
      </c>
    </row>
    <row r="30">
      <c r="A30" s="4" t="n">
        <v>2</v>
      </c>
      <c r="B30" s="4" t="n">
        <v>3.45</v>
      </c>
      <c r="C30" s="4" t="inlineStr">
        <is>
          <t>78251</t>
        </is>
      </c>
      <c r="D30" s="4" t="inlineStr">
        <is>
          <t>PROPERTYZIPCODE</t>
        </is>
      </c>
    </row>
    <row r="31">
      <c r="A31" s="4" t="n">
        <v>2</v>
      </c>
      <c r="B31" s="4" t="n">
        <v>3.45</v>
      </c>
      <c r="C31" s="4" t="inlineStr">
        <is>
          <t>78242</t>
        </is>
      </c>
      <c r="D31" s="4" t="inlineStr">
        <is>
          <t>PROPERTYZIPCODE</t>
        </is>
      </c>
    </row>
    <row r="32">
      <c r="A32" s="4" t="n">
        <v>2</v>
      </c>
      <c r="B32" s="4" t="n">
        <v>3.45</v>
      </c>
      <c r="C32" s="4" t="inlineStr">
        <is>
          <t>78224</t>
        </is>
      </c>
      <c r="D32" s="4" t="inlineStr">
        <is>
          <t>PROPERTYZIPCODE</t>
        </is>
      </c>
    </row>
    <row r="33">
      <c r="A33" s="4" t="n">
        <v>2</v>
      </c>
      <c r="B33" s="4" t="n">
        <v>3.45</v>
      </c>
      <c r="C33" s="4" t="inlineStr">
        <is>
          <t>78228</t>
        </is>
      </c>
      <c r="D33" s="4" t="inlineStr">
        <is>
          <t>PROPERTYZIPCODE</t>
        </is>
      </c>
    </row>
    <row r="34">
      <c r="A34" s="4" t="n">
        <v>2</v>
      </c>
      <c r="B34" s="4" t="n">
        <v>3.45</v>
      </c>
      <c r="C34" s="4" t="inlineStr">
        <is>
          <t>78213</t>
        </is>
      </c>
      <c r="D34" s="4" t="inlineStr">
        <is>
          <t>PROPERTYZIPCODE</t>
        </is>
      </c>
    </row>
    <row r="35">
      <c r="A35" s="4" t="n">
        <v>1</v>
      </c>
      <c r="B35" s="4" t="n">
        <v>1.72</v>
      </c>
      <c r="C35" s="4" t="inlineStr">
        <is>
          <t>6119</t>
        </is>
      </c>
      <c r="D35" s="4" t="inlineStr">
        <is>
          <t>PROPERTYZIPCODE</t>
        </is>
      </c>
    </row>
    <row r="36">
      <c r="A36" s="4" t="n">
        <v>1</v>
      </c>
      <c r="B36" s="4" t="n">
        <v>1.72</v>
      </c>
      <c r="C36" s="4" t="inlineStr">
        <is>
          <t>6040</t>
        </is>
      </c>
      <c r="D36" s="4" t="inlineStr">
        <is>
          <t>PROPERTYZIPCODE</t>
        </is>
      </c>
    </row>
    <row r="37">
      <c r="A37" s="4" t="n">
        <v>1</v>
      </c>
      <c r="B37" s="4" t="n">
        <v>1.72</v>
      </c>
      <c r="C37" s="4" t="inlineStr">
        <is>
          <t>78256</t>
        </is>
      </c>
      <c r="D37" s="4" t="inlineStr">
        <is>
          <t>PROPERTYZIPCODE</t>
        </is>
      </c>
    </row>
    <row r="38">
      <c r="A38" s="4" t="n">
        <v>1</v>
      </c>
      <c r="B38" s="4" t="n">
        <v>1.72</v>
      </c>
      <c r="C38" s="4" t="inlineStr">
        <is>
          <t>78257</t>
        </is>
      </c>
      <c r="D38" s="4" t="inlineStr">
        <is>
          <t>PROPERTYZIPCODE</t>
        </is>
      </c>
    </row>
    <row r="39">
      <c r="A39" s="4" t="n">
        <v>1</v>
      </c>
      <c r="B39" s="4" t="n">
        <v>1.72</v>
      </c>
      <c r="C39" s="4" t="inlineStr">
        <is>
          <t>78237</t>
        </is>
      </c>
      <c r="D39" s="4" t="inlineStr">
        <is>
          <t>PROPERTYZIPCODE</t>
        </is>
      </c>
    </row>
    <row r="40">
      <c r="A40" s="4" t="n">
        <v>1</v>
      </c>
      <c r="B40" s="4" t="n">
        <v>1.72</v>
      </c>
      <c r="C40" s="4" t="inlineStr">
        <is>
          <t>78212</t>
        </is>
      </c>
      <c r="D40" s="4" t="inlineStr">
        <is>
          <t>PROPERTYZIPCODE</t>
        </is>
      </c>
    </row>
    <row r="41">
      <c r="A41" s="4" t="n">
        <v>1</v>
      </c>
      <c r="B41" s="4" t="n">
        <v>1.72</v>
      </c>
      <c r="C41" s="4" t="inlineStr">
        <is>
          <t>78211</t>
        </is>
      </c>
      <c r="D41" s="4" t="inlineStr">
        <is>
          <t>PROPERTYZIPCODE</t>
        </is>
      </c>
    </row>
    <row r="42">
      <c r="A42" s="4" t="n">
        <v>1</v>
      </c>
      <c r="B42" s="4" t="n">
        <v>1.72</v>
      </c>
      <c r="C42" s="4" t="inlineStr">
        <is>
          <t>78216</t>
        </is>
      </c>
      <c r="D42" s="4" t="inlineStr">
        <is>
          <t>PROPERTYZIPCODE</t>
        </is>
      </c>
    </row>
    <row r="43">
      <c r="A43" s="4" t="n">
        <v>1</v>
      </c>
      <c r="B43" s="4" t="n">
        <v>1.72</v>
      </c>
      <c r="C43" s="4" t="inlineStr">
        <is>
          <t>78245</t>
        </is>
      </c>
      <c r="D43" s="4" t="inlineStr">
        <is>
          <t>PROPERTYZIPCODE</t>
        </is>
      </c>
    </row>
    <row r="44">
      <c r="A44" s="4" t="n">
        <v>1</v>
      </c>
      <c r="B44" s="4" t="n">
        <v>1.72</v>
      </c>
      <c r="C44" s="4" t="inlineStr">
        <is>
          <t>78130</t>
        </is>
      </c>
      <c r="D44" s="4" t="inlineStr">
        <is>
          <t>PROPERTYZIPCODE</t>
        </is>
      </c>
    </row>
    <row r="45">
      <c r="A45" s="9" t="n">
        <v>58</v>
      </c>
      <c r="B45" s="9" t="n">
        <v>100</v>
      </c>
      <c r="D45" s="9" t="inlineStr">
        <is>
          <t>Total PROPERTYZIPCODE</t>
        </is>
      </c>
    </row>
    <row r="46">
      <c r="A46" s="4" t="n">
        <v>56</v>
      </c>
      <c r="B46" s="4" t="n">
        <v>96.55</v>
      </c>
      <c r="C46" s="4" t="inlineStr">
        <is>
          <t>GARDEN</t>
        </is>
      </c>
      <c r="D46" s="4" t="inlineStr">
        <is>
          <t>Property Type</t>
        </is>
      </c>
    </row>
    <row r="47">
      <c r="A47" s="4" t="n">
        <v>2</v>
      </c>
      <c r="B47" s="4" t="n">
        <v>3.45</v>
      </c>
      <c r="C47" s="4" t="inlineStr">
        <is>
          <t>MIDRISE</t>
        </is>
      </c>
      <c r="D47" s="4" t="inlineStr">
        <is>
          <t>Property Type</t>
        </is>
      </c>
    </row>
    <row r="48">
      <c r="A48" s="9" t="n">
        <v>58</v>
      </c>
      <c r="B48" s="9" t="n">
        <v>100</v>
      </c>
      <c r="D48" s="9" t="inlineStr">
        <is>
          <t>Total Property Type</t>
        </is>
      </c>
    </row>
    <row r="49">
      <c r="A49" s="4" t="n">
        <v>3</v>
      </c>
      <c r="B49" s="4" t="n">
        <v>5.17</v>
      </c>
      <c r="C49" s="4" t="inlineStr">
        <is>
          <t>Less than 5 years</t>
        </is>
      </c>
      <c r="D49" s="4" t="inlineStr">
        <is>
          <t>Age of Property</t>
        </is>
      </c>
    </row>
    <row r="50">
      <c r="A50" s="4" t="n">
        <v>15</v>
      </c>
      <c r="B50" s="4" t="n">
        <v>25.86</v>
      </c>
      <c r="C50" s="4" t="inlineStr">
        <is>
          <t>5-9 years</t>
        </is>
      </c>
      <c r="D50" s="4" t="inlineStr">
        <is>
          <t>Age of Property</t>
        </is>
      </c>
    </row>
    <row r="51">
      <c r="A51" s="4" t="n">
        <v>9</v>
      </c>
      <c r="B51" s="4" t="n">
        <v>15.52</v>
      </c>
      <c r="C51" s="4" t="inlineStr">
        <is>
          <t>10-19 years</t>
        </is>
      </c>
      <c r="D51" s="4" t="inlineStr">
        <is>
          <t>Age of Property</t>
        </is>
      </c>
    </row>
    <row r="52">
      <c r="A52" s="4" t="n">
        <v>31</v>
      </c>
      <c r="B52" s="4" t="n">
        <v>53.45</v>
      </c>
      <c r="C52" s="4" t="inlineStr">
        <is>
          <t>20+ years</t>
        </is>
      </c>
      <c r="D52" s="4" t="inlineStr">
        <is>
          <t>Age of Property</t>
        </is>
      </c>
    </row>
    <row r="53">
      <c r="A53" s="9" t="n">
        <v>58</v>
      </c>
      <c r="B53" s="9" t="n">
        <v>100</v>
      </c>
      <c r="D53" s="9" t="inlineStr">
        <is>
          <t>Total Age of Property</t>
        </is>
      </c>
    </row>
    <row r="54">
      <c r="A54" s="4" t="n">
        <v>17</v>
      </c>
      <c r="B54" s="4" t="n">
        <v>29.31</v>
      </c>
      <c r="C54" s="4" t="inlineStr">
        <is>
          <t>Less than 100</t>
        </is>
      </c>
      <c r="D54" s="4" t="inlineStr">
        <is>
          <t>Property Size</t>
        </is>
      </c>
    </row>
    <row r="55">
      <c r="A55" s="4" t="n">
        <v>14</v>
      </c>
      <c r="B55" s="4" t="n">
        <v>24.14</v>
      </c>
      <c r="C55" s="4" t="inlineStr">
        <is>
          <t>100-199</t>
        </is>
      </c>
      <c r="D55" s="4" t="inlineStr">
        <is>
          <t>Property Size</t>
        </is>
      </c>
    </row>
    <row r="56">
      <c r="A56" s="4" t="n">
        <v>13</v>
      </c>
      <c r="B56" s="4" t="n">
        <v>22.41</v>
      </c>
      <c r="C56" s="4" t="inlineStr">
        <is>
          <t>200-299</t>
        </is>
      </c>
      <c r="D56" s="4" t="inlineStr">
        <is>
          <t>Property Size</t>
        </is>
      </c>
    </row>
    <row r="57">
      <c r="A57" s="4" t="n">
        <v>10</v>
      </c>
      <c r="B57" s="4" t="n">
        <v>17.24</v>
      </c>
      <c r="C57" s="4" t="inlineStr">
        <is>
          <t>300-399</t>
        </is>
      </c>
      <c r="D57" s="4" t="inlineStr">
        <is>
          <t>Property Size</t>
        </is>
      </c>
    </row>
    <row r="58">
      <c r="A58" s="4" t="n">
        <v>3</v>
      </c>
      <c r="B58" s="4" t="n">
        <v>5.17</v>
      </c>
      <c r="C58" s="4" t="inlineStr">
        <is>
          <t>400-499</t>
        </is>
      </c>
      <c r="D58" s="4" t="inlineStr">
        <is>
          <t>Property Size</t>
        </is>
      </c>
    </row>
    <row r="59">
      <c r="A59" s="4" t="n">
        <v>1</v>
      </c>
      <c r="B59" s="4" t="n">
        <v>1.72</v>
      </c>
      <c r="C59" s="4" t="inlineStr">
        <is>
          <t>500+</t>
        </is>
      </c>
      <c r="D59" s="4" t="inlineStr">
        <is>
          <t>Property Size</t>
        </is>
      </c>
    </row>
    <row r="60">
      <c r="A60" s="9" t="n">
        <v>58</v>
      </c>
      <c r="B60" s="9" t="n">
        <v>100</v>
      </c>
      <c r="D60" s="9" t="inlineStr">
        <is>
          <t>Total Property Size</t>
        </is>
      </c>
    </row>
    <row r="61">
      <c r="A61" s="4" t="n">
        <v>33</v>
      </c>
      <c r="B61" s="4" t="n">
        <v>56.9</v>
      </c>
      <c r="C61" s="4" t="inlineStr">
        <is>
          <t>AFFORDABLE</t>
        </is>
      </c>
      <c r="D61" s="4" t="inlineStr">
        <is>
          <t>Rent Type</t>
        </is>
      </c>
    </row>
    <row r="62">
      <c r="A62" s="4" t="n">
        <v>25</v>
      </c>
      <c r="B62" s="4" t="n">
        <v>43.1</v>
      </c>
      <c r="C62" s="4" t="inlineStr">
        <is>
          <t>MARKETRATE</t>
        </is>
      </c>
      <c r="D62" s="4" t="inlineStr">
        <is>
          <t>Rent Type</t>
        </is>
      </c>
    </row>
    <row r="63">
      <c r="A63" s="9" t="n">
        <v>58</v>
      </c>
      <c r="B63" s="9" t="n">
        <v>100</v>
      </c>
      <c r="D63" s="9" t="inlineStr">
        <is>
          <t>Total Rent Type</t>
        </is>
      </c>
    </row>
    <row r="64"/>
  </sheetData>
  <mergeCells count="2">
    <mergeCell ref="A19:D19"/>
    <mergeCell ref="A1:B1"/>
  </mergeCells>
  <pageMargins left="0.75" right="0.75" top="1" bottom="1" header="0.5" footer="0.5"/>
</worksheet>
</file>

<file path=xl/worksheets/sheet257.xml><?xml version="1.0" encoding="utf-8"?>
<worksheet xmlns="http://schemas.openxmlformats.org/spreadsheetml/2006/main">
  <sheetPr>
    <outlinePr summaryBelow="1" summaryRight="1"/>
    <pageSetUpPr/>
  </sheetPr>
  <dimension ref="A1:D56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8047</v>
      </c>
    </row>
    <row r="3">
      <c r="A3" s="6" t="inlineStr">
        <is>
          <t>Sample (Total number of properties)</t>
        </is>
      </c>
      <c r="B3" s="4" t="n">
        <v>42</v>
      </c>
    </row>
    <row r="4">
      <c r="A4" s="6" t="inlineStr">
        <is>
          <t>Average property taxes per unit</t>
        </is>
      </c>
      <c r="B4" s="7" t="n">
        <v>2470</v>
      </c>
    </row>
    <row r="5">
      <c r="A5" s="6" t="inlineStr">
        <is>
          <t>Average payroll expenses per unit</t>
        </is>
      </c>
      <c r="B5" s="7" t="n">
        <v>1781</v>
      </c>
    </row>
    <row r="6">
      <c r="A6" s="6" t="inlineStr">
        <is>
          <t>Average capital expenditures per unit</t>
        </is>
      </c>
      <c r="B6" s="7" t="n">
        <v>236</v>
      </c>
    </row>
    <row r="7">
      <c r="A7" s="6" t="inlineStr">
        <is>
          <t>Average mortgage per unit</t>
        </is>
      </c>
      <c r="B7" s="7" t="n">
        <v>5530</v>
      </c>
    </row>
    <row r="8">
      <c r="A8" s="6" t="inlineStr">
        <is>
          <t>Average total operating expenses per unit</t>
        </is>
      </c>
      <c r="B8" s="7" t="n">
        <v>4285</v>
      </c>
    </row>
    <row r="9">
      <c r="A9" s="6" t="inlineStr">
        <is>
          <t>Average total expenses per unit</t>
        </is>
      </c>
      <c r="B9" s="7" t="n">
        <v>14303</v>
      </c>
    </row>
    <row r="10">
      <c r="A10" s="6" t="inlineStr">
        <is>
          <t>Average total profit per unit</t>
        </is>
      </c>
      <c r="B10" s="7" t="n">
        <v>1385</v>
      </c>
    </row>
    <row r="11">
      <c r="A11" s="6" t="inlineStr">
        <is>
          <t>Property taxes per dollar of rent</t>
        </is>
      </c>
      <c r="B11" s="4" t="inlineStr">
        <is>
          <t>16 cents</t>
        </is>
      </c>
    </row>
    <row r="12">
      <c r="A12" s="6" t="inlineStr">
        <is>
          <t>Payroll expenses per dollar of rent</t>
        </is>
      </c>
      <c r="B12" s="4" t="inlineStr">
        <is>
          <t>11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35 cents</t>
        </is>
      </c>
    </row>
    <row r="15">
      <c r="A15" s="6" t="inlineStr">
        <is>
          <t>Total operating expenses per dollar of rent</t>
        </is>
      </c>
      <c r="B15" s="4" t="inlineStr">
        <is>
          <t>27 cents</t>
        </is>
      </c>
    </row>
    <row r="16">
      <c r="A16" s="6" t="inlineStr">
        <is>
          <t>Total expenses per dollar of rent</t>
        </is>
      </c>
      <c r="B16" s="4" t="inlineStr">
        <is>
          <t>91 cents</t>
        </is>
      </c>
    </row>
    <row r="17">
      <c r="A17" s="6" t="inlineStr">
        <is>
          <t>Total profit per dollar of rent</t>
        </is>
      </c>
      <c r="B17" s="4" t="inlineStr">
        <is>
          <t>9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6</v>
      </c>
      <c r="B21" s="4" t="n">
        <v>14.29</v>
      </c>
      <c r="C21" s="4" t="inlineStr">
        <is>
          <t>78209</t>
        </is>
      </c>
      <c r="D21" s="4" t="inlineStr">
        <is>
          <t>PROPERTYZIPCODE</t>
        </is>
      </c>
    </row>
    <row r="22">
      <c r="A22" s="4" t="n">
        <v>5</v>
      </c>
      <c r="B22" s="4" t="n">
        <v>11.9</v>
      </c>
      <c r="C22" s="4" t="inlineStr">
        <is>
          <t>78258</t>
        </is>
      </c>
      <c r="D22" s="4" t="inlineStr">
        <is>
          <t>PROPERTYZIPCODE</t>
        </is>
      </c>
    </row>
    <row r="23">
      <c r="A23" s="4" t="n">
        <v>5</v>
      </c>
      <c r="B23" s="4" t="n">
        <v>11.9</v>
      </c>
      <c r="C23" s="4" t="inlineStr">
        <is>
          <t>78247</t>
        </is>
      </c>
      <c r="D23" s="4" t="inlineStr">
        <is>
          <t>PROPERTYZIPCODE</t>
        </is>
      </c>
    </row>
    <row r="24">
      <c r="A24" s="4" t="n">
        <v>4</v>
      </c>
      <c r="B24" s="4" t="n">
        <v>9.52</v>
      </c>
      <c r="C24" s="4" t="inlineStr">
        <is>
          <t>78130</t>
        </is>
      </c>
      <c r="D24" s="4" t="inlineStr">
        <is>
          <t>PROPERTYZIPCODE</t>
        </is>
      </c>
    </row>
    <row r="25">
      <c r="A25" s="4" t="n">
        <v>4</v>
      </c>
      <c r="B25" s="4" t="n">
        <v>9.52</v>
      </c>
      <c r="C25" s="4" t="inlineStr">
        <is>
          <t>78216</t>
        </is>
      </c>
      <c r="D25" s="4" t="inlineStr">
        <is>
          <t>PROPERTYZIPCODE</t>
        </is>
      </c>
    </row>
    <row r="26">
      <c r="A26" s="4" t="n">
        <v>3</v>
      </c>
      <c r="B26" s="4" t="n">
        <v>7.14</v>
      </c>
      <c r="C26" s="4" t="inlineStr">
        <is>
          <t>78230</t>
        </is>
      </c>
      <c r="D26" s="4" t="inlineStr">
        <is>
          <t>PROPERTYZIPCODE</t>
        </is>
      </c>
    </row>
    <row r="27">
      <c r="A27" s="4" t="n">
        <v>3</v>
      </c>
      <c r="B27" s="4" t="n">
        <v>7.14</v>
      </c>
      <c r="C27" s="4" t="inlineStr">
        <is>
          <t>78217</t>
        </is>
      </c>
      <c r="D27" s="4" t="inlineStr">
        <is>
          <t>PROPERTYZIPCODE</t>
        </is>
      </c>
    </row>
    <row r="28">
      <c r="A28" s="4" t="n">
        <v>2</v>
      </c>
      <c r="B28" s="4" t="n">
        <v>4.76</v>
      </c>
      <c r="C28" s="4" t="inlineStr">
        <is>
          <t>78610</t>
        </is>
      </c>
      <c r="D28" s="4" t="inlineStr">
        <is>
          <t>PROPERTYZIPCODE</t>
        </is>
      </c>
    </row>
    <row r="29">
      <c r="A29" s="4" t="n">
        <v>2</v>
      </c>
      <c r="B29" s="4" t="n">
        <v>4.76</v>
      </c>
      <c r="C29" s="4" t="inlineStr">
        <is>
          <t>78006</t>
        </is>
      </c>
      <c r="D29" s="4" t="inlineStr">
        <is>
          <t>PROPERTYZIPCODE</t>
        </is>
      </c>
    </row>
    <row r="30">
      <c r="A30" s="4" t="n">
        <v>1</v>
      </c>
      <c r="B30" s="4" t="n">
        <v>2.38</v>
      </c>
      <c r="C30" s="4" t="inlineStr">
        <is>
          <t>78028</t>
        </is>
      </c>
      <c r="D30" s="4" t="inlineStr">
        <is>
          <t>PROPERTYZIPCODE</t>
        </is>
      </c>
    </row>
    <row r="31">
      <c r="A31" s="4" t="n">
        <v>1</v>
      </c>
      <c r="B31" s="4" t="n">
        <v>2.38</v>
      </c>
      <c r="C31" s="4" t="inlineStr">
        <is>
          <t>78259</t>
        </is>
      </c>
      <c r="D31" s="4" t="inlineStr">
        <is>
          <t>PROPERTYZIPCODE</t>
        </is>
      </c>
    </row>
    <row r="32">
      <c r="A32" s="4" t="n">
        <v>1</v>
      </c>
      <c r="B32" s="4" t="n">
        <v>2.38</v>
      </c>
      <c r="C32" s="4" t="inlineStr">
        <is>
          <t>78205</t>
        </is>
      </c>
      <c r="D32" s="4" t="inlineStr">
        <is>
          <t>PROPERTYZIPCODE</t>
        </is>
      </c>
    </row>
    <row r="33">
      <c r="A33" s="4" t="n">
        <v>1</v>
      </c>
      <c r="B33" s="4" t="n">
        <v>2.38</v>
      </c>
      <c r="C33" s="4" t="inlineStr">
        <is>
          <t>78620</t>
        </is>
      </c>
      <c r="D33" s="4" t="inlineStr">
        <is>
          <t>PROPERTYZIPCODE</t>
        </is>
      </c>
    </row>
    <row r="34">
      <c r="A34" s="4" t="n">
        <v>1</v>
      </c>
      <c r="B34" s="4" t="n">
        <v>2.38</v>
      </c>
      <c r="C34" s="4" t="inlineStr">
        <is>
          <t>78213</t>
        </is>
      </c>
      <c r="D34" s="4" t="inlineStr">
        <is>
          <t>PROPERTYZIPCODE</t>
        </is>
      </c>
    </row>
    <row r="35">
      <c r="A35" s="4" t="n">
        <v>1</v>
      </c>
      <c r="B35" s="4" t="n">
        <v>2.38</v>
      </c>
      <c r="C35" s="4" t="inlineStr">
        <is>
          <t>78666</t>
        </is>
      </c>
      <c r="D35" s="4" t="inlineStr">
        <is>
          <t>PROPERTYZIPCODE</t>
        </is>
      </c>
    </row>
    <row r="36">
      <c r="A36" s="4" t="n">
        <v>1</v>
      </c>
      <c r="B36" s="4" t="n">
        <v>2.38</v>
      </c>
      <c r="C36" s="4" t="inlineStr">
        <is>
          <t>78239</t>
        </is>
      </c>
      <c r="D36" s="4" t="inlineStr">
        <is>
          <t>PROPERTYZIPCODE</t>
        </is>
      </c>
    </row>
    <row r="37">
      <c r="A37" s="4" t="n">
        <v>1</v>
      </c>
      <c r="B37" s="4" t="n">
        <v>2.38</v>
      </c>
      <c r="C37" s="4" t="inlineStr">
        <is>
          <t>78231</t>
        </is>
      </c>
      <c r="D37" s="4" t="inlineStr">
        <is>
          <t>PROPERTYZIPCODE</t>
        </is>
      </c>
    </row>
    <row r="38">
      <c r="A38" s="9" t="n">
        <v>42</v>
      </c>
      <c r="B38" s="9" t="n">
        <v>100</v>
      </c>
      <c r="D38" s="9" t="inlineStr">
        <is>
          <t>Total PROPERTYZIPCODE</t>
        </is>
      </c>
    </row>
    <row r="39">
      <c r="A39" s="4" t="n">
        <v>39</v>
      </c>
      <c r="B39" s="4" t="n">
        <v>92.86</v>
      </c>
      <c r="C39" s="4" t="inlineStr">
        <is>
          <t>GARDEN</t>
        </is>
      </c>
      <c r="D39" s="4" t="inlineStr">
        <is>
          <t>Property Type</t>
        </is>
      </c>
    </row>
    <row r="40">
      <c r="A40" s="4" t="n">
        <v>2</v>
      </c>
      <c r="B40" s="4" t="n">
        <v>4.76</v>
      </c>
      <c r="C40" s="4" t="inlineStr">
        <is>
          <t>MIDRISE</t>
        </is>
      </c>
      <c r="D40" s="4" t="inlineStr">
        <is>
          <t>Property Type</t>
        </is>
      </c>
    </row>
    <row r="41">
      <c r="A41" s="4" t="n">
        <v>1</v>
      </c>
      <c r="B41" s="4" t="n">
        <v>2.38</v>
      </c>
      <c r="C41" s="4" t="inlineStr">
        <is>
          <t>STUDENT</t>
        </is>
      </c>
      <c r="D41" s="4" t="inlineStr">
        <is>
          <t>Property Type</t>
        </is>
      </c>
    </row>
    <row r="42">
      <c r="A42" s="9" t="n">
        <v>42</v>
      </c>
      <c r="B42" s="9" t="n">
        <v>100</v>
      </c>
      <c r="D42" s="9" t="inlineStr">
        <is>
          <t>Total Property Type</t>
        </is>
      </c>
    </row>
    <row r="43">
      <c r="A43" s="4" t="n">
        <v>4</v>
      </c>
      <c r="B43" s="4" t="n">
        <v>9.52</v>
      </c>
      <c r="C43" s="4" t="inlineStr">
        <is>
          <t>Less than 5 years</t>
        </is>
      </c>
      <c r="D43" s="4" t="inlineStr">
        <is>
          <t>Age of Property</t>
        </is>
      </c>
    </row>
    <row r="44">
      <c r="A44" s="4" t="n">
        <v>17</v>
      </c>
      <c r="B44" s="4" t="n">
        <v>40.48</v>
      </c>
      <c r="C44" s="4" t="inlineStr">
        <is>
          <t>5-9 years</t>
        </is>
      </c>
      <c r="D44" s="4" t="inlineStr">
        <is>
          <t>Age of Property</t>
        </is>
      </c>
    </row>
    <row r="45">
      <c r="A45" s="4" t="n">
        <v>11</v>
      </c>
      <c r="B45" s="4" t="n">
        <v>26.19</v>
      </c>
      <c r="C45" s="4" t="inlineStr">
        <is>
          <t>10-19 years</t>
        </is>
      </c>
      <c r="D45" s="4" t="inlineStr">
        <is>
          <t>Age of Property</t>
        </is>
      </c>
    </row>
    <row r="46">
      <c r="A46" s="4" t="n">
        <v>10</v>
      </c>
      <c r="B46" s="4" t="n">
        <v>23.81</v>
      </c>
      <c r="C46" s="4" t="inlineStr">
        <is>
          <t>20+ years</t>
        </is>
      </c>
      <c r="D46" s="4" t="inlineStr">
        <is>
          <t>Age of Property</t>
        </is>
      </c>
    </row>
    <row r="47">
      <c r="A47" s="9" t="n">
        <v>42</v>
      </c>
      <c r="B47" s="9" t="n">
        <v>100</v>
      </c>
      <c r="D47" s="9" t="inlineStr">
        <is>
          <t>Total Age of Property</t>
        </is>
      </c>
    </row>
    <row r="48">
      <c r="A48" s="4" t="n">
        <v>11</v>
      </c>
      <c r="B48" s="4" t="n">
        <v>26.19</v>
      </c>
      <c r="C48" s="4" t="inlineStr">
        <is>
          <t>Less than 100</t>
        </is>
      </c>
      <c r="D48" s="4" t="inlineStr">
        <is>
          <t>Property Size</t>
        </is>
      </c>
    </row>
    <row r="49">
      <c r="A49" s="4" t="n">
        <v>11</v>
      </c>
      <c r="B49" s="4" t="n">
        <v>26.19</v>
      </c>
      <c r="C49" s="4" t="inlineStr">
        <is>
          <t>100-199</t>
        </is>
      </c>
      <c r="D49" s="4" t="inlineStr">
        <is>
          <t>Property Size</t>
        </is>
      </c>
    </row>
    <row r="50">
      <c r="A50" s="4" t="n">
        <v>11</v>
      </c>
      <c r="B50" s="4" t="n">
        <v>26.19</v>
      </c>
      <c r="C50" s="4" t="inlineStr">
        <is>
          <t>200-299</t>
        </is>
      </c>
      <c r="D50" s="4" t="inlineStr">
        <is>
          <t>Property Size</t>
        </is>
      </c>
    </row>
    <row r="51">
      <c r="A51" s="4" t="n">
        <v>9</v>
      </c>
      <c r="B51" s="4" t="n">
        <v>21.43</v>
      </c>
      <c r="C51" s="4" t="inlineStr">
        <is>
          <t>300-399</t>
        </is>
      </c>
      <c r="D51" s="4" t="inlineStr">
        <is>
          <t>Property Size</t>
        </is>
      </c>
    </row>
    <row r="52">
      <c r="A52" s="9" t="n">
        <v>42</v>
      </c>
      <c r="B52" s="9" t="n">
        <v>100</v>
      </c>
      <c r="D52" s="9" t="inlineStr">
        <is>
          <t>Total Property Size</t>
        </is>
      </c>
    </row>
    <row r="53">
      <c r="A53" s="4" t="n">
        <v>22</v>
      </c>
      <c r="B53" s="4" t="n">
        <v>52.38</v>
      </c>
      <c r="C53" s="4" t="inlineStr">
        <is>
          <t>AFFORDABLE</t>
        </is>
      </c>
      <c r="D53" s="4" t="inlineStr">
        <is>
          <t>Rent Type</t>
        </is>
      </c>
    </row>
    <row r="54">
      <c r="A54" s="4" t="n">
        <v>20</v>
      </c>
      <c r="B54" s="4" t="n">
        <v>47.62</v>
      </c>
      <c r="C54" s="4" t="inlineStr">
        <is>
          <t>MARKETRATE</t>
        </is>
      </c>
      <c r="D54" s="4" t="inlineStr">
        <is>
          <t>Rent Type</t>
        </is>
      </c>
    </row>
    <row r="55">
      <c r="A55" s="9" t="n">
        <v>42</v>
      </c>
      <c r="B55" s="9" t="n">
        <v>100</v>
      </c>
      <c r="D55" s="9" t="inlineStr">
        <is>
          <t>Total Rent Type</t>
        </is>
      </c>
    </row>
    <row r="56"/>
  </sheetData>
  <mergeCells count="2">
    <mergeCell ref="A19:D19"/>
    <mergeCell ref="A1:B1"/>
  </mergeCells>
  <pageMargins left="0.75" right="0.75" top="1" bottom="1" header="0.5" footer="0.5"/>
</worksheet>
</file>

<file path=xl/worksheets/sheet258.xml><?xml version="1.0" encoding="utf-8"?>
<worksheet xmlns="http://schemas.openxmlformats.org/spreadsheetml/2006/main">
  <sheetPr>
    <outlinePr summaryBelow="1" summaryRight="1"/>
    <pageSetUpPr/>
  </sheetPr>
  <dimension ref="A1:D53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5853</v>
      </c>
    </row>
    <row r="3">
      <c r="A3" s="6" t="inlineStr">
        <is>
          <t>Sample (Total number of properties)</t>
        </is>
      </c>
      <c r="B3" s="4" t="n">
        <v>28</v>
      </c>
    </row>
    <row r="4">
      <c r="A4" s="6" t="inlineStr">
        <is>
          <t>Average property taxes per unit</t>
        </is>
      </c>
      <c r="B4" s="7" t="n">
        <v>2553</v>
      </c>
    </row>
    <row r="5">
      <c r="A5" s="6" t="inlineStr">
        <is>
          <t>Average payroll expenses per unit</t>
        </is>
      </c>
      <c r="B5" s="7" t="n">
        <v>3381</v>
      </c>
    </row>
    <row r="6">
      <c r="A6" s="6" t="inlineStr">
        <is>
          <t>Average capital expenditures per unit</t>
        </is>
      </c>
      <c r="B6" s="7" t="n">
        <v>216</v>
      </c>
    </row>
    <row r="7">
      <c r="A7" s="6" t="inlineStr">
        <is>
          <t>Average mortgage per unit</t>
        </is>
      </c>
      <c r="B7" s="7" t="n">
        <v>5920</v>
      </c>
    </row>
    <row r="8">
      <c r="A8" s="6" t="inlineStr">
        <is>
          <t>Average total operating expenses per unit</t>
        </is>
      </c>
      <c r="B8" s="7" t="n">
        <v>4800</v>
      </c>
    </row>
    <row r="9">
      <c r="A9" s="6" t="inlineStr">
        <is>
          <t>Average total expenses per unit</t>
        </is>
      </c>
      <c r="B9" s="7" t="n">
        <v>16871</v>
      </c>
    </row>
    <row r="10">
      <c r="A10" s="6" t="inlineStr">
        <is>
          <t>Average total profit per unit</t>
        </is>
      </c>
      <c r="B10" s="7" t="n">
        <v>1480</v>
      </c>
    </row>
    <row r="11">
      <c r="A11" s="6" t="inlineStr">
        <is>
          <t>Property taxes per dollar of rent</t>
        </is>
      </c>
      <c r="B11" s="4" t="inlineStr">
        <is>
          <t>14 cents</t>
        </is>
      </c>
    </row>
    <row r="12">
      <c r="A12" s="6" t="inlineStr">
        <is>
          <t>Payroll expenses per dollar of rent</t>
        </is>
      </c>
      <c r="B12" s="4" t="inlineStr">
        <is>
          <t>18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32 cents</t>
        </is>
      </c>
    </row>
    <row r="15">
      <c r="A15" s="6" t="inlineStr">
        <is>
          <t>Total operating expenses per dollar of rent</t>
        </is>
      </c>
      <c r="B15" s="4" t="inlineStr">
        <is>
          <t>26 cents</t>
        </is>
      </c>
    </row>
    <row r="16">
      <c r="A16" s="6" t="inlineStr">
        <is>
          <t>Total expenses per dollar of rent</t>
        </is>
      </c>
      <c r="B16" s="4" t="inlineStr">
        <is>
          <t>92 cents</t>
        </is>
      </c>
    </row>
    <row r="17">
      <c r="A17" s="6" t="inlineStr">
        <is>
          <t>Total profit per dollar of rent</t>
        </is>
      </c>
      <c r="B17" s="4" t="inlineStr">
        <is>
          <t>8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6</v>
      </c>
      <c r="B21" s="4" t="n">
        <v>21.43</v>
      </c>
      <c r="C21" s="4" t="inlineStr">
        <is>
          <t>77494</t>
        </is>
      </c>
      <c r="D21" s="4" t="inlineStr">
        <is>
          <t>PROPERTYZIPCODE</t>
        </is>
      </c>
    </row>
    <row r="22">
      <c r="A22" s="4" t="n">
        <v>3</v>
      </c>
      <c r="B22" s="4" t="n">
        <v>10.71</v>
      </c>
      <c r="C22" s="4" t="inlineStr">
        <is>
          <t>77471</t>
        </is>
      </c>
      <c r="D22" s="4" t="inlineStr">
        <is>
          <t>PROPERTYZIPCODE</t>
        </is>
      </c>
    </row>
    <row r="23">
      <c r="A23" s="4" t="n">
        <v>3</v>
      </c>
      <c r="B23" s="4" t="n">
        <v>10.71</v>
      </c>
      <c r="C23" s="4" t="inlineStr">
        <is>
          <t>77469</t>
        </is>
      </c>
      <c r="D23" s="4" t="inlineStr">
        <is>
          <t>PROPERTYZIPCODE</t>
        </is>
      </c>
    </row>
    <row r="24">
      <c r="A24" s="4" t="n">
        <v>3</v>
      </c>
      <c r="B24" s="4" t="n">
        <v>10.71</v>
      </c>
      <c r="C24" s="4" t="inlineStr">
        <is>
          <t>77511</t>
        </is>
      </c>
      <c r="D24" s="4" t="inlineStr">
        <is>
          <t>PROPERTYZIPCODE</t>
        </is>
      </c>
    </row>
    <row r="25">
      <c r="A25" s="4" t="n">
        <v>2</v>
      </c>
      <c r="B25" s="4" t="n">
        <v>7.14</v>
      </c>
      <c r="C25" s="4" t="inlineStr">
        <is>
          <t>77449</t>
        </is>
      </c>
      <c r="D25" s="4" t="inlineStr">
        <is>
          <t>PROPERTYZIPCODE</t>
        </is>
      </c>
    </row>
    <row r="26">
      <c r="A26" s="4" t="n">
        <v>2</v>
      </c>
      <c r="B26" s="4" t="n">
        <v>7.14</v>
      </c>
      <c r="C26" s="4" t="inlineStr">
        <is>
          <t>77478</t>
        </is>
      </c>
      <c r="D26" s="4" t="inlineStr">
        <is>
          <t>PROPERTYZIPCODE</t>
        </is>
      </c>
    </row>
    <row r="27">
      <c r="A27" s="4" t="n">
        <v>2</v>
      </c>
      <c r="B27" s="4" t="n">
        <v>7.14</v>
      </c>
      <c r="C27" s="4" t="inlineStr">
        <is>
          <t>77450</t>
        </is>
      </c>
      <c r="D27" s="4" t="inlineStr">
        <is>
          <t>PROPERTYZIPCODE</t>
        </is>
      </c>
    </row>
    <row r="28">
      <c r="A28" s="4" t="n">
        <v>1</v>
      </c>
      <c r="B28" s="4" t="n">
        <v>3.57</v>
      </c>
      <c r="C28" s="4" t="inlineStr">
        <is>
          <t>77479</t>
        </is>
      </c>
      <c r="D28" s="4" t="inlineStr">
        <is>
          <t>PROPERTYZIPCODE</t>
        </is>
      </c>
    </row>
    <row r="29">
      <c r="A29" s="4" t="n">
        <v>1</v>
      </c>
      <c r="B29" s="4" t="n">
        <v>3.57</v>
      </c>
      <c r="C29" s="4" t="inlineStr">
        <is>
          <t>77498</t>
        </is>
      </c>
      <c r="D29" s="4" t="inlineStr">
        <is>
          <t>PROPERTYZIPCODE</t>
        </is>
      </c>
    </row>
    <row r="30">
      <c r="A30" s="4" t="n">
        <v>1</v>
      </c>
      <c r="B30" s="4" t="n">
        <v>3.57</v>
      </c>
      <c r="C30" s="4" t="inlineStr">
        <is>
          <t>77461</t>
        </is>
      </c>
      <c r="D30" s="4" t="inlineStr">
        <is>
          <t>PROPERTYZIPCODE</t>
        </is>
      </c>
    </row>
    <row r="31">
      <c r="A31" s="4" t="n">
        <v>1</v>
      </c>
      <c r="B31" s="4" t="n">
        <v>3.57</v>
      </c>
      <c r="C31" s="4" t="inlineStr">
        <is>
          <t>77406</t>
        </is>
      </c>
      <c r="D31" s="4" t="inlineStr">
        <is>
          <t>PROPERTYZIPCODE</t>
        </is>
      </c>
    </row>
    <row r="32">
      <c r="A32" s="4" t="n">
        <v>1</v>
      </c>
      <c r="B32" s="4" t="n">
        <v>3.57</v>
      </c>
      <c r="C32" s="4" t="inlineStr">
        <is>
          <t>77407</t>
        </is>
      </c>
      <c r="D32" s="4" t="inlineStr">
        <is>
          <t>PROPERTYZIPCODE</t>
        </is>
      </c>
    </row>
    <row r="33">
      <c r="A33" s="4" t="n">
        <v>1</v>
      </c>
      <c r="B33" s="4" t="n">
        <v>3.57</v>
      </c>
      <c r="C33" s="4" t="inlineStr">
        <is>
          <t>77301</t>
        </is>
      </c>
      <c r="D33" s="4" t="inlineStr">
        <is>
          <t>PROPERTYZIPCODE</t>
        </is>
      </c>
    </row>
    <row r="34">
      <c r="A34" s="4" t="n">
        <v>1</v>
      </c>
      <c r="B34" s="4" t="n">
        <v>3.57</v>
      </c>
      <c r="C34" s="4" t="inlineStr">
        <is>
          <t>77584</t>
        </is>
      </c>
      <c r="D34" s="4" t="inlineStr">
        <is>
          <t>PROPERTYZIPCODE</t>
        </is>
      </c>
    </row>
    <row r="35">
      <c r="A35" s="9" t="n">
        <v>28</v>
      </c>
      <c r="B35" s="9" t="n">
        <v>100</v>
      </c>
      <c r="D35" s="9" t="inlineStr">
        <is>
          <t>Total PROPERTYZIPCODE</t>
        </is>
      </c>
    </row>
    <row r="36">
      <c r="A36" s="4" t="n">
        <v>24</v>
      </c>
      <c r="B36" s="4" t="n">
        <v>85.70999999999999</v>
      </c>
      <c r="C36" s="4" t="inlineStr">
        <is>
          <t>GARDEN</t>
        </is>
      </c>
      <c r="D36" s="4" t="inlineStr">
        <is>
          <t>Property Type</t>
        </is>
      </c>
    </row>
    <row r="37">
      <c r="A37" s="4" t="n">
        <v>3</v>
      </c>
      <c r="B37" s="4" t="n">
        <v>10.71</v>
      </c>
      <c r="C37" s="4" t="inlineStr">
        <is>
          <t>SENIOR</t>
        </is>
      </c>
      <c r="D37" s="4" t="inlineStr">
        <is>
          <t>Property Type</t>
        </is>
      </c>
    </row>
    <row r="38">
      <c r="A38" s="4" t="n">
        <v>1</v>
      </c>
      <c r="B38" s="4" t="n">
        <v>3.57</v>
      </c>
      <c r="C38" s="4" t="inlineStr">
        <is>
          <t>MANUF</t>
        </is>
      </c>
      <c r="D38" s="4" t="inlineStr">
        <is>
          <t>Property Type</t>
        </is>
      </c>
    </row>
    <row r="39">
      <c r="A39" s="9" t="n">
        <v>28</v>
      </c>
      <c r="B39" s="9" t="n">
        <v>100</v>
      </c>
      <c r="D39" s="9" t="inlineStr">
        <is>
          <t>Total Property Type</t>
        </is>
      </c>
    </row>
    <row r="40">
      <c r="A40" s="4" t="n">
        <v>3</v>
      </c>
      <c r="B40" s="4" t="n">
        <v>10.71</v>
      </c>
      <c r="C40" s="4" t="inlineStr">
        <is>
          <t>Less than 5 years</t>
        </is>
      </c>
      <c r="D40" s="4" t="inlineStr">
        <is>
          <t>Age of Property</t>
        </is>
      </c>
    </row>
    <row r="41">
      <c r="A41" s="4" t="n">
        <v>6</v>
      </c>
      <c r="B41" s="4" t="n">
        <v>21.43</v>
      </c>
      <c r="C41" s="4" t="inlineStr">
        <is>
          <t>5-9 years</t>
        </is>
      </c>
      <c r="D41" s="4" t="inlineStr">
        <is>
          <t>Age of Property</t>
        </is>
      </c>
    </row>
    <row r="42">
      <c r="A42" s="4" t="n">
        <v>11</v>
      </c>
      <c r="B42" s="4" t="n">
        <v>39.29</v>
      </c>
      <c r="C42" s="4" t="inlineStr">
        <is>
          <t>10-19 years</t>
        </is>
      </c>
      <c r="D42" s="4" t="inlineStr">
        <is>
          <t>Age of Property</t>
        </is>
      </c>
    </row>
    <row r="43">
      <c r="A43" s="4" t="n">
        <v>8</v>
      </c>
      <c r="B43" s="4" t="n">
        <v>28.57</v>
      </c>
      <c r="C43" s="4" t="inlineStr">
        <is>
          <t>20+ years</t>
        </is>
      </c>
      <c r="D43" s="4" t="inlineStr">
        <is>
          <t>Age of Property</t>
        </is>
      </c>
    </row>
    <row r="44">
      <c r="A44" s="9" t="n">
        <v>28</v>
      </c>
      <c r="B44" s="9" t="n">
        <v>100</v>
      </c>
      <c r="D44" s="9" t="inlineStr">
        <is>
          <t>Total Age of Property</t>
        </is>
      </c>
    </row>
    <row r="45">
      <c r="A45" s="4" t="n">
        <v>6</v>
      </c>
      <c r="B45" s="4" t="n">
        <v>21.43</v>
      </c>
      <c r="C45" s="4" t="inlineStr">
        <is>
          <t>Less than 100</t>
        </is>
      </c>
      <c r="D45" s="4" t="inlineStr">
        <is>
          <t>Property Size</t>
        </is>
      </c>
    </row>
    <row r="46">
      <c r="A46" s="4" t="n">
        <v>7</v>
      </c>
      <c r="B46" s="4" t="n">
        <v>25</v>
      </c>
      <c r="C46" s="4" t="inlineStr">
        <is>
          <t>100-199</t>
        </is>
      </c>
      <c r="D46" s="4" t="inlineStr">
        <is>
          <t>Property Size</t>
        </is>
      </c>
    </row>
    <row r="47">
      <c r="A47" s="4" t="n">
        <v>8</v>
      </c>
      <c r="B47" s="4" t="n">
        <v>28.57</v>
      </c>
      <c r="C47" s="4" t="inlineStr">
        <is>
          <t>200-299</t>
        </is>
      </c>
      <c r="D47" s="4" t="inlineStr">
        <is>
          <t>Property Size</t>
        </is>
      </c>
    </row>
    <row r="48">
      <c r="A48" s="4" t="n">
        <v>7</v>
      </c>
      <c r="B48" s="4" t="n">
        <v>25</v>
      </c>
      <c r="C48" s="4" t="inlineStr">
        <is>
          <t>300-399</t>
        </is>
      </c>
      <c r="D48" s="4" t="inlineStr">
        <is>
          <t>Property Size</t>
        </is>
      </c>
    </row>
    <row r="49">
      <c r="A49" s="9" t="n">
        <v>28</v>
      </c>
      <c r="B49" s="9" t="n">
        <v>100</v>
      </c>
      <c r="D49" s="9" t="inlineStr">
        <is>
          <t>Total Property Size</t>
        </is>
      </c>
    </row>
    <row r="50">
      <c r="A50" s="4" t="n">
        <v>15</v>
      </c>
      <c r="B50" s="4" t="n">
        <v>53.57</v>
      </c>
      <c r="C50" s="4" t="inlineStr">
        <is>
          <t>MARKETRATE</t>
        </is>
      </c>
      <c r="D50" s="4" t="inlineStr">
        <is>
          <t>Rent Type</t>
        </is>
      </c>
    </row>
    <row r="51">
      <c r="A51" s="4" t="n">
        <v>13</v>
      </c>
      <c r="B51" s="4" t="n">
        <v>46.43</v>
      </c>
      <c r="C51" s="4" t="inlineStr">
        <is>
          <t>AFFORDABLE</t>
        </is>
      </c>
      <c r="D51" s="4" t="inlineStr">
        <is>
          <t>Rent Type</t>
        </is>
      </c>
    </row>
    <row r="52">
      <c r="A52" s="9" t="n">
        <v>28</v>
      </c>
      <c r="B52" s="9" t="n">
        <v>100</v>
      </c>
      <c r="D52" s="9" t="inlineStr">
        <is>
          <t>Total Rent Type</t>
        </is>
      </c>
    </row>
    <row r="53"/>
  </sheetData>
  <mergeCells count="2">
    <mergeCell ref="A19:D19"/>
    <mergeCell ref="A1:B1"/>
  </mergeCells>
  <pageMargins left="0.75" right="0.75" top="1" bottom="1" header="0.5" footer="0.5"/>
</worksheet>
</file>

<file path=xl/worksheets/sheet259.xml><?xml version="1.0" encoding="utf-8"?>
<worksheet xmlns="http://schemas.openxmlformats.org/spreadsheetml/2006/main">
  <sheetPr>
    <outlinePr summaryBelow="1" summaryRight="1"/>
    <pageSetUpPr/>
  </sheetPr>
  <dimension ref="A1:D51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4537</v>
      </c>
    </row>
    <row r="3">
      <c r="A3" s="6" t="inlineStr">
        <is>
          <t>Sample (Total number of properties)</t>
        </is>
      </c>
      <c r="B3" s="4" t="n">
        <v>20</v>
      </c>
    </row>
    <row r="4">
      <c r="A4" s="6" t="inlineStr">
        <is>
          <t>Average property taxes per unit</t>
        </is>
      </c>
      <c r="B4" s="7" t="n">
        <v>2627</v>
      </c>
    </row>
    <row r="5">
      <c r="A5" s="6" t="inlineStr">
        <is>
          <t>Average payroll expenses per unit</t>
        </is>
      </c>
      <c r="B5" s="7" t="n">
        <v>1379</v>
      </c>
    </row>
    <row r="6">
      <c r="A6" s="6" t="inlineStr">
        <is>
          <t>Average capital expenditures per unit</t>
        </is>
      </c>
      <c r="B6" s="7" t="n">
        <v>344</v>
      </c>
    </row>
    <row r="7">
      <c r="A7" s="6" t="inlineStr">
        <is>
          <t>Average mortgage per unit</t>
        </is>
      </c>
      <c r="B7" s="7" t="n">
        <v>4733</v>
      </c>
    </row>
    <row r="8">
      <c r="A8" s="6" t="inlineStr">
        <is>
          <t>Average total operating expenses per unit</t>
        </is>
      </c>
      <c r="B8" s="7" t="n">
        <v>3467</v>
      </c>
    </row>
    <row r="9">
      <c r="A9" s="6" t="inlineStr">
        <is>
          <t>Average total expenses per unit</t>
        </is>
      </c>
      <c r="B9" s="7" t="n">
        <v>12550</v>
      </c>
    </row>
    <row r="10">
      <c r="A10" s="6" t="inlineStr">
        <is>
          <t>Average total profit per unit</t>
        </is>
      </c>
      <c r="B10" s="7" t="n">
        <v>1183</v>
      </c>
    </row>
    <row r="11">
      <c r="A11" s="6" t="inlineStr">
        <is>
          <t>Property taxes per dollar of rent</t>
        </is>
      </c>
      <c r="B11" s="4" t="inlineStr">
        <is>
          <t>19 cents</t>
        </is>
      </c>
    </row>
    <row r="12">
      <c r="A12" s="6" t="inlineStr">
        <is>
          <t>Payroll expenses per dollar of rent</t>
        </is>
      </c>
      <c r="B12" s="4" t="inlineStr">
        <is>
          <t>10 cents</t>
        </is>
      </c>
    </row>
    <row r="13">
      <c r="A13" s="6" t="inlineStr">
        <is>
          <t>Capital expenditures per dollar of rent</t>
        </is>
      </c>
      <c r="B13" s="4" t="inlineStr">
        <is>
          <t>3 cents</t>
        </is>
      </c>
    </row>
    <row r="14">
      <c r="A14" s="6" t="inlineStr">
        <is>
          <t>Mortgage expenses per dollar of rent</t>
        </is>
      </c>
      <c r="B14" s="4" t="inlineStr">
        <is>
          <t>34 cents</t>
        </is>
      </c>
    </row>
    <row r="15">
      <c r="A15" s="6" t="inlineStr">
        <is>
          <t>Total operating expenses per dollar of rent</t>
        </is>
      </c>
      <c r="B15" s="4" t="inlineStr">
        <is>
          <t>25 cents</t>
        </is>
      </c>
    </row>
    <row r="16">
      <c r="A16" s="6" t="inlineStr">
        <is>
          <t>Total expenses per dollar of rent</t>
        </is>
      </c>
      <c r="B16" s="4" t="inlineStr">
        <is>
          <t>91 cents</t>
        </is>
      </c>
    </row>
    <row r="17">
      <c r="A17" s="6" t="inlineStr">
        <is>
          <t>Total profit per dollar of rent</t>
        </is>
      </c>
      <c r="B17" s="4" t="inlineStr">
        <is>
          <t>9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5</v>
      </c>
      <c r="B21" s="4" t="n">
        <v>25</v>
      </c>
      <c r="C21" s="4" t="inlineStr">
        <is>
          <t>78245</t>
        </is>
      </c>
      <c r="D21" s="4" t="inlineStr">
        <is>
          <t>PROPERTYZIPCODE</t>
        </is>
      </c>
    </row>
    <row r="22">
      <c r="A22" s="4" t="n">
        <v>3</v>
      </c>
      <c r="B22" s="4" t="n">
        <v>15</v>
      </c>
      <c r="C22" s="4" t="inlineStr">
        <is>
          <t>78251</t>
        </is>
      </c>
      <c r="D22" s="4" t="inlineStr">
        <is>
          <t>PROPERTYZIPCODE</t>
        </is>
      </c>
    </row>
    <row r="23">
      <c r="A23" s="4" t="n">
        <v>2</v>
      </c>
      <c r="B23" s="4" t="n">
        <v>10</v>
      </c>
      <c r="C23" s="4" t="inlineStr">
        <is>
          <t>78257</t>
        </is>
      </c>
      <c r="D23" s="4" t="inlineStr">
        <is>
          <t>PROPERTYZIPCODE</t>
        </is>
      </c>
    </row>
    <row r="24">
      <c r="A24" s="4" t="n">
        <v>2</v>
      </c>
      <c r="B24" s="4" t="n">
        <v>10</v>
      </c>
      <c r="C24" s="4" t="inlineStr">
        <is>
          <t>78250</t>
        </is>
      </c>
      <c r="D24" s="4" t="inlineStr">
        <is>
          <t>PROPERTYZIPCODE</t>
        </is>
      </c>
    </row>
    <row r="25">
      <c r="A25" s="4" t="n">
        <v>1</v>
      </c>
      <c r="B25" s="4" t="n">
        <v>5</v>
      </c>
      <c r="C25" s="4" t="inlineStr">
        <is>
          <t>78258</t>
        </is>
      </c>
      <c r="D25" s="4" t="inlineStr">
        <is>
          <t>PROPERTYZIPCODE</t>
        </is>
      </c>
    </row>
    <row r="26">
      <c r="A26" s="4" t="n">
        <v>1</v>
      </c>
      <c r="B26" s="4" t="n">
        <v>5</v>
      </c>
      <c r="C26" s="4" t="inlineStr">
        <is>
          <t>78260</t>
        </is>
      </c>
      <c r="D26" s="4" t="inlineStr">
        <is>
          <t>PROPERTYZIPCODE</t>
        </is>
      </c>
    </row>
    <row r="27">
      <c r="A27" s="4" t="n">
        <v>1</v>
      </c>
      <c r="B27" s="4" t="n">
        <v>5</v>
      </c>
      <c r="C27" s="4" t="inlineStr">
        <is>
          <t>78016</t>
        </is>
      </c>
      <c r="D27" s="4" t="inlineStr">
        <is>
          <t>PROPERTYZIPCODE</t>
        </is>
      </c>
    </row>
    <row r="28">
      <c r="A28" s="4" t="n">
        <v>1</v>
      </c>
      <c r="B28" s="4" t="n">
        <v>5</v>
      </c>
      <c r="C28" s="4" t="inlineStr">
        <is>
          <t>79849</t>
        </is>
      </c>
      <c r="D28" s="4" t="inlineStr">
        <is>
          <t>PROPERTYZIPCODE</t>
        </is>
      </c>
    </row>
    <row r="29">
      <c r="A29" s="4" t="n">
        <v>1</v>
      </c>
      <c r="B29" s="4" t="n">
        <v>5</v>
      </c>
      <c r="C29" s="4" t="inlineStr">
        <is>
          <t>78861</t>
        </is>
      </c>
      <c r="D29" s="4" t="inlineStr">
        <is>
          <t>PROPERTYZIPCODE</t>
        </is>
      </c>
    </row>
    <row r="30">
      <c r="A30" s="4" t="n">
        <v>1</v>
      </c>
      <c r="B30" s="4" t="n">
        <v>5</v>
      </c>
      <c r="C30" s="4" t="inlineStr">
        <is>
          <t>78039</t>
        </is>
      </c>
      <c r="D30" s="4" t="inlineStr">
        <is>
          <t>PROPERTYZIPCODE</t>
        </is>
      </c>
    </row>
    <row r="31">
      <c r="A31" s="4" t="n">
        <v>1</v>
      </c>
      <c r="B31" s="4" t="n">
        <v>5</v>
      </c>
      <c r="C31" s="4" t="inlineStr">
        <is>
          <t>79830</t>
        </is>
      </c>
      <c r="D31" s="4" t="inlineStr">
        <is>
          <t>PROPERTYZIPCODE</t>
        </is>
      </c>
    </row>
    <row r="32">
      <c r="A32" s="4" t="n">
        <v>1</v>
      </c>
      <c r="B32" s="4" t="n">
        <v>5</v>
      </c>
      <c r="C32" s="4" t="inlineStr">
        <is>
          <t>78227</t>
        </is>
      </c>
      <c r="D32" s="4" t="inlineStr">
        <is>
          <t>PROPERTYZIPCODE</t>
        </is>
      </c>
    </row>
    <row r="33">
      <c r="A33" s="9" t="n">
        <v>20</v>
      </c>
      <c r="B33" s="9" t="n">
        <v>100</v>
      </c>
      <c r="D33" s="9" t="inlineStr">
        <is>
          <t>Total PROPERTYZIPCODE</t>
        </is>
      </c>
    </row>
    <row r="34">
      <c r="A34" s="4" t="n">
        <v>19</v>
      </c>
      <c r="B34" s="4" t="n">
        <v>95</v>
      </c>
      <c r="C34" s="4" t="inlineStr">
        <is>
          <t>GARDEN</t>
        </is>
      </c>
      <c r="D34" s="4" t="inlineStr">
        <is>
          <t>Property Type</t>
        </is>
      </c>
    </row>
    <row r="35">
      <c r="A35" s="4" t="n">
        <v>1</v>
      </c>
      <c r="B35" s="4" t="n">
        <v>5</v>
      </c>
      <c r="C35" s="4" t="inlineStr">
        <is>
          <t>MANUF</t>
        </is>
      </c>
      <c r="D35" s="4" t="inlineStr">
        <is>
          <t>Property Type</t>
        </is>
      </c>
    </row>
    <row r="36">
      <c r="A36" s="9" t="n">
        <v>20</v>
      </c>
      <c r="B36" s="9" t="n">
        <v>100</v>
      </c>
      <c r="D36" s="9" t="inlineStr">
        <is>
          <t>Total Property Type</t>
        </is>
      </c>
    </row>
    <row r="37">
      <c r="A37" s="4" t="n">
        <v>2</v>
      </c>
      <c r="B37" s="4" t="n">
        <v>10</v>
      </c>
      <c r="C37" s="4" t="inlineStr">
        <is>
          <t>Less than 5 years</t>
        </is>
      </c>
      <c r="D37" s="4" t="inlineStr">
        <is>
          <t>Age of Property</t>
        </is>
      </c>
    </row>
    <row r="38">
      <c r="A38" s="4" t="n">
        <v>9</v>
      </c>
      <c r="B38" s="4" t="n">
        <v>45</v>
      </c>
      <c r="C38" s="4" t="inlineStr">
        <is>
          <t>5-9 years</t>
        </is>
      </c>
      <c r="D38" s="4" t="inlineStr">
        <is>
          <t>Age of Property</t>
        </is>
      </c>
    </row>
    <row r="39">
      <c r="A39" s="4" t="n">
        <v>6</v>
      </c>
      <c r="B39" s="4" t="n">
        <v>30</v>
      </c>
      <c r="C39" s="4" t="inlineStr">
        <is>
          <t>10-19 years</t>
        </is>
      </c>
      <c r="D39" s="4" t="inlineStr">
        <is>
          <t>Age of Property</t>
        </is>
      </c>
    </row>
    <row r="40">
      <c r="A40" s="4" t="n">
        <v>3</v>
      </c>
      <c r="B40" s="4" t="n">
        <v>15</v>
      </c>
      <c r="C40" s="4" t="inlineStr">
        <is>
          <t>20+ years</t>
        </is>
      </c>
      <c r="D40" s="4" t="inlineStr">
        <is>
          <t>Age of Property</t>
        </is>
      </c>
    </row>
    <row r="41">
      <c r="A41" s="9" t="n">
        <v>20</v>
      </c>
      <c r="B41" s="9" t="n">
        <v>100</v>
      </c>
      <c r="D41" s="9" t="inlineStr">
        <is>
          <t>Total Age of Property</t>
        </is>
      </c>
    </row>
    <row r="42">
      <c r="A42" s="4" t="n">
        <v>6</v>
      </c>
      <c r="B42" s="4" t="n">
        <v>30</v>
      </c>
      <c r="C42" s="4" t="inlineStr">
        <is>
          <t>Less than 100</t>
        </is>
      </c>
      <c r="D42" s="4" t="inlineStr">
        <is>
          <t>Property Size</t>
        </is>
      </c>
    </row>
    <row r="43">
      <c r="A43" s="4" t="n">
        <v>1</v>
      </c>
      <c r="B43" s="4" t="n">
        <v>5</v>
      </c>
      <c r="C43" s="4" t="inlineStr">
        <is>
          <t>100-199</t>
        </is>
      </c>
      <c r="D43" s="4" t="inlineStr">
        <is>
          <t>Property Size</t>
        </is>
      </c>
    </row>
    <row r="44">
      <c r="A44" s="4" t="n">
        <v>8</v>
      </c>
      <c r="B44" s="4" t="n">
        <v>40</v>
      </c>
      <c r="C44" s="4" t="inlineStr">
        <is>
          <t>200-299</t>
        </is>
      </c>
      <c r="D44" s="4" t="inlineStr">
        <is>
          <t>Property Size</t>
        </is>
      </c>
    </row>
    <row r="45">
      <c r="A45" s="4" t="n">
        <v>3</v>
      </c>
      <c r="B45" s="4" t="n">
        <v>15</v>
      </c>
      <c r="C45" s="4" t="inlineStr">
        <is>
          <t>300-399</t>
        </is>
      </c>
      <c r="D45" s="4" t="inlineStr">
        <is>
          <t>Property Size</t>
        </is>
      </c>
    </row>
    <row r="46">
      <c r="A46" s="4" t="n">
        <v>2</v>
      </c>
      <c r="B46" s="4" t="n">
        <v>10</v>
      </c>
      <c r="C46" s="4" t="inlineStr">
        <is>
          <t>400-499</t>
        </is>
      </c>
      <c r="D46" s="4" t="inlineStr">
        <is>
          <t>Property Size</t>
        </is>
      </c>
    </row>
    <row r="47">
      <c r="A47" s="9" t="n">
        <v>20</v>
      </c>
      <c r="B47" s="9" t="n">
        <v>100</v>
      </c>
      <c r="D47" s="9" t="inlineStr">
        <is>
          <t>Total Property Size</t>
        </is>
      </c>
    </row>
    <row r="48">
      <c r="A48" s="4" t="n">
        <v>12</v>
      </c>
      <c r="B48" s="4" t="n">
        <v>60</v>
      </c>
      <c r="C48" s="4" t="inlineStr">
        <is>
          <t>AFFORDABLE</t>
        </is>
      </c>
      <c r="D48" s="4" t="inlineStr">
        <is>
          <t>Rent Type</t>
        </is>
      </c>
    </row>
    <row r="49">
      <c r="A49" s="4" t="n">
        <v>8</v>
      </c>
      <c r="B49" s="4" t="n">
        <v>40</v>
      </c>
      <c r="C49" s="4" t="inlineStr">
        <is>
          <t>MARKETRATE</t>
        </is>
      </c>
      <c r="D49" s="4" t="inlineStr">
        <is>
          <t>Rent Type</t>
        </is>
      </c>
    </row>
    <row r="50">
      <c r="A50" s="9" t="n">
        <v>20</v>
      </c>
      <c r="B50" s="9" t="n">
        <v>100</v>
      </c>
      <c r="D50" s="9" t="inlineStr">
        <is>
          <t>Total Rent Type</t>
        </is>
      </c>
    </row>
    <row r="51"/>
  </sheetData>
  <mergeCells count="2">
    <mergeCell ref="A19:D19"/>
    <mergeCell ref="A1:B1"/>
  </mergeCells>
  <pageMargins left="0.75" right="0.75" top="1" bottom="1" header="0.5" footer="0.5"/>
</worksheet>
</file>

<file path=xl/worksheets/sheet26.xml><?xml version="1.0" encoding="utf-8"?>
<worksheet xmlns="http://schemas.openxmlformats.org/spreadsheetml/2006/main">
  <sheetPr>
    <outlinePr summaryBelow="1" summaryRight="1"/>
    <pageSetUpPr/>
  </sheetPr>
  <dimension ref="A1:D54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2593</v>
      </c>
    </row>
    <row r="3">
      <c r="A3" s="6" t="inlineStr">
        <is>
          <t>Sample (Total number of properties)</t>
        </is>
      </c>
      <c r="B3" s="4" t="n">
        <v>40</v>
      </c>
    </row>
    <row r="4">
      <c r="A4" s="6" t="inlineStr">
        <is>
          <t>Average property taxes per unit</t>
        </is>
      </c>
      <c r="B4" s="7" t="n">
        <v>2399</v>
      </c>
    </row>
    <row r="5">
      <c r="A5" s="6" t="inlineStr">
        <is>
          <t>Average payroll expenses per unit</t>
        </is>
      </c>
      <c r="B5" s="7" t="n">
        <v>1501</v>
      </c>
    </row>
    <row r="6">
      <c r="A6" s="6" t="inlineStr">
        <is>
          <t>Average capital expenditures per unit</t>
        </is>
      </c>
      <c r="B6" s="7" t="n">
        <v>265</v>
      </c>
    </row>
    <row r="7">
      <c r="A7" s="6" t="inlineStr">
        <is>
          <t>Average mortgage per unit</t>
        </is>
      </c>
      <c r="B7" s="7" t="n">
        <v>11577</v>
      </c>
    </row>
    <row r="8">
      <c r="A8" s="6" t="inlineStr">
        <is>
          <t>Average total operating expenses per unit</t>
        </is>
      </c>
      <c r="B8" s="7" t="n">
        <v>6432</v>
      </c>
    </row>
    <row r="9">
      <c r="A9" s="6" t="inlineStr">
        <is>
          <t>Average total expenses per unit</t>
        </is>
      </c>
      <c r="B9" s="7" t="n">
        <v>22174</v>
      </c>
    </row>
    <row r="10">
      <c r="A10" s="6" t="inlineStr">
        <is>
          <t>Average total profit per unit</t>
        </is>
      </c>
      <c r="B10" s="7" t="n">
        <v>2894</v>
      </c>
    </row>
    <row r="11">
      <c r="A11" s="6" t="inlineStr">
        <is>
          <t>Property taxes per dollar of rent</t>
        </is>
      </c>
      <c r="B11" s="4" t="inlineStr">
        <is>
          <t>10 cents</t>
        </is>
      </c>
    </row>
    <row r="12">
      <c r="A12" s="6" t="inlineStr">
        <is>
          <t>Payroll expenses per dollar of rent</t>
        </is>
      </c>
      <c r="B12" s="4" t="inlineStr">
        <is>
          <t>6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46 cents</t>
        </is>
      </c>
    </row>
    <row r="15">
      <c r="A15" s="6" t="inlineStr">
        <is>
          <t>Total operating expenses per dollar of rent</t>
        </is>
      </c>
      <c r="B15" s="4" t="inlineStr">
        <is>
          <t>26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12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9</v>
      </c>
      <c r="B21" s="4" t="n">
        <v>22.5</v>
      </c>
      <c r="C21" s="4" t="inlineStr">
        <is>
          <t>95112</t>
        </is>
      </c>
      <c r="D21" s="4" t="inlineStr">
        <is>
          <t>PROPERTYZIPCODE</t>
        </is>
      </c>
    </row>
    <row r="22">
      <c r="A22" s="4" t="n">
        <v>6</v>
      </c>
      <c r="B22" s="4" t="n">
        <v>15</v>
      </c>
      <c r="C22" s="4" t="inlineStr">
        <is>
          <t>95126</t>
        </is>
      </c>
      <c r="D22" s="4" t="inlineStr">
        <is>
          <t>PROPERTYZIPCODE</t>
        </is>
      </c>
    </row>
    <row r="23">
      <c r="A23" s="4" t="n">
        <v>6</v>
      </c>
      <c r="B23" s="4" t="n">
        <v>15</v>
      </c>
      <c r="C23" s="4" t="inlineStr">
        <is>
          <t>95116</t>
        </is>
      </c>
      <c r="D23" s="4" t="inlineStr">
        <is>
          <t>PROPERTYZIPCODE</t>
        </is>
      </c>
    </row>
    <row r="24">
      <c r="A24" s="4" t="n">
        <v>4</v>
      </c>
      <c r="B24" s="4" t="n">
        <v>10</v>
      </c>
      <c r="C24" s="4" t="inlineStr">
        <is>
          <t>93901</t>
        </is>
      </c>
      <c r="D24" s="4" t="inlineStr">
        <is>
          <t>PROPERTYZIPCODE</t>
        </is>
      </c>
    </row>
    <row r="25">
      <c r="A25" s="4" t="n">
        <v>4</v>
      </c>
      <c r="B25" s="4" t="n">
        <v>10</v>
      </c>
      <c r="C25" s="4" t="inlineStr">
        <is>
          <t>95020</t>
        </is>
      </c>
      <c r="D25" s="4" t="inlineStr">
        <is>
          <t>PROPERTYZIPCODE</t>
        </is>
      </c>
    </row>
    <row r="26">
      <c r="A26" s="4" t="n">
        <v>2</v>
      </c>
      <c r="B26" s="4" t="n">
        <v>5</v>
      </c>
      <c r="C26" s="4" t="inlineStr">
        <is>
          <t>95023</t>
        </is>
      </c>
      <c r="D26" s="4" t="inlineStr">
        <is>
          <t>PROPERTYZIPCODE</t>
        </is>
      </c>
    </row>
    <row r="27">
      <c r="A27" s="4" t="n">
        <v>2</v>
      </c>
      <c r="B27" s="4" t="n">
        <v>5</v>
      </c>
      <c r="C27" s="4" t="inlineStr">
        <is>
          <t>95113</t>
        </is>
      </c>
      <c r="D27" s="4" t="inlineStr">
        <is>
          <t>PROPERTYZIPCODE</t>
        </is>
      </c>
    </row>
    <row r="28">
      <c r="A28" s="4" t="n">
        <v>2</v>
      </c>
      <c r="B28" s="4" t="n">
        <v>5</v>
      </c>
      <c r="C28" s="4" t="inlineStr">
        <is>
          <t>95110</t>
        </is>
      </c>
      <c r="D28" s="4" t="inlineStr">
        <is>
          <t>PROPERTYZIPCODE</t>
        </is>
      </c>
    </row>
    <row r="29">
      <c r="A29" s="4" t="n">
        <v>1</v>
      </c>
      <c r="B29" s="4" t="n">
        <v>2.5</v>
      </c>
      <c r="C29" s="4" t="inlineStr">
        <is>
          <t>95076</t>
        </is>
      </c>
      <c r="D29" s="4" t="inlineStr">
        <is>
          <t>PROPERTYZIPCODE</t>
        </is>
      </c>
    </row>
    <row r="30">
      <c r="A30" s="4" t="n">
        <v>1</v>
      </c>
      <c r="B30" s="4" t="n">
        <v>2.5</v>
      </c>
      <c r="C30" s="4" t="inlineStr">
        <is>
          <t>95012</t>
        </is>
      </c>
      <c r="D30" s="4" t="inlineStr">
        <is>
          <t>PROPERTYZIPCODE</t>
        </is>
      </c>
    </row>
    <row r="31">
      <c r="A31" s="4" t="n">
        <v>1</v>
      </c>
      <c r="B31" s="4" t="n">
        <v>2.5</v>
      </c>
      <c r="C31" s="4" t="inlineStr">
        <is>
          <t>95125</t>
        </is>
      </c>
      <c r="D31" s="4" t="inlineStr">
        <is>
          <t>PROPERTYZIPCODE</t>
        </is>
      </c>
    </row>
    <row r="32">
      <c r="A32" s="4" t="n">
        <v>1</v>
      </c>
      <c r="B32" s="4" t="n">
        <v>2.5</v>
      </c>
      <c r="C32" s="4" t="inlineStr">
        <is>
          <t>95037</t>
        </is>
      </c>
      <c r="D32" s="4" t="inlineStr">
        <is>
          <t>PROPERTYZIPCODE</t>
        </is>
      </c>
    </row>
    <row r="33">
      <c r="A33" s="4" t="n">
        <v>1</v>
      </c>
      <c r="B33" s="4" t="n">
        <v>2.5</v>
      </c>
      <c r="C33" s="4" t="inlineStr">
        <is>
          <t>93906</t>
        </is>
      </c>
      <c r="D33" s="4" t="inlineStr">
        <is>
          <t>PROPERTYZIPCODE</t>
        </is>
      </c>
    </row>
    <row r="34">
      <c r="A34" s="9" t="n">
        <v>40</v>
      </c>
      <c r="B34" s="9" t="n">
        <v>100</v>
      </c>
      <c r="D34" s="9" t="inlineStr">
        <is>
          <t>Total PROPERTYZIPCODE</t>
        </is>
      </c>
    </row>
    <row r="35">
      <c r="A35" s="4" t="n">
        <v>32</v>
      </c>
      <c r="B35" s="4" t="n">
        <v>80</v>
      </c>
      <c r="C35" s="4" t="inlineStr">
        <is>
          <t>GARDEN</t>
        </is>
      </c>
      <c r="D35" s="4" t="inlineStr">
        <is>
          <t>Property Type</t>
        </is>
      </c>
    </row>
    <row r="36">
      <c r="A36" s="4" t="n">
        <v>3</v>
      </c>
      <c r="B36" s="4" t="n">
        <v>7.5</v>
      </c>
      <c r="C36" s="4" t="inlineStr">
        <is>
          <t>SENIOR</t>
        </is>
      </c>
      <c r="D36" s="4" t="inlineStr">
        <is>
          <t>Property Type</t>
        </is>
      </c>
    </row>
    <row r="37">
      <c r="A37" s="4" t="n">
        <v>3</v>
      </c>
      <c r="B37" s="4" t="n">
        <v>7.5</v>
      </c>
      <c r="C37" s="4" t="inlineStr">
        <is>
          <t>MIDRISE</t>
        </is>
      </c>
      <c r="D37" s="4" t="inlineStr">
        <is>
          <t>Property Type</t>
        </is>
      </c>
    </row>
    <row r="38">
      <c r="A38" s="4" t="n">
        <v>1</v>
      </c>
      <c r="B38" s="4" t="n">
        <v>2.5</v>
      </c>
      <c r="C38" s="4" t="inlineStr">
        <is>
          <t>HIRISE</t>
        </is>
      </c>
      <c r="D38" s="4" t="inlineStr">
        <is>
          <t>Property Type</t>
        </is>
      </c>
    </row>
    <row r="39">
      <c r="A39" s="4" t="n">
        <v>1</v>
      </c>
      <c r="B39" s="4" t="n">
        <v>2.5</v>
      </c>
      <c r="C39" s="4" t="inlineStr">
        <is>
          <t>MANUF</t>
        </is>
      </c>
      <c r="D39" s="4" t="inlineStr">
        <is>
          <t>Property Type</t>
        </is>
      </c>
    </row>
    <row r="40">
      <c r="A40" s="9" t="n">
        <v>40</v>
      </c>
      <c r="B40" s="9" t="n">
        <v>100</v>
      </c>
      <c r="D40" s="9" t="inlineStr">
        <is>
          <t>Total Property Type</t>
        </is>
      </c>
    </row>
    <row r="41">
      <c r="A41" s="4" t="n">
        <v>6</v>
      </c>
      <c r="B41" s="4" t="n">
        <v>15</v>
      </c>
      <c r="C41" s="4" t="inlineStr">
        <is>
          <t>Less than 5 years</t>
        </is>
      </c>
      <c r="D41" s="4" t="inlineStr">
        <is>
          <t>Age of Property</t>
        </is>
      </c>
    </row>
    <row r="42">
      <c r="A42" s="4" t="n">
        <v>13</v>
      </c>
      <c r="B42" s="4" t="n">
        <v>32.5</v>
      </c>
      <c r="C42" s="4" t="inlineStr">
        <is>
          <t>5-9 years</t>
        </is>
      </c>
      <c r="D42" s="4" t="inlineStr">
        <is>
          <t>Age of Property</t>
        </is>
      </c>
    </row>
    <row r="43">
      <c r="A43" s="4" t="n">
        <v>3</v>
      </c>
      <c r="B43" s="4" t="n">
        <v>7.5</v>
      </c>
      <c r="C43" s="4" t="inlineStr">
        <is>
          <t>10-19 years</t>
        </is>
      </c>
      <c r="D43" s="4" t="inlineStr">
        <is>
          <t>Age of Property</t>
        </is>
      </c>
    </row>
    <row r="44">
      <c r="A44" s="4" t="n">
        <v>18</v>
      </c>
      <c r="B44" s="4" t="n">
        <v>45</v>
      </c>
      <c r="C44" s="4" t="inlineStr">
        <is>
          <t>20+ years</t>
        </is>
      </c>
      <c r="D44" s="4" t="inlineStr">
        <is>
          <t>Age of Property</t>
        </is>
      </c>
    </row>
    <row r="45">
      <c r="A45" s="9" t="n">
        <v>40</v>
      </c>
      <c r="B45" s="9" t="n">
        <v>100</v>
      </c>
      <c r="D45" s="9" t="inlineStr">
        <is>
          <t>Total Age of Property</t>
        </is>
      </c>
    </row>
    <row r="46">
      <c r="A46" s="4" t="n">
        <v>30</v>
      </c>
      <c r="B46" s="4" t="n">
        <v>75</v>
      </c>
      <c r="C46" s="4" t="inlineStr">
        <is>
          <t>Less than 100</t>
        </is>
      </c>
      <c r="D46" s="4" t="inlineStr">
        <is>
          <t>Property Size</t>
        </is>
      </c>
    </row>
    <row r="47">
      <c r="A47" s="4" t="n">
        <v>6</v>
      </c>
      <c r="B47" s="4" t="n">
        <v>15</v>
      </c>
      <c r="C47" s="4" t="inlineStr">
        <is>
          <t>100-199</t>
        </is>
      </c>
      <c r="D47" s="4" t="inlineStr">
        <is>
          <t>Property Size</t>
        </is>
      </c>
    </row>
    <row r="48">
      <c r="A48" s="4" t="n">
        <v>3</v>
      </c>
      <c r="B48" s="4" t="n">
        <v>7.5</v>
      </c>
      <c r="C48" s="4" t="inlineStr">
        <is>
          <t>200-299</t>
        </is>
      </c>
      <c r="D48" s="4" t="inlineStr">
        <is>
          <t>Property Size</t>
        </is>
      </c>
    </row>
    <row r="49">
      <c r="A49" s="4" t="n">
        <v>1</v>
      </c>
      <c r="B49" s="4" t="n">
        <v>2.5</v>
      </c>
      <c r="C49" s="4" t="inlineStr">
        <is>
          <t>300-399</t>
        </is>
      </c>
      <c r="D49" s="4" t="inlineStr">
        <is>
          <t>Property Size</t>
        </is>
      </c>
    </row>
    <row r="50">
      <c r="A50" s="9" t="n">
        <v>40</v>
      </c>
      <c r="B50" s="9" t="n">
        <v>100</v>
      </c>
      <c r="D50" s="9" t="inlineStr">
        <is>
          <t>Total Property Size</t>
        </is>
      </c>
    </row>
    <row r="51">
      <c r="A51" s="4" t="n">
        <v>24</v>
      </c>
      <c r="B51" s="4" t="n">
        <v>60</v>
      </c>
      <c r="C51" s="4" t="inlineStr">
        <is>
          <t>AFFORDABLE</t>
        </is>
      </c>
      <c r="D51" s="4" t="inlineStr">
        <is>
          <t>Rent Type</t>
        </is>
      </c>
    </row>
    <row r="52">
      <c r="A52" s="4" t="n">
        <v>16</v>
      </c>
      <c r="B52" s="4" t="n">
        <v>40</v>
      </c>
      <c r="C52" s="4" t="inlineStr">
        <is>
          <t>MARKETRATE</t>
        </is>
      </c>
      <c r="D52" s="4" t="inlineStr">
        <is>
          <t>Rent Type</t>
        </is>
      </c>
    </row>
    <row r="53">
      <c r="A53" s="9" t="n">
        <v>40</v>
      </c>
      <c r="B53" s="9" t="n">
        <v>100</v>
      </c>
      <c r="D53" s="9" t="inlineStr">
        <is>
          <t>Total Rent Type</t>
        </is>
      </c>
    </row>
    <row r="54"/>
  </sheetData>
  <mergeCells count="2">
    <mergeCell ref="A19:D19"/>
    <mergeCell ref="A1:B1"/>
  </mergeCells>
  <pageMargins left="0.75" right="0.75" top="1" bottom="1" header="0.5" footer="0.5"/>
</worksheet>
</file>

<file path=xl/worksheets/sheet260.xml><?xml version="1.0" encoding="utf-8"?>
<worksheet xmlns="http://schemas.openxmlformats.org/spreadsheetml/2006/main">
  <sheetPr>
    <outlinePr summaryBelow="1" summaryRight="1"/>
    <pageSetUpPr/>
  </sheetPr>
  <dimension ref="A1:D58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10313</v>
      </c>
    </row>
    <row r="3">
      <c r="A3" s="6" t="inlineStr">
        <is>
          <t>Sample (Total number of properties)</t>
        </is>
      </c>
      <c r="B3" s="4" t="n">
        <v>38</v>
      </c>
    </row>
    <row r="4">
      <c r="A4" s="6" t="inlineStr">
        <is>
          <t>Average property taxes per unit</t>
        </is>
      </c>
      <c r="B4" s="7" t="n">
        <v>3088</v>
      </c>
    </row>
    <row r="5">
      <c r="A5" s="6" t="inlineStr">
        <is>
          <t>Average payroll expenses per unit</t>
        </is>
      </c>
      <c r="B5" s="7" t="n">
        <v>1786</v>
      </c>
    </row>
    <row r="6">
      <c r="A6" s="6" t="inlineStr">
        <is>
          <t>Average capital expenditures per unit</t>
        </is>
      </c>
      <c r="B6" s="7" t="n">
        <v>257</v>
      </c>
    </row>
    <row r="7">
      <c r="A7" s="6" t="inlineStr">
        <is>
          <t>Average mortgage per unit</t>
        </is>
      </c>
      <c r="B7" s="7" t="n">
        <v>6579</v>
      </c>
    </row>
    <row r="8">
      <c r="A8" s="6" t="inlineStr">
        <is>
          <t>Average total operating expenses per unit</t>
        </is>
      </c>
      <c r="B8" s="7" t="n">
        <v>4519</v>
      </c>
    </row>
    <row r="9">
      <c r="A9" s="6" t="inlineStr">
        <is>
          <t>Average total expenses per unit</t>
        </is>
      </c>
      <c r="B9" s="7" t="n">
        <v>16229</v>
      </c>
    </row>
    <row r="10">
      <c r="A10" s="6" t="inlineStr">
        <is>
          <t>Average total profit per unit</t>
        </is>
      </c>
      <c r="B10" s="7" t="n">
        <v>1704</v>
      </c>
    </row>
    <row r="11">
      <c r="A11" s="6" t="inlineStr">
        <is>
          <t>Property taxes per dollar of rent</t>
        </is>
      </c>
      <c r="B11" s="4" t="inlineStr">
        <is>
          <t>17 cents</t>
        </is>
      </c>
    </row>
    <row r="12">
      <c r="A12" s="6" t="inlineStr">
        <is>
          <t>Payroll expenses per dollar of rent</t>
        </is>
      </c>
      <c r="B12" s="4" t="inlineStr">
        <is>
          <t>10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37 cents</t>
        </is>
      </c>
    </row>
    <row r="15">
      <c r="A15" s="6" t="inlineStr">
        <is>
          <t>Total operating expenses per dollar of rent</t>
        </is>
      </c>
      <c r="B15" s="4" t="inlineStr">
        <is>
          <t>25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9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6</v>
      </c>
      <c r="B21" s="4" t="n">
        <v>15.79</v>
      </c>
      <c r="C21" s="4" t="inlineStr">
        <is>
          <t>76180</t>
        </is>
      </c>
      <c r="D21" s="4" t="inlineStr">
        <is>
          <t>PROPERTYZIPCODE</t>
        </is>
      </c>
    </row>
    <row r="22">
      <c r="A22" s="4" t="n">
        <v>6</v>
      </c>
      <c r="B22" s="4" t="n">
        <v>15.79</v>
      </c>
      <c r="C22" s="4" t="inlineStr">
        <is>
          <t>76040</t>
        </is>
      </c>
      <c r="D22" s="4" t="inlineStr">
        <is>
          <t>PROPERTYZIPCODE</t>
        </is>
      </c>
    </row>
    <row r="23">
      <c r="A23" s="4" t="n">
        <v>5</v>
      </c>
      <c r="B23" s="4" t="n">
        <v>13.16</v>
      </c>
      <c r="C23" s="4" t="inlineStr">
        <is>
          <t>76039</t>
        </is>
      </c>
      <c r="D23" s="4" t="inlineStr">
        <is>
          <t>PROPERTYZIPCODE</t>
        </is>
      </c>
    </row>
    <row r="24">
      <c r="A24" s="4" t="n">
        <v>4</v>
      </c>
      <c r="B24" s="4" t="n">
        <v>10.53</v>
      </c>
      <c r="C24" s="4" t="inlineStr">
        <is>
          <t>76021</t>
        </is>
      </c>
      <c r="D24" s="4" t="inlineStr">
        <is>
          <t>PROPERTYZIPCODE</t>
        </is>
      </c>
    </row>
    <row r="25">
      <c r="A25" s="4" t="n">
        <v>2</v>
      </c>
      <c r="B25" s="4" t="n">
        <v>5.26</v>
      </c>
      <c r="C25" s="4" t="inlineStr">
        <is>
          <t>76051</t>
        </is>
      </c>
      <c r="D25" s="4" t="inlineStr">
        <is>
          <t>PROPERTYZIPCODE</t>
        </is>
      </c>
    </row>
    <row r="26">
      <c r="A26" s="4" t="n">
        <v>2</v>
      </c>
      <c r="B26" s="4" t="n">
        <v>5.26</v>
      </c>
      <c r="C26" s="4" t="inlineStr">
        <is>
          <t>75209</t>
        </is>
      </c>
      <c r="D26" s="4" t="inlineStr">
        <is>
          <t>PROPERTYZIPCODE</t>
        </is>
      </c>
    </row>
    <row r="27">
      <c r="A27" s="4" t="n">
        <v>2</v>
      </c>
      <c r="B27" s="4" t="n">
        <v>5.26</v>
      </c>
      <c r="C27" s="4" t="inlineStr">
        <is>
          <t>76053</t>
        </is>
      </c>
      <c r="D27" s="4" t="inlineStr">
        <is>
          <t>PROPERTYZIPCODE</t>
        </is>
      </c>
    </row>
    <row r="28">
      <c r="A28" s="4" t="n">
        <v>1</v>
      </c>
      <c r="B28" s="4" t="n">
        <v>2.63</v>
      </c>
      <c r="C28" s="4" t="inlineStr">
        <is>
          <t>75019</t>
        </is>
      </c>
      <c r="D28" s="4" t="inlineStr">
        <is>
          <t>PROPERTYZIPCODE</t>
        </is>
      </c>
    </row>
    <row r="29">
      <c r="A29" s="4" t="n">
        <v>1</v>
      </c>
      <c r="B29" s="4" t="n">
        <v>2.63</v>
      </c>
      <c r="C29" s="4" t="inlineStr">
        <is>
          <t>76022</t>
        </is>
      </c>
      <c r="D29" s="4" t="inlineStr">
        <is>
          <t>PROPERTYZIPCODE</t>
        </is>
      </c>
    </row>
    <row r="30">
      <c r="A30" s="4" t="n">
        <v>1</v>
      </c>
      <c r="B30" s="4" t="n">
        <v>2.63</v>
      </c>
      <c r="C30" s="4" t="inlineStr">
        <is>
          <t>75225</t>
        </is>
      </c>
      <c r="D30" s="4" t="inlineStr">
        <is>
          <t>PROPERTYZIPCODE</t>
        </is>
      </c>
    </row>
    <row r="31">
      <c r="A31" s="4" t="n">
        <v>1</v>
      </c>
      <c r="B31" s="4" t="n">
        <v>2.63</v>
      </c>
      <c r="C31" s="4" t="inlineStr">
        <is>
          <t>76244</t>
        </is>
      </c>
      <c r="D31" s="4" t="inlineStr">
        <is>
          <t>PROPERTYZIPCODE</t>
        </is>
      </c>
    </row>
    <row r="32">
      <c r="A32" s="4" t="n">
        <v>1</v>
      </c>
      <c r="B32" s="4" t="n">
        <v>2.63</v>
      </c>
      <c r="C32" s="4" t="inlineStr">
        <is>
          <t>76137</t>
        </is>
      </c>
      <c r="D32" s="4" t="inlineStr">
        <is>
          <t>PROPERTYZIPCODE</t>
        </is>
      </c>
    </row>
    <row r="33">
      <c r="A33" s="4" t="n">
        <v>1</v>
      </c>
      <c r="B33" s="4" t="n">
        <v>2.63</v>
      </c>
      <c r="C33" s="4" t="inlineStr">
        <is>
          <t>76248</t>
        </is>
      </c>
      <c r="D33" s="4" t="inlineStr">
        <is>
          <t>PROPERTYZIPCODE</t>
        </is>
      </c>
    </row>
    <row r="34">
      <c r="A34" s="4" t="n">
        <v>1</v>
      </c>
      <c r="B34" s="4" t="n">
        <v>2.63</v>
      </c>
      <c r="C34" s="4" t="inlineStr">
        <is>
          <t>75248</t>
        </is>
      </c>
      <c r="D34" s="4" t="inlineStr">
        <is>
          <t>PROPERTYZIPCODE</t>
        </is>
      </c>
    </row>
    <row r="35">
      <c r="A35" s="4" t="n">
        <v>1</v>
      </c>
      <c r="B35" s="4" t="n">
        <v>2.63</v>
      </c>
      <c r="C35" s="4" t="inlineStr">
        <is>
          <t>75006</t>
        </is>
      </c>
      <c r="D35" s="4" t="inlineStr">
        <is>
          <t>PROPERTYZIPCODE</t>
        </is>
      </c>
    </row>
    <row r="36">
      <c r="A36" s="4" t="n">
        <v>1</v>
      </c>
      <c r="B36" s="4" t="n">
        <v>2.63</v>
      </c>
      <c r="C36" s="4" t="inlineStr">
        <is>
          <t>75231</t>
        </is>
      </c>
      <c r="D36" s="4" t="inlineStr">
        <is>
          <t>PROPERTYZIPCODE</t>
        </is>
      </c>
    </row>
    <row r="37">
      <c r="A37" s="4" t="n">
        <v>1</v>
      </c>
      <c r="B37" s="4" t="n">
        <v>2.63</v>
      </c>
      <c r="C37" s="4" t="inlineStr">
        <is>
          <t>75244</t>
        </is>
      </c>
      <c r="D37" s="4" t="inlineStr">
        <is>
          <t>PROPERTYZIPCODE</t>
        </is>
      </c>
    </row>
    <row r="38">
      <c r="A38" s="4" t="n">
        <v>1</v>
      </c>
      <c r="B38" s="4" t="n">
        <v>2.63</v>
      </c>
      <c r="C38" s="4" t="inlineStr">
        <is>
          <t>75230</t>
        </is>
      </c>
      <c r="D38" s="4" t="inlineStr">
        <is>
          <t>PROPERTYZIPCODE</t>
        </is>
      </c>
    </row>
    <row r="39">
      <c r="A39" s="9" t="n">
        <v>38</v>
      </c>
      <c r="B39" s="9" t="n">
        <v>100</v>
      </c>
      <c r="D39" s="9" t="inlineStr">
        <is>
          <t>Total PROPERTYZIPCODE</t>
        </is>
      </c>
    </row>
    <row r="40">
      <c r="A40" s="4" t="n">
        <v>36</v>
      </c>
      <c r="B40" s="4" t="n">
        <v>94.73999999999999</v>
      </c>
      <c r="C40" s="4" t="inlineStr">
        <is>
          <t>GARDEN</t>
        </is>
      </c>
      <c r="D40" s="4" t="inlineStr">
        <is>
          <t>Property Type</t>
        </is>
      </c>
    </row>
    <row r="41">
      <c r="A41" s="4" t="n">
        <v>2</v>
      </c>
      <c r="B41" s="4" t="n">
        <v>5.26</v>
      </c>
      <c r="C41" s="4" t="inlineStr">
        <is>
          <t>SENIOR</t>
        </is>
      </c>
      <c r="D41" s="4" t="inlineStr">
        <is>
          <t>Property Type</t>
        </is>
      </c>
    </row>
    <row r="42">
      <c r="A42" s="9" t="n">
        <v>38</v>
      </c>
      <c r="B42" s="9" t="n">
        <v>100</v>
      </c>
      <c r="D42" s="9" t="inlineStr">
        <is>
          <t>Total Property Type</t>
        </is>
      </c>
    </row>
    <row r="43">
      <c r="A43" s="4" t="n">
        <v>3</v>
      </c>
      <c r="B43" s="4" t="n">
        <v>7.89</v>
      </c>
      <c r="C43" s="4" t="inlineStr">
        <is>
          <t>Less than 5 years</t>
        </is>
      </c>
      <c r="D43" s="4" t="inlineStr">
        <is>
          <t>Age of Property</t>
        </is>
      </c>
    </row>
    <row r="44">
      <c r="A44" s="4" t="n">
        <v>11</v>
      </c>
      <c r="B44" s="4" t="n">
        <v>28.95</v>
      </c>
      <c r="C44" s="4" t="inlineStr">
        <is>
          <t>5-9 years</t>
        </is>
      </c>
      <c r="D44" s="4" t="inlineStr">
        <is>
          <t>Age of Property</t>
        </is>
      </c>
    </row>
    <row r="45">
      <c r="A45" s="4" t="n">
        <v>7</v>
      </c>
      <c r="B45" s="4" t="n">
        <v>18.42</v>
      </c>
      <c r="C45" s="4" t="inlineStr">
        <is>
          <t>10-19 years</t>
        </is>
      </c>
      <c r="D45" s="4" t="inlineStr">
        <is>
          <t>Age of Property</t>
        </is>
      </c>
    </row>
    <row r="46">
      <c r="A46" s="4" t="n">
        <v>17</v>
      </c>
      <c r="B46" s="4" t="n">
        <v>44.74</v>
      </c>
      <c r="C46" s="4" t="inlineStr">
        <is>
          <t>20+ years</t>
        </is>
      </c>
      <c r="D46" s="4" t="inlineStr">
        <is>
          <t>Age of Property</t>
        </is>
      </c>
    </row>
    <row r="47">
      <c r="A47" s="9" t="n">
        <v>38</v>
      </c>
      <c r="B47" s="9" t="n">
        <v>100</v>
      </c>
      <c r="D47" s="9" t="inlineStr">
        <is>
          <t>Total Age of Property</t>
        </is>
      </c>
    </row>
    <row r="48">
      <c r="A48" s="4" t="n">
        <v>7</v>
      </c>
      <c r="B48" s="4" t="n">
        <v>18.42</v>
      </c>
      <c r="C48" s="4" t="inlineStr">
        <is>
          <t>Less than 100</t>
        </is>
      </c>
      <c r="D48" s="4" t="inlineStr">
        <is>
          <t>Property Size</t>
        </is>
      </c>
    </row>
    <row r="49">
      <c r="A49" s="4" t="n">
        <v>10</v>
      </c>
      <c r="B49" s="4" t="n">
        <v>26.32</v>
      </c>
      <c r="C49" s="4" t="inlineStr">
        <is>
          <t>100-199</t>
        </is>
      </c>
      <c r="D49" s="4" t="inlineStr">
        <is>
          <t>Property Size</t>
        </is>
      </c>
    </row>
    <row r="50">
      <c r="A50" s="4" t="n">
        <v>11</v>
      </c>
      <c r="B50" s="4" t="n">
        <v>28.95</v>
      </c>
      <c r="C50" s="4" t="inlineStr">
        <is>
          <t>200-299</t>
        </is>
      </c>
      <c r="D50" s="4" t="inlineStr">
        <is>
          <t>Property Size</t>
        </is>
      </c>
    </row>
    <row r="51">
      <c r="A51" s="4" t="n">
        <v>5</v>
      </c>
      <c r="B51" s="4" t="n">
        <v>13.16</v>
      </c>
      <c r="C51" s="4" t="inlineStr">
        <is>
          <t>300-399</t>
        </is>
      </c>
      <c r="D51" s="4" t="inlineStr">
        <is>
          <t>Property Size</t>
        </is>
      </c>
    </row>
    <row r="52">
      <c r="A52" s="4" t="n">
        <v>2</v>
      </c>
      <c r="B52" s="4" t="n">
        <v>5.26</v>
      </c>
      <c r="C52" s="4" t="inlineStr">
        <is>
          <t>400-499</t>
        </is>
      </c>
      <c r="D52" s="4" t="inlineStr">
        <is>
          <t>Property Size</t>
        </is>
      </c>
    </row>
    <row r="53">
      <c r="A53" s="4" t="n">
        <v>3</v>
      </c>
      <c r="B53" s="4" t="n">
        <v>7.89</v>
      </c>
      <c r="C53" s="4" t="inlineStr">
        <is>
          <t>500+</t>
        </is>
      </c>
      <c r="D53" s="4" t="inlineStr">
        <is>
          <t>Property Size</t>
        </is>
      </c>
    </row>
    <row r="54">
      <c r="A54" s="9" t="n">
        <v>38</v>
      </c>
      <c r="B54" s="9" t="n">
        <v>100</v>
      </c>
      <c r="D54" s="9" t="inlineStr">
        <is>
          <t>Total Property Size</t>
        </is>
      </c>
    </row>
    <row r="55">
      <c r="A55" s="4" t="n">
        <v>22</v>
      </c>
      <c r="B55" s="4" t="n">
        <v>57.89</v>
      </c>
      <c r="C55" s="4" t="inlineStr">
        <is>
          <t>MARKETRATE</t>
        </is>
      </c>
      <c r="D55" s="4" t="inlineStr">
        <is>
          <t>Rent Type</t>
        </is>
      </c>
    </row>
    <row r="56">
      <c r="A56" s="4" t="n">
        <v>16</v>
      </c>
      <c r="B56" s="4" t="n">
        <v>42.11</v>
      </c>
      <c r="C56" s="4" t="inlineStr">
        <is>
          <t>AFFORDABLE</t>
        </is>
      </c>
      <c r="D56" s="4" t="inlineStr">
        <is>
          <t>Rent Type</t>
        </is>
      </c>
    </row>
    <row r="57">
      <c r="A57" s="9" t="n">
        <v>38</v>
      </c>
      <c r="B57" s="9" t="n">
        <v>100</v>
      </c>
      <c r="D57" s="9" t="inlineStr">
        <is>
          <t>Total Rent Type</t>
        </is>
      </c>
    </row>
    <row r="58"/>
  </sheetData>
  <mergeCells count="2">
    <mergeCell ref="A19:D19"/>
    <mergeCell ref="A1:B1"/>
  </mergeCells>
  <pageMargins left="0.75" right="0.75" top="1" bottom="1" header="0.5" footer="0.5"/>
</worksheet>
</file>

<file path=xl/worksheets/sheet261.xml><?xml version="1.0" encoding="utf-8"?>
<worksheet xmlns="http://schemas.openxmlformats.org/spreadsheetml/2006/main">
  <sheetPr>
    <outlinePr summaryBelow="1" summaryRight="1"/>
    <pageSetUpPr/>
  </sheetPr>
  <dimension ref="A1:D64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7815</v>
      </c>
    </row>
    <row r="3">
      <c r="A3" s="6" t="inlineStr">
        <is>
          <t>Sample (Total number of properties)</t>
        </is>
      </c>
      <c r="B3" s="4" t="n">
        <v>48</v>
      </c>
    </row>
    <row r="4">
      <c r="A4" s="6" t="inlineStr">
        <is>
          <t>Average property taxes per unit</t>
        </is>
      </c>
      <c r="B4" s="7" t="n">
        <v>2169</v>
      </c>
    </row>
    <row r="5">
      <c r="A5" s="6" t="inlineStr">
        <is>
          <t>Average payroll expenses per unit</t>
        </is>
      </c>
      <c r="B5" s="7" t="n">
        <v>1429</v>
      </c>
    </row>
    <row r="6">
      <c r="A6" s="6" t="inlineStr">
        <is>
          <t>Average capital expenditures per unit</t>
        </is>
      </c>
      <c r="B6" s="7" t="n">
        <v>236</v>
      </c>
    </row>
    <row r="7">
      <c r="A7" s="6" t="inlineStr">
        <is>
          <t>Average mortgage per unit</t>
        </is>
      </c>
      <c r="B7" s="7" t="n">
        <v>5150</v>
      </c>
    </row>
    <row r="8">
      <c r="A8" s="6" t="inlineStr">
        <is>
          <t>Average total operating expenses per unit</t>
        </is>
      </c>
      <c r="B8" s="7" t="n">
        <v>4099</v>
      </c>
    </row>
    <row r="9">
      <c r="A9" s="6" t="inlineStr">
        <is>
          <t>Average total expenses per unit</t>
        </is>
      </c>
      <c r="B9" s="7" t="n">
        <v>13083</v>
      </c>
    </row>
    <row r="10">
      <c r="A10" s="6" t="inlineStr">
        <is>
          <t>Average total profit per unit</t>
        </is>
      </c>
      <c r="B10" s="7" t="n">
        <v>1288</v>
      </c>
    </row>
    <row r="11">
      <c r="A11" s="6" t="inlineStr">
        <is>
          <t>Property taxes per dollar of rent</t>
        </is>
      </c>
      <c r="B11" s="4" t="inlineStr">
        <is>
          <t>15 cents</t>
        </is>
      </c>
    </row>
    <row r="12">
      <c r="A12" s="6" t="inlineStr">
        <is>
          <t>Payroll expenses per dollar of rent</t>
        </is>
      </c>
      <c r="B12" s="4" t="inlineStr">
        <is>
          <t>10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36 cents</t>
        </is>
      </c>
    </row>
    <row r="15">
      <c r="A15" s="6" t="inlineStr">
        <is>
          <t>Total operating expenses per dollar of rent</t>
        </is>
      </c>
      <c r="B15" s="4" t="inlineStr">
        <is>
          <t>29 cents</t>
        </is>
      </c>
    </row>
    <row r="16">
      <c r="A16" s="6" t="inlineStr">
        <is>
          <t>Total expenses per dollar of rent</t>
        </is>
      </c>
      <c r="B16" s="4" t="inlineStr">
        <is>
          <t>91 cents</t>
        </is>
      </c>
    </row>
    <row r="17">
      <c r="A17" s="6" t="inlineStr">
        <is>
          <t>Total profit per dollar of rent</t>
        </is>
      </c>
      <c r="B17" s="4" t="inlineStr">
        <is>
          <t>9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7</v>
      </c>
      <c r="B21" s="4" t="n">
        <v>14.58</v>
      </c>
      <c r="C21" s="4" t="inlineStr">
        <is>
          <t>76013</t>
        </is>
      </c>
      <c r="D21" s="4" t="inlineStr">
        <is>
          <t>PROPERTYZIPCODE</t>
        </is>
      </c>
    </row>
    <row r="22">
      <c r="A22" s="4" t="n">
        <v>7</v>
      </c>
      <c r="B22" s="4" t="n">
        <v>14.58</v>
      </c>
      <c r="C22" s="4" t="inlineStr">
        <is>
          <t>76011</t>
        </is>
      </c>
      <c r="D22" s="4" t="inlineStr">
        <is>
          <t>PROPERTYZIPCODE</t>
        </is>
      </c>
    </row>
    <row r="23">
      <c r="A23" s="4" t="n">
        <v>4</v>
      </c>
      <c r="B23" s="4" t="n">
        <v>8.33</v>
      </c>
      <c r="C23" s="4" t="inlineStr">
        <is>
          <t>76006</t>
        </is>
      </c>
      <c r="D23" s="4" t="inlineStr">
        <is>
          <t>PROPERTYZIPCODE</t>
        </is>
      </c>
    </row>
    <row r="24">
      <c r="A24" s="4" t="n">
        <v>4</v>
      </c>
      <c r="B24" s="4" t="n">
        <v>8.33</v>
      </c>
      <c r="C24" s="4" t="inlineStr">
        <is>
          <t>76017</t>
        </is>
      </c>
      <c r="D24" s="4" t="inlineStr">
        <is>
          <t>PROPERTYZIPCODE</t>
        </is>
      </c>
    </row>
    <row r="25">
      <c r="A25" s="4" t="n">
        <v>3</v>
      </c>
      <c r="B25" s="4" t="n">
        <v>6.25</v>
      </c>
      <c r="C25" s="4" t="inlineStr">
        <is>
          <t>76015</t>
        </is>
      </c>
      <c r="D25" s="4" t="inlineStr">
        <is>
          <t>PROPERTYZIPCODE</t>
        </is>
      </c>
    </row>
    <row r="26">
      <c r="A26" s="4" t="n">
        <v>2</v>
      </c>
      <c r="B26" s="4" t="n">
        <v>4.17</v>
      </c>
      <c r="C26" s="4" t="inlineStr">
        <is>
          <t>76036</t>
        </is>
      </c>
      <c r="D26" s="4" t="inlineStr">
        <is>
          <t>PROPERTYZIPCODE</t>
        </is>
      </c>
    </row>
    <row r="27">
      <c r="A27" s="4" t="n">
        <v>2</v>
      </c>
      <c r="B27" s="4" t="n">
        <v>4.17</v>
      </c>
      <c r="C27" s="4" t="inlineStr">
        <is>
          <t>76049</t>
        </is>
      </c>
      <c r="D27" s="4" t="inlineStr">
        <is>
          <t>PROPERTYZIPCODE</t>
        </is>
      </c>
    </row>
    <row r="28">
      <c r="A28" s="4" t="n">
        <v>2</v>
      </c>
      <c r="B28" s="4" t="n">
        <v>4.17</v>
      </c>
      <c r="C28" s="4" t="inlineStr">
        <is>
          <t>76001</t>
        </is>
      </c>
      <c r="D28" s="4" t="inlineStr">
        <is>
          <t>PROPERTYZIPCODE</t>
        </is>
      </c>
    </row>
    <row r="29">
      <c r="A29" s="4" t="n">
        <v>2</v>
      </c>
      <c r="B29" s="4" t="n">
        <v>4.17</v>
      </c>
      <c r="C29" s="4" t="inlineStr">
        <is>
          <t>76448</t>
        </is>
      </c>
      <c r="D29" s="4" t="inlineStr">
        <is>
          <t>PROPERTYZIPCODE</t>
        </is>
      </c>
    </row>
    <row r="30">
      <c r="A30" s="4" t="n">
        <v>2</v>
      </c>
      <c r="B30" s="4" t="n">
        <v>4.17</v>
      </c>
      <c r="C30" s="4" t="inlineStr">
        <is>
          <t>76033</t>
        </is>
      </c>
      <c r="D30" s="4" t="inlineStr">
        <is>
          <t>PROPERTYZIPCODE</t>
        </is>
      </c>
    </row>
    <row r="31">
      <c r="A31" s="4" t="n">
        <v>1</v>
      </c>
      <c r="B31" s="4" t="n">
        <v>2.08</v>
      </c>
      <c r="C31" s="4" t="inlineStr">
        <is>
          <t>76018</t>
        </is>
      </c>
      <c r="D31" s="4" t="inlineStr">
        <is>
          <t>PROPERTYZIPCODE</t>
        </is>
      </c>
    </row>
    <row r="32">
      <c r="A32" s="4" t="n">
        <v>1</v>
      </c>
      <c r="B32" s="4" t="n">
        <v>2.08</v>
      </c>
      <c r="C32" s="4" t="inlineStr">
        <is>
          <t>76010</t>
        </is>
      </c>
      <c r="D32" s="4" t="inlineStr">
        <is>
          <t>PROPERTYZIPCODE</t>
        </is>
      </c>
    </row>
    <row r="33">
      <c r="A33" s="4" t="n">
        <v>1</v>
      </c>
      <c r="B33" s="4" t="n">
        <v>2.08</v>
      </c>
      <c r="C33" s="4" t="inlineStr">
        <is>
          <t>76063</t>
        </is>
      </c>
      <c r="D33" s="4" t="inlineStr">
        <is>
          <t>PROPERTYZIPCODE</t>
        </is>
      </c>
    </row>
    <row r="34">
      <c r="A34" s="4" t="n">
        <v>1</v>
      </c>
      <c r="B34" s="4" t="n">
        <v>2.08</v>
      </c>
      <c r="C34" s="4" t="inlineStr">
        <is>
          <t>76048</t>
        </is>
      </c>
      <c r="D34" s="4" t="inlineStr">
        <is>
          <t>PROPERTYZIPCODE</t>
        </is>
      </c>
    </row>
    <row r="35">
      <c r="A35" s="4" t="n">
        <v>1</v>
      </c>
      <c r="B35" s="4" t="n">
        <v>2.08</v>
      </c>
      <c r="C35" s="4" t="inlineStr">
        <is>
          <t>76449</t>
        </is>
      </c>
      <c r="D35" s="4" t="inlineStr">
        <is>
          <t>PROPERTYZIPCODE</t>
        </is>
      </c>
    </row>
    <row r="36">
      <c r="A36" s="4" t="n">
        <v>1</v>
      </c>
      <c r="B36" s="4" t="n">
        <v>2.08</v>
      </c>
      <c r="C36" s="4" t="inlineStr">
        <is>
          <t>76134</t>
        </is>
      </c>
      <c r="D36" s="4" t="inlineStr">
        <is>
          <t>PROPERTYZIPCODE</t>
        </is>
      </c>
    </row>
    <row r="37">
      <c r="A37" s="4" t="n">
        <v>1</v>
      </c>
      <c r="B37" s="4" t="n">
        <v>2.08</v>
      </c>
      <c r="C37" s="4" t="inlineStr">
        <is>
          <t>76103</t>
        </is>
      </c>
      <c r="D37" s="4" t="inlineStr">
        <is>
          <t>PROPERTYZIPCODE</t>
        </is>
      </c>
    </row>
    <row r="38">
      <c r="A38" s="4" t="n">
        <v>1</v>
      </c>
      <c r="B38" s="4" t="n">
        <v>2.08</v>
      </c>
      <c r="C38" s="4" t="inlineStr">
        <is>
          <t>76028</t>
        </is>
      </c>
      <c r="D38" s="4" t="inlineStr">
        <is>
          <t>PROPERTYZIPCODE</t>
        </is>
      </c>
    </row>
    <row r="39">
      <c r="A39" s="4" t="n">
        <v>1</v>
      </c>
      <c r="B39" s="4" t="n">
        <v>2.08</v>
      </c>
      <c r="C39" s="4" t="inlineStr">
        <is>
          <t>76058</t>
        </is>
      </c>
      <c r="D39" s="4" t="inlineStr">
        <is>
          <t>PROPERTYZIPCODE</t>
        </is>
      </c>
    </row>
    <row r="40">
      <c r="A40" s="4" t="n">
        <v>1</v>
      </c>
      <c r="B40" s="4" t="n">
        <v>2.08</v>
      </c>
      <c r="C40" s="4" t="inlineStr">
        <is>
          <t>76374</t>
        </is>
      </c>
      <c r="D40" s="4" t="inlineStr">
        <is>
          <t>PROPERTYZIPCODE</t>
        </is>
      </c>
    </row>
    <row r="41">
      <c r="A41" s="4" t="n">
        <v>1</v>
      </c>
      <c r="B41" s="4" t="n">
        <v>2.08</v>
      </c>
      <c r="C41" s="4" t="inlineStr">
        <is>
          <t>75050</t>
        </is>
      </c>
      <c r="D41" s="4" t="inlineStr">
        <is>
          <t>PROPERTYZIPCODE</t>
        </is>
      </c>
    </row>
    <row r="42">
      <c r="A42" s="4" t="n">
        <v>1</v>
      </c>
      <c r="B42" s="4" t="n">
        <v>2.08</v>
      </c>
      <c r="C42" s="4" t="inlineStr">
        <is>
          <t>76424</t>
        </is>
      </c>
      <c r="D42" s="4" t="inlineStr">
        <is>
          <t>PROPERTYZIPCODE</t>
        </is>
      </c>
    </row>
    <row r="43">
      <c r="A43" s="4" t="n">
        <v>1</v>
      </c>
      <c r="B43" s="4" t="n">
        <v>2.08</v>
      </c>
      <c r="C43" s="4" t="inlineStr">
        <is>
          <t>76012</t>
        </is>
      </c>
      <c r="D43" s="4" t="inlineStr">
        <is>
          <t>PROPERTYZIPCODE</t>
        </is>
      </c>
    </row>
    <row r="44">
      <c r="A44" s="9" t="n">
        <v>48</v>
      </c>
      <c r="B44" s="9" t="n">
        <v>100</v>
      </c>
      <c r="D44" s="9" t="inlineStr">
        <is>
          <t>Total PROPERTYZIPCODE</t>
        </is>
      </c>
    </row>
    <row r="45">
      <c r="A45" s="4" t="n">
        <v>42</v>
      </c>
      <c r="B45" s="4" t="n">
        <v>87.5</v>
      </c>
      <c r="C45" s="4" t="inlineStr">
        <is>
          <t>GARDEN</t>
        </is>
      </c>
      <c r="D45" s="4" t="inlineStr">
        <is>
          <t>Property Type</t>
        </is>
      </c>
    </row>
    <row r="46">
      <c r="A46" s="4" t="n">
        <v>3</v>
      </c>
      <c r="B46" s="4" t="n">
        <v>6.25</v>
      </c>
      <c r="C46" s="4" t="inlineStr">
        <is>
          <t>MANUF</t>
        </is>
      </c>
      <c r="D46" s="4" t="inlineStr">
        <is>
          <t>Property Type</t>
        </is>
      </c>
    </row>
    <row r="47">
      <c r="A47" s="4" t="n">
        <v>2</v>
      </c>
      <c r="B47" s="4" t="n">
        <v>4.17</v>
      </c>
      <c r="C47" s="4" t="inlineStr">
        <is>
          <t>SENIOR</t>
        </is>
      </c>
      <c r="D47" s="4" t="inlineStr">
        <is>
          <t>Property Type</t>
        </is>
      </c>
    </row>
    <row r="48">
      <c r="A48" s="4" t="n">
        <v>1</v>
      </c>
      <c r="B48" s="4" t="n">
        <v>2.08</v>
      </c>
      <c r="C48" s="4" t="inlineStr">
        <is>
          <t>MIDRISE</t>
        </is>
      </c>
      <c r="D48" s="4" t="inlineStr">
        <is>
          <t>Property Type</t>
        </is>
      </c>
    </row>
    <row r="49">
      <c r="A49" s="9" t="n">
        <v>48</v>
      </c>
      <c r="B49" s="9" t="n">
        <v>100</v>
      </c>
      <c r="D49" s="9" t="inlineStr">
        <is>
          <t>Total Property Type</t>
        </is>
      </c>
    </row>
    <row r="50">
      <c r="A50" s="4" t="n">
        <v>4</v>
      </c>
      <c r="B50" s="4" t="n">
        <v>8.33</v>
      </c>
      <c r="C50" s="4" t="inlineStr">
        <is>
          <t>Less than 5 years</t>
        </is>
      </c>
      <c r="D50" s="4" t="inlineStr">
        <is>
          <t>Age of Property</t>
        </is>
      </c>
    </row>
    <row r="51">
      <c r="A51" s="4" t="n">
        <v>16</v>
      </c>
      <c r="B51" s="4" t="n">
        <v>33.33</v>
      </c>
      <c r="C51" s="4" t="inlineStr">
        <is>
          <t>5-9 years</t>
        </is>
      </c>
      <c r="D51" s="4" t="inlineStr">
        <is>
          <t>Age of Property</t>
        </is>
      </c>
    </row>
    <row r="52">
      <c r="A52" s="4" t="n">
        <v>5</v>
      </c>
      <c r="B52" s="4" t="n">
        <v>10.42</v>
      </c>
      <c r="C52" s="4" t="inlineStr">
        <is>
          <t>10-19 years</t>
        </is>
      </c>
      <c r="D52" s="4" t="inlineStr">
        <is>
          <t>Age of Property</t>
        </is>
      </c>
    </row>
    <row r="53">
      <c r="A53" s="4" t="n">
        <v>23</v>
      </c>
      <c r="B53" s="4" t="n">
        <v>47.92</v>
      </c>
      <c r="C53" s="4" t="inlineStr">
        <is>
          <t>20+ years</t>
        </is>
      </c>
      <c r="D53" s="4" t="inlineStr">
        <is>
          <t>Age of Property</t>
        </is>
      </c>
    </row>
    <row r="54">
      <c r="A54" s="9" t="n">
        <v>48</v>
      </c>
      <c r="B54" s="9" t="n">
        <v>100</v>
      </c>
      <c r="D54" s="9" t="inlineStr">
        <is>
          <t>Total Age of Property</t>
        </is>
      </c>
    </row>
    <row r="55">
      <c r="A55" s="4" t="n">
        <v>19</v>
      </c>
      <c r="B55" s="4" t="n">
        <v>39.58</v>
      </c>
      <c r="C55" s="4" t="inlineStr">
        <is>
          <t>Less than 100</t>
        </is>
      </c>
      <c r="D55" s="4" t="inlineStr">
        <is>
          <t>Property Size</t>
        </is>
      </c>
    </row>
    <row r="56">
      <c r="A56" s="4" t="n">
        <v>12</v>
      </c>
      <c r="B56" s="4" t="n">
        <v>25</v>
      </c>
      <c r="C56" s="4" t="inlineStr">
        <is>
          <t>100-199</t>
        </is>
      </c>
      <c r="D56" s="4" t="inlineStr">
        <is>
          <t>Property Size</t>
        </is>
      </c>
    </row>
    <row r="57">
      <c r="A57" s="4" t="n">
        <v>13</v>
      </c>
      <c r="B57" s="4" t="n">
        <v>27.08</v>
      </c>
      <c r="C57" s="4" t="inlineStr">
        <is>
          <t>200-299</t>
        </is>
      </c>
      <c r="D57" s="4" t="inlineStr">
        <is>
          <t>Property Size</t>
        </is>
      </c>
    </row>
    <row r="58">
      <c r="A58" s="4" t="n">
        <v>2</v>
      </c>
      <c r="B58" s="4" t="n">
        <v>4.17</v>
      </c>
      <c r="C58" s="4" t="inlineStr">
        <is>
          <t>400-499</t>
        </is>
      </c>
      <c r="D58" s="4" t="inlineStr">
        <is>
          <t>Property Size</t>
        </is>
      </c>
    </row>
    <row r="59">
      <c r="A59" s="4" t="n">
        <v>2</v>
      </c>
      <c r="B59" s="4" t="n">
        <v>4.17</v>
      </c>
      <c r="C59" s="4" t="inlineStr">
        <is>
          <t>500+</t>
        </is>
      </c>
      <c r="D59" s="4" t="inlineStr">
        <is>
          <t>Property Size</t>
        </is>
      </c>
    </row>
    <row r="60">
      <c r="A60" s="9" t="n">
        <v>48</v>
      </c>
      <c r="B60" s="9" t="n">
        <v>100</v>
      </c>
      <c r="D60" s="9" t="inlineStr">
        <is>
          <t>Total Property Size</t>
        </is>
      </c>
    </row>
    <row r="61">
      <c r="A61" s="4" t="n">
        <v>29</v>
      </c>
      <c r="B61" s="4" t="n">
        <v>60.42</v>
      </c>
      <c r="C61" s="4" t="inlineStr">
        <is>
          <t>AFFORDABLE</t>
        </is>
      </c>
      <c r="D61" s="4" t="inlineStr">
        <is>
          <t>Rent Type</t>
        </is>
      </c>
    </row>
    <row r="62">
      <c r="A62" s="4" t="n">
        <v>19</v>
      </c>
      <c r="B62" s="4" t="n">
        <v>39.58</v>
      </c>
      <c r="C62" s="4" t="inlineStr">
        <is>
          <t>MARKETRATE</t>
        </is>
      </c>
      <c r="D62" s="4" t="inlineStr">
        <is>
          <t>Rent Type</t>
        </is>
      </c>
    </row>
    <row r="63">
      <c r="A63" s="9" t="n">
        <v>48</v>
      </c>
      <c r="B63" s="9" t="n">
        <v>100</v>
      </c>
      <c r="D63" s="9" t="inlineStr">
        <is>
          <t>Total Rent Type</t>
        </is>
      </c>
    </row>
    <row r="64"/>
  </sheetData>
  <mergeCells count="2">
    <mergeCell ref="A19:D19"/>
    <mergeCell ref="A1:B1"/>
  </mergeCells>
  <pageMargins left="0.75" right="0.75" top="1" bottom="1" header="0.5" footer="0.5"/>
</worksheet>
</file>

<file path=xl/worksheets/sheet262.xml><?xml version="1.0" encoding="utf-8"?>
<worksheet xmlns="http://schemas.openxmlformats.org/spreadsheetml/2006/main">
  <sheetPr>
    <outlinePr summaryBelow="1" summaryRight="1"/>
    <pageSetUpPr/>
  </sheetPr>
  <dimension ref="A1:D51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7568</v>
      </c>
    </row>
    <row r="3">
      <c r="A3" s="6" t="inlineStr">
        <is>
          <t>Sample (Total number of properties)</t>
        </is>
      </c>
      <c r="B3" s="4" t="n">
        <v>29</v>
      </c>
    </row>
    <row r="4">
      <c r="A4" s="6" t="inlineStr">
        <is>
          <t>Average property taxes per unit</t>
        </is>
      </c>
      <c r="B4" s="7" t="n">
        <v>2397</v>
      </c>
    </row>
    <row r="5">
      <c r="A5" s="6" t="inlineStr">
        <is>
          <t>Average payroll expenses per unit</t>
        </is>
      </c>
      <c r="B5" s="7" t="n">
        <v>2028</v>
      </c>
    </row>
    <row r="6">
      <c r="A6" s="6" t="inlineStr">
        <is>
          <t>Average capital expenditures per unit</t>
        </is>
      </c>
      <c r="B6" s="7" t="n">
        <v>227</v>
      </c>
    </row>
    <row r="7">
      <c r="A7" s="6" t="inlineStr">
        <is>
          <t>Average mortgage per unit</t>
        </is>
      </c>
      <c r="B7" s="7" t="n">
        <v>7822</v>
      </c>
    </row>
    <row r="8">
      <c r="A8" s="6" t="inlineStr">
        <is>
          <t>Average total operating expenses per unit</t>
        </is>
      </c>
      <c r="B8" s="7" t="n">
        <v>4499</v>
      </c>
    </row>
    <row r="9">
      <c r="A9" s="6" t="inlineStr">
        <is>
          <t>Average total expenses per unit</t>
        </is>
      </c>
      <c r="B9" s="7" t="n">
        <v>16973</v>
      </c>
    </row>
    <row r="10">
      <c r="A10" s="6" t="inlineStr">
        <is>
          <t>Average total profit per unit</t>
        </is>
      </c>
      <c r="B10" s="7" t="n">
        <v>1955</v>
      </c>
    </row>
    <row r="11">
      <c r="A11" s="6" t="inlineStr">
        <is>
          <t>Property taxes per dollar of rent</t>
        </is>
      </c>
      <c r="B11" s="4" t="inlineStr">
        <is>
          <t>13 cents</t>
        </is>
      </c>
    </row>
    <row r="12">
      <c r="A12" s="6" t="inlineStr">
        <is>
          <t>Payroll expenses per dollar of rent</t>
        </is>
      </c>
      <c r="B12" s="4" t="inlineStr">
        <is>
          <t>11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41 cents</t>
        </is>
      </c>
    </row>
    <row r="15">
      <c r="A15" s="6" t="inlineStr">
        <is>
          <t>Total operating expenses per dollar of rent</t>
        </is>
      </c>
      <c r="B15" s="4" t="inlineStr">
        <is>
          <t>24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9</v>
      </c>
      <c r="B21" s="4" t="n">
        <v>31.03</v>
      </c>
      <c r="C21" s="4" t="inlineStr">
        <is>
          <t>75067</t>
        </is>
      </c>
      <c r="D21" s="4" t="inlineStr">
        <is>
          <t>PROPERTYZIPCODE</t>
        </is>
      </c>
    </row>
    <row r="22">
      <c r="A22" s="4" t="n">
        <v>7</v>
      </c>
      <c r="B22" s="4" t="n">
        <v>24.14</v>
      </c>
      <c r="C22" s="4" t="inlineStr">
        <is>
          <t>75057</t>
        </is>
      </c>
      <c r="D22" s="4" t="inlineStr">
        <is>
          <t>PROPERTYZIPCODE</t>
        </is>
      </c>
    </row>
    <row r="23">
      <c r="A23" s="4" t="n">
        <v>5</v>
      </c>
      <c r="B23" s="4" t="n">
        <v>17.24</v>
      </c>
      <c r="C23" s="4" t="inlineStr">
        <is>
          <t>75056</t>
        </is>
      </c>
      <c r="D23" s="4" t="inlineStr">
        <is>
          <t>PROPERTYZIPCODE</t>
        </is>
      </c>
    </row>
    <row r="24">
      <c r="A24" s="4" t="n">
        <v>2</v>
      </c>
      <c r="B24" s="4" t="n">
        <v>6.9</v>
      </c>
      <c r="C24" s="4" t="inlineStr">
        <is>
          <t>75034</t>
        </is>
      </c>
      <c r="D24" s="4" t="inlineStr">
        <is>
          <t>PROPERTYZIPCODE</t>
        </is>
      </c>
    </row>
    <row r="25">
      <c r="A25" s="4" t="n">
        <v>1</v>
      </c>
      <c r="B25" s="4" t="n">
        <v>3.45</v>
      </c>
      <c r="C25" s="4" t="inlineStr">
        <is>
          <t>75068</t>
        </is>
      </c>
      <c r="D25" s="4" t="inlineStr">
        <is>
          <t>PROPERTYZIPCODE</t>
        </is>
      </c>
    </row>
    <row r="26">
      <c r="A26" s="4" t="n">
        <v>1</v>
      </c>
      <c r="B26" s="4" t="n">
        <v>3.45</v>
      </c>
      <c r="C26" s="4" t="inlineStr">
        <is>
          <t>76258</t>
        </is>
      </c>
      <c r="D26" s="4" t="inlineStr">
        <is>
          <t>PROPERTYZIPCODE</t>
        </is>
      </c>
    </row>
    <row r="27">
      <c r="A27" s="4" t="n">
        <v>1</v>
      </c>
      <c r="B27" s="4" t="n">
        <v>3.45</v>
      </c>
      <c r="C27" s="4" t="inlineStr">
        <is>
          <t>75077</t>
        </is>
      </c>
      <c r="D27" s="4" t="inlineStr">
        <is>
          <t>PROPERTYZIPCODE</t>
        </is>
      </c>
    </row>
    <row r="28">
      <c r="A28" s="4" t="n">
        <v>1</v>
      </c>
      <c r="B28" s="4" t="n">
        <v>3.45</v>
      </c>
      <c r="C28" s="4" t="inlineStr">
        <is>
          <t>76205</t>
        </is>
      </c>
      <c r="D28" s="4" t="inlineStr">
        <is>
          <t>PROPERTYZIPCODE</t>
        </is>
      </c>
    </row>
    <row r="29">
      <c r="A29" s="4" t="n">
        <v>1</v>
      </c>
      <c r="B29" s="4" t="n">
        <v>3.45</v>
      </c>
      <c r="C29" s="4" t="inlineStr">
        <is>
          <t>75220</t>
        </is>
      </c>
      <c r="D29" s="4" t="inlineStr">
        <is>
          <t>PROPERTYZIPCODE</t>
        </is>
      </c>
    </row>
    <row r="30">
      <c r="A30" s="4" t="n">
        <v>1</v>
      </c>
      <c r="B30" s="4" t="n">
        <v>3.45</v>
      </c>
      <c r="C30" s="4" t="inlineStr">
        <is>
          <t>75007</t>
        </is>
      </c>
      <c r="D30" s="4" t="inlineStr">
        <is>
          <t>PROPERTYZIPCODE</t>
        </is>
      </c>
    </row>
    <row r="31">
      <c r="A31" s="9" t="n">
        <v>29</v>
      </c>
      <c r="B31" s="9" t="n">
        <v>100</v>
      </c>
      <c r="D31" s="9" t="inlineStr">
        <is>
          <t>Total PROPERTYZIPCODE</t>
        </is>
      </c>
    </row>
    <row r="32">
      <c r="A32" s="4" t="n">
        <v>26</v>
      </c>
      <c r="B32" s="4" t="n">
        <v>89.66</v>
      </c>
      <c r="C32" s="4" t="inlineStr">
        <is>
          <t>GARDEN</t>
        </is>
      </c>
      <c r="D32" s="4" t="inlineStr">
        <is>
          <t>Property Type</t>
        </is>
      </c>
    </row>
    <row r="33">
      <c r="A33" s="4" t="n">
        <v>2</v>
      </c>
      <c r="B33" s="4" t="n">
        <v>6.9</v>
      </c>
      <c r="C33" s="4" t="inlineStr">
        <is>
          <t>SENIOR</t>
        </is>
      </c>
      <c r="D33" s="4" t="inlineStr">
        <is>
          <t>Property Type</t>
        </is>
      </c>
    </row>
    <row r="34">
      <c r="A34" s="4" t="n">
        <v>1</v>
      </c>
      <c r="B34" s="4" t="n">
        <v>3.45</v>
      </c>
      <c r="C34" s="4" t="inlineStr">
        <is>
          <t>MANUF</t>
        </is>
      </c>
      <c r="D34" s="4" t="inlineStr">
        <is>
          <t>Property Type</t>
        </is>
      </c>
    </row>
    <row r="35">
      <c r="A35" s="9" t="n">
        <v>29</v>
      </c>
      <c r="B35" s="9" t="n">
        <v>100</v>
      </c>
      <c r="D35" s="9" t="inlineStr">
        <is>
          <t>Total Property Type</t>
        </is>
      </c>
    </row>
    <row r="36">
      <c r="A36" s="4" t="n">
        <v>3</v>
      </c>
      <c r="B36" s="4" t="n">
        <v>10.34</v>
      </c>
      <c r="C36" s="4" t="inlineStr">
        <is>
          <t>Less than 5 years</t>
        </is>
      </c>
      <c r="D36" s="4" t="inlineStr">
        <is>
          <t>Age of Property</t>
        </is>
      </c>
    </row>
    <row r="37">
      <c r="A37" s="4" t="n">
        <v>7</v>
      </c>
      <c r="B37" s="4" t="n">
        <v>24.14</v>
      </c>
      <c r="C37" s="4" t="inlineStr">
        <is>
          <t>5-9 years</t>
        </is>
      </c>
      <c r="D37" s="4" t="inlineStr">
        <is>
          <t>Age of Property</t>
        </is>
      </c>
    </row>
    <row r="38">
      <c r="A38" s="4" t="n">
        <v>7</v>
      </c>
      <c r="B38" s="4" t="n">
        <v>24.14</v>
      </c>
      <c r="C38" s="4" t="inlineStr">
        <is>
          <t>10-19 years</t>
        </is>
      </c>
      <c r="D38" s="4" t="inlineStr">
        <is>
          <t>Age of Property</t>
        </is>
      </c>
    </row>
    <row r="39">
      <c r="A39" s="4" t="n">
        <v>12</v>
      </c>
      <c r="B39" s="4" t="n">
        <v>41.38</v>
      </c>
      <c r="C39" s="4" t="inlineStr">
        <is>
          <t>20+ years</t>
        </is>
      </c>
      <c r="D39" s="4" t="inlineStr">
        <is>
          <t>Age of Property</t>
        </is>
      </c>
    </row>
    <row r="40">
      <c r="A40" s="9" t="n">
        <v>29</v>
      </c>
      <c r="B40" s="9" t="n">
        <v>100</v>
      </c>
      <c r="D40" s="9" t="inlineStr">
        <is>
          <t>Total Age of Property</t>
        </is>
      </c>
    </row>
    <row r="41">
      <c r="A41" s="4" t="n">
        <v>4</v>
      </c>
      <c r="B41" s="4" t="n">
        <v>13.79</v>
      </c>
      <c r="C41" s="4" t="inlineStr">
        <is>
          <t>Less than 100</t>
        </is>
      </c>
      <c r="D41" s="4" t="inlineStr">
        <is>
          <t>Property Size</t>
        </is>
      </c>
    </row>
    <row r="42">
      <c r="A42" s="4" t="n">
        <v>5</v>
      </c>
      <c r="B42" s="4" t="n">
        <v>17.24</v>
      </c>
      <c r="C42" s="4" t="inlineStr">
        <is>
          <t>100-199</t>
        </is>
      </c>
      <c r="D42" s="4" t="inlineStr">
        <is>
          <t>Property Size</t>
        </is>
      </c>
    </row>
    <row r="43">
      <c r="A43" s="4" t="n">
        <v>10</v>
      </c>
      <c r="B43" s="4" t="n">
        <v>34.48</v>
      </c>
      <c r="C43" s="4" t="inlineStr">
        <is>
          <t>200-299</t>
        </is>
      </c>
      <c r="D43" s="4" t="inlineStr">
        <is>
          <t>Property Size</t>
        </is>
      </c>
    </row>
    <row r="44">
      <c r="A44" s="4" t="n">
        <v>5</v>
      </c>
      <c r="B44" s="4" t="n">
        <v>17.24</v>
      </c>
      <c r="C44" s="4" t="inlineStr">
        <is>
          <t>300-399</t>
        </is>
      </c>
      <c r="D44" s="4" t="inlineStr">
        <is>
          <t>Property Size</t>
        </is>
      </c>
    </row>
    <row r="45">
      <c r="A45" s="4" t="n">
        <v>3</v>
      </c>
      <c r="B45" s="4" t="n">
        <v>10.34</v>
      </c>
      <c r="C45" s="4" t="inlineStr">
        <is>
          <t>400-499</t>
        </is>
      </c>
      <c r="D45" s="4" t="inlineStr">
        <is>
          <t>Property Size</t>
        </is>
      </c>
    </row>
    <row r="46">
      <c r="A46" s="4" t="n">
        <v>2</v>
      </c>
      <c r="B46" s="4" t="n">
        <v>6.9</v>
      </c>
      <c r="C46" s="4" t="inlineStr">
        <is>
          <t>500+</t>
        </is>
      </c>
      <c r="D46" s="4" t="inlineStr">
        <is>
          <t>Property Size</t>
        </is>
      </c>
    </row>
    <row r="47">
      <c r="A47" s="9" t="n">
        <v>29</v>
      </c>
      <c r="B47" s="9" t="n">
        <v>100</v>
      </c>
      <c r="D47" s="9" t="inlineStr">
        <is>
          <t>Total Property Size</t>
        </is>
      </c>
    </row>
    <row r="48">
      <c r="A48" s="4" t="n">
        <v>19</v>
      </c>
      <c r="B48" s="4" t="n">
        <v>65.52</v>
      </c>
      <c r="C48" s="4" t="inlineStr">
        <is>
          <t>MARKETRATE</t>
        </is>
      </c>
      <c r="D48" s="4" t="inlineStr">
        <is>
          <t>Rent Type</t>
        </is>
      </c>
    </row>
    <row r="49">
      <c r="A49" s="4" t="n">
        <v>10</v>
      </c>
      <c r="B49" s="4" t="n">
        <v>34.48</v>
      </c>
      <c r="C49" s="4" t="inlineStr">
        <is>
          <t>AFFORDABLE</t>
        </is>
      </c>
      <c r="D49" s="4" t="inlineStr">
        <is>
          <t>Rent Type</t>
        </is>
      </c>
    </row>
    <row r="50">
      <c r="A50" s="9" t="n">
        <v>29</v>
      </c>
      <c r="B50" s="9" t="n">
        <v>100</v>
      </c>
      <c r="D50" s="9" t="inlineStr">
        <is>
          <t>Total Rent Type</t>
        </is>
      </c>
    </row>
    <row r="51"/>
  </sheetData>
  <mergeCells count="2">
    <mergeCell ref="A19:D19"/>
    <mergeCell ref="A1:B1"/>
  </mergeCells>
  <pageMargins left="0.75" right="0.75" top="1" bottom="1" header="0.5" footer="0.5"/>
</worksheet>
</file>

<file path=xl/worksheets/sheet263.xml><?xml version="1.0" encoding="utf-8"?>
<worksheet xmlns="http://schemas.openxmlformats.org/spreadsheetml/2006/main">
  <sheetPr>
    <outlinePr summaryBelow="1" summaryRight="1"/>
    <pageSetUpPr/>
  </sheetPr>
  <dimension ref="A1:D56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7080</v>
      </c>
    </row>
    <row r="3">
      <c r="A3" s="6" t="inlineStr">
        <is>
          <t>Sample (Total number of properties)</t>
        </is>
      </c>
      <c r="B3" s="4" t="n">
        <v>43</v>
      </c>
    </row>
    <row r="4">
      <c r="A4" s="6" t="inlineStr">
        <is>
          <t>Average property taxes per unit</t>
        </is>
      </c>
      <c r="B4" s="7" t="n">
        <v>1307</v>
      </c>
    </row>
    <row r="5">
      <c r="A5" s="6" t="inlineStr">
        <is>
          <t>Average payroll expenses per unit</t>
        </is>
      </c>
      <c r="B5" s="7" t="n">
        <v>1533</v>
      </c>
    </row>
    <row r="6">
      <c r="A6" s="6" t="inlineStr">
        <is>
          <t>Average capital expenditures per unit</t>
        </is>
      </c>
      <c r="B6" s="7" t="n">
        <v>238</v>
      </c>
    </row>
    <row r="7">
      <c r="A7" s="6" t="inlineStr">
        <is>
          <t>Average mortgage per unit</t>
        </is>
      </c>
      <c r="B7" s="7" t="n">
        <v>4107</v>
      </c>
    </row>
    <row r="8">
      <c r="A8" s="6" t="inlineStr">
        <is>
          <t>Average total operating expenses per unit</t>
        </is>
      </c>
      <c r="B8" s="7" t="n">
        <v>4759</v>
      </c>
    </row>
    <row r="9">
      <c r="A9" s="6" t="inlineStr">
        <is>
          <t>Average total expenses per unit</t>
        </is>
      </c>
      <c r="B9" s="7" t="n">
        <v>11944</v>
      </c>
    </row>
    <row r="10">
      <c r="A10" s="6" t="inlineStr">
        <is>
          <t>Average total profit per unit</t>
        </is>
      </c>
      <c r="B10" s="7" t="n">
        <v>1027</v>
      </c>
    </row>
    <row r="11">
      <c r="A11" s="6" t="inlineStr">
        <is>
          <t>Property taxes per dollar of rent</t>
        </is>
      </c>
      <c r="B11" s="4" t="inlineStr">
        <is>
          <t>10 cents</t>
        </is>
      </c>
    </row>
    <row r="12">
      <c r="A12" s="6" t="inlineStr">
        <is>
          <t>Payroll expenses per dollar of rent</t>
        </is>
      </c>
      <c r="B12" s="4" t="inlineStr">
        <is>
          <t>12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32 cents</t>
        </is>
      </c>
    </row>
    <row r="15">
      <c r="A15" s="6" t="inlineStr">
        <is>
          <t>Total operating expenses per dollar of rent</t>
        </is>
      </c>
      <c r="B15" s="4" t="inlineStr">
        <is>
          <t>37 cents</t>
        </is>
      </c>
    </row>
    <row r="16">
      <c r="A16" s="6" t="inlineStr">
        <is>
          <t>Total expenses per dollar of rent</t>
        </is>
      </c>
      <c r="B16" s="4" t="inlineStr">
        <is>
          <t>92 cents</t>
        </is>
      </c>
    </row>
    <row r="17">
      <c r="A17" s="6" t="inlineStr">
        <is>
          <t>Total profit per dollar of rent</t>
        </is>
      </c>
      <c r="B17" s="4" t="inlineStr">
        <is>
          <t>8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8</v>
      </c>
      <c r="B21" s="4" t="n">
        <v>18.6</v>
      </c>
      <c r="C21" s="4" t="inlineStr">
        <is>
          <t>78412</t>
        </is>
      </c>
      <c r="D21" s="4" t="inlineStr">
        <is>
          <t>PROPERTYZIPCODE</t>
        </is>
      </c>
    </row>
    <row r="22">
      <c r="A22" s="4" t="n">
        <v>5</v>
      </c>
      <c r="B22" s="4" t="n">
        <v>11.63</v>
      </c>
      <c r="C22" s="4" t="inlineStr">
        <is>
          <t>78413</t>
        </is>
      </c>
      <c r="D22" s="4" t="inlineStr">
        <is>
          <t>PROPERTYZIPCODE</t>
        </is>
      </c>
    </row>
    <row r="23">
      <c r="A23" s="4" t="n">
        <v>4</v>
      </c>
      <c r="B23" s="4" t="n">
        <v>9.300000000000001</v>
      </c>
      <c r="C23" s="4" t="inlineStr">
        <is>
          <t>78414</t>
        </is>
      </c>
      <c r="D23" s="4" t="inlineStr">
        <is>
          <t>PROPERTYZIPCODE</t>
        </is>
      </c>
    </row>
    <row r="24">
      <c r="A24" s="4" t="n">
        <v>4</v>
      </c>
      <c r="B24" s="4" t="n">
        <v>9.300000000000001</v>
      </c>
      <c r="C24" s="4" t="inlineStr">
        <is>
          <t>78382</t>
        </is>
      </c>
      <c r="D24" s="4" t="inlineStr">
        <is>
          <t>PROPERTYZIPCODE</t>
        </is>
      </c>
    </row>
    <row r="25">
      <c r="A25" s="4" t="n">
        <v>3</v>
      </c>
      <c r="B25" s="4" t="n">
        <v>6.98</v>
      </c>
      <c r="C25" s="4" t="inlineStr">
        <is>
          <t>77904</t>
        </is>
      </c>
      <c r="D25" s="4" t="inlineStr">
        <is>
          <t>PROPERTYZIPCODE</t>
        </is>
      </c>
    </row>
    <row r="26">
      <c r="A26" s="4" t="n">
        <v>3</v>
      </c>
      <c r="B26" s="4" t="n">
        <v>6.98</v>
      </c>
      <c r="C26" s="4" t="inlineStr">
        <is>
          <t>78415</t>
        </is>
      </c>
      <c r="D26" s="4" t="inlineStr">
        <is>
          <t>PROPERTYZIPCODE</t>
        </is>
      </c>
    </row>
    <row r="27">
      <c r="A27" s="4" t="n">
        <v>3</v>
      </c>
      <c r="B27" s="4" t="n">
        <v>6.98</v>
      </c>
      <c r="C27" s="4" t="inlineStr">
        <is>
          <t>78404</t>
        </is>
      </c>
      <c r="D27" s="4" t="inlineStr">
        <is>
          <t>PROPERTYZIPCODE</t>
        </is>
      </c>
    </row>
    <row r="28">
      <c r="A28" s="4" t="n">
        <v>2</v>
      </c>
      <c r="B28" s="4" t="n">
        <v>4.65</v>
      </c>
      <c r="C28" s="4" t="inlineStr">
        <is>
          <t>77901</t>
        </is>
      </c>
      <c r="D28" s="4" t="inlineStr">
        <is>
          <t>PROPERTYZIPCODE</t>
        </is>
      </c>
    </row>
    <row r="29">
      <c r="A29" s="4" t="n">
        <v>2</v>
      </c>
      <c r="B29" s="4" t="n">
        <v>4.65</v>
      </c>
      <c r="C29" s="4" t="inlineStr">
        <is>
          <t>78409</t>
        </is>
      </c>
      <c r="D29" s="4" t="inlineStr">
        <is>
          <t>PROPERTYZIPCODE</t>
        </is>
      </c>
    </row>
    <row r="30">
      <c r="A30" s="4" t="n">
        <v>2</v>
      </c>
      <c r="B30" s="4" t="n">
        <v>4.65</v>
      </c>
      <c r="C30" s="4" t="inlineStr">
        <is>
          <t>78374</t>
        </is>
      </c>
      <c r="D30" s="4" t="inlineStr">
        <is>
          <t>PROPERTYZIPCODE</t>
        </is>
      </c>
    </row>
    <row r="31">
      <c r="A31" s="4" t="n">
        <v>2</v>
      </c>
      <c r="B31" s="4" t="n">
        <v>4.65</v>
      </c>
      <c r="C31" s="4" t="inlineStr">
        <is>
          <t>78644</t>
        </is>
      </c>
      <c r="D31" s="4" t="inlineStr">
        <is>
          <t>PROPERTYZIPCODE</t>
        </is>
      </c>
    </row>
    <row r="32">
      <c r="A32" s="4" t="n">
        <v>2</v>
      </c>
      <c r="B32" s="4" t="n">
        <v>4.65</v>
      </c>
      <c r="C32" s="4" t="inlineStr">
        <is>
          <t>78336</t>
        </is>
      </c>
      <c r="D32" s="4" t="inlineStr">
        <is>
          <t>PROPERTYZIPCODE</t>
        </is>
      </c>
    </row>
    <row r="33">
      <c r="A33" s="4" t="n">
        <v>1</v>
      </c>
      <c r="B33" s="4" t="n">
        <v>2.33</v>
      </c>
      <c r="C33" s="4" t="inlineStr">
        <is>
          <t>78380</t>
        </is>
      </c>
      <c r="D33" s="4" t="inlineStr">
        <is>
          <t>PROPERTYZIPCODE</t>
        </is>
      </c>
    </row>
    <row r="34">
      <c r="A34" s="4" t="n">
        <v>1</v>
      </c>
      <c r="B34" s="4" t="n">
        <v>2.33</v>
      </c>
      <c r="C34" s="4" t="inlineStr">
        <is>
          <t>78102</t>
        </is>
      </c>
      <c r="D34" s="4" t="inlineStr">
        <is>
          <t>PROPERTYZIPCODE</t>
        </is>
      </c>
    </row>
    <row r="35">
      <c r="A35" s="4" t="n">
        <v>1</v>
      </c>
      <c r="B35" s="4" t="n">
        <v>2.33</v>
      </c>
      <c r="C35" s="4" t="inlineStr">
        <is>
          <t>78418</t>
        </is>
      </c>
      <c r="D35" s="4" t="inlineStr">
        <is>
          <t>PROPERTYZIPCODE</t>
        </is>
      </c>
    </row>
    <row r="36">
      <c r="A36" s="9" t="n">
        <v>43</v>
      </c>
      <c r="B36" s="9" t="n">
        <v>100</v>
      </c>
      <c r="D36" s="9" t="inlineStr">
        <is>
          <t>Total PROPERTYZIPCODE</t>
        </is>
      </c>
    </row>
    <row r="37">
      <c r="A37" s="4" t="n">
        <v>38</v>
      </c>
      <c r="B37" s="4" t="n">
        <v>88.37</v>
      </c>
      <c r="C37" s="4" t="inlineStr">
        <is>
          <t>GARDEN</t>
        </is>
      </c>
      <c r="D37" s="4" t="inlineStr">
        <is>
          <t>Property Type</t>
        </is>
      </c>
    </row>
    <row r="38">
      <c r="A38" s="4" t="n">
        <v>2</v>
      </c>
      <c r="B38" s="4" t="n">
        <v>4.65</v>
      </c>
      <c r="C38" s="4" t="inlineStr">
        <is>
          <t>MANUF</t>
        </is>
      </c>
      <c r="D38" s="4" t="inlineStr">
        <is>
          <t>Property Type</t>
        </is>
      </c>
    </row>
    <row r="39">
      <c r="A39" s="4" t="n">
        <v>2</v>
      </c>
      <c r="B39" s="4" t="n">
        <v>4.65</v>
      </c>
      <c r="C39" s="4" t="inlineStr">
        <is>
          <t>STUDENT</t>
        </is>
      </c>
      <c r="D39" s="4" t="inlineStr">
        <is>
          <t>Property Type</t>
        </is>
      </c>
    </row>
    <row r="40">
      <c r="A40" s="4" t="n">
        <v>1</v>
      </c>
      <c r="B40" s="4" t="n">
        <v>2.33</v>
      </c>
      <c r="C40" s="4" t="inlineStr">
        <is>
          <t>SENIOR</t>
        </is>
      </c>
      <c r="D40" s="4" t="inlineStr">
        <is>
          <t>Property Type</t>
        </is>
      </c>
    </row>
    <row r="41">
      <c r="A41" s="9" t="n">
        <v>43</v>
      </c>
      <c r="B41" s="9" t="n">
        <v>100</v>
      </c>
      <c r="D41" s="9" t="inlineStr">
        <is>
          <t>Total Property Type</t>
        </is>
      </c>
    </row>
    <row r="42">
      <c r="A42" s="4" t="n">
        <v>8</v>
      </c>
      <c r="B42" s="4" t="n">
        <v>18.6</v>
      </c>
      <c r="C42" s="4" t="inlineStr">
        <is>
          <t>Less than 5 years</t>
        </is>
      </c>
      <c r="D42" s="4" t="inlineStr">
        <is>
          <t>Age of Property</t>
        </is>
      </c>
    </row>
    <row r="43">
      <c r="A43" s="4" t="n">
        <v>13</v>
      </c>
      <c r="B43" s="4" t="n">
        <v>30.23</v>
      </c>
      <c r="C43" s="4" t="inlineStr">
        <is>
          <t>5-9 years</t>
        </is>
      </c>
      <c r="D43" s="4" t="inlineStr">
        <is>
          <t>Age of Property</t>
        </is>
      </c>
    </row>
    <row r="44">
      <c r="A44" s="4" t="n">
        <v>8</v>
      </c>
      <c r="B44" s="4" t="n">
        <v>18.6</v>
      </c>
      <c r="C44" s="4" t="inlineStr">
        <is>
          <t>10-19 years</t>
        </is>
      </c>
      <c r="D44" s="4" t="inlineStr">
        <is>
          <t>Age of Property</t>
        </is>
      </c>
    </row>
    <row r="45">
      <c r="A45" s="4" t="n">
        <v>14</v>
      </c>
      <c r="B45" s="4" t="n">
        <v>32.56</v>
      </c>
      <c r="C45" s="4" t="inlineStr">
        <is>
          <t>20+ years</t>
        </is>
      </c>
      <c r="D45" s="4" t="inlineStr">
        <is>
          <t>Age of Property</t>
        </is>
      </c>
    </row>
    <row r="46">
      <c r="A46" s="9" t="n">
        <v>43</v>
      </c>
      <c r="B46" s="9" t="n">
        <v>100</v>
      </c>
      <c r="D46" s="9" t="inlineStr">
        <is>
          <t>Total Age of Property</t>
        </is>
      </c>
    </row>
    <row r="47">
      <c r="A47" s="4" t="n">
        <v>18</v>
      </c>
      <c r="B47" s="4" t="n">
        <v>41.86</v>
      </c>
      <c r="C47" s="4" t="inlineStr">
        <is>
          <t>Less than 100</t>
        </is>
      </c>
      <c r="D47" s="4" t="inlineStr">
        <is>
          <t>Property Size</t>
        </is>
      </c>
    </row>
    <row r="48">
      <c r="A48" s="4" t="n">
        <v>8</v>
      </c>
      <c r="B48" s="4" t="n">
        <v>18.6</v>
      </c>
      <c r="C48" s="4" t="inlineStr">
        <is>
          <t>100-199</t>
        </is>
      </c>
      <c r="D48" s="4" t="inlineStr">
        <is>
          <t>Property Size</t>
        </is>
      </c>
    </row>
    <row r="49">
      <c r="A49" s="4" t="n">
        <v>10</v>
      </c>
      <c r="B49" s="4" t="n">
        <v>23.26</v>
      </c>
      <c r="C49" s="4" t="inlineStr">
        <is>
          <t>200-299</t>
        </is>
      </c>
      <c r="D49" s="4" t="inlineStr">
        <is>
          <t>Property Size</t>
        </is>
      </c>
    </row>
    <row r="50">
      <c r="A50" s="4" t="n">
        <v>6</v>
      </c>
      <c r="B50" s="4" t="n">
        <v>13.95</v>
      </c>
      <c r="C50" s="4" t="inlineStr">
        <is>
          <t>300-399</t>
        </is>
      </c>
      <c r="D50" s="4" t="inlineStr">
        <is>
          <t>Property Size</t>
        </is>
      </c>
    </row>
    <row r="51">
      <c r="A51" s="4" t="n">
        <v>1</v>
      </c>
      <c r="B51" s="4" t="n">
        <v>2.33</v>
      </c>
      <c r="C51" s="4" t="inlineStr">
        <is>
          <t>500+</t>
        </is>
      </c>
      <c r="D51" s="4" t="inlineStr">
        <is>
          <t>Property Size</t>
        </is>
      </c>
    </row>
    <row r="52">
      <c r="A52" s="9" t="n">
        <v>43</v>
      </c>
      <c r="B52" s="9" t="n">
        <v>100</v>
      </c>
      <c r="D52" s="9" t="inlineStr">
        <is>
          <t>Total Property Size</t>
        </is>
      </c>
    </row>
    <row r="53">
      <c r="A53" s="4" t="n">
        <v>27</v>
      </c>
      <c r="B53" s="4" t="n">
        <v>62.79</v>
      </c>
      <c r="C53" s="4" t="inlineStr">
        <is>
          <t>AFFORDABLE</t>
        </is>
      </c>
      <c r="D53" s="4" t="inlineStr">
        <is>
          <t>Rent Type</t>
        </is>
      </c>
    </row>
    <row r="54">
      <c r="A54" s="4" t="n">
        <v>16</v>
      </c>
      <c r="B54" s="4" t="n">
        <v>37.21</v>
      </c>
      <c r="C54" s="4" t="inlineStr">
        <is>
          <t>MARKETRATE</t>
        </is>
      </c>
      <c r="D54" s="4" t="inlineStr">
        <is>
          <t>Rent Type</t>
        </is>
      </c>
    </row>
    <row r="55">
      <c r="A55" s="9" t="n">
        <v>43</v>
      </c>
      <c r="B55" s="9" t="n">
        <v>100</v>
      </c>
      <c r="D55" s="9" t="inlineStr">
        <is>
          <t>Total Rent Type</t>
        </is>
      </c>
    </row>
    <row r="56"/>
  </sheetData>
  <mergeCells count="2">
    <mergeCell ref="A19:D19"/>
    <mergeCell ref="A1:B1"/>
  </mergeCells>
  <pageMargins left="0.75" right="0.75" top="1" bottom="1" header="0.5" footer="0.5"/>
</worksheet>
</file>

<file path=xl/worksheets/sheet264.xml><?xml version="1.0" encoding="utf-8"?>
<worksheet xmlns="http://schemas.openxmlformats.org/spreadsheetml/2006/main">
  <sheetPr>
    <outlinePr summaryBelow="1" summaryRight="1"/>
    <pageSetUpPr/>
  </sheetPr>
  <dimension ref="A1:D52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4530</v>
      </c>
    </row>
    <row r="3">
      <c r="A3" s="6" t="inlineStr">
        <is>
          <t>Sample (Total number of properties)</t>
        </is>
      </c>
      <c r="B3" s="4" t="n">
        <v>33</v>
      </c>
    </row>
    <row r="4">
      <c r="A4" s="6" t="inlineStr">
        <is>
          <t>Average property taxes per unit</t>
        </is>
      </c>
      <c r="B4" s="7" t="n">
        <v>1604</v>
      </c>
    </row>
    <row r="5">
      <c r="A5" s="6" t="inlineStr">
        <is>
          <t>Average payroll expenses per unit</t>
        </is>
      </c>
      <c r="B5" s="7" t="n">
        <v>1431</v>
      </c>
    </row>
    <row r="6">
      <c r="A6" s="6" t="inlineStr">
        <is>
          <t>Average capital expenditures per unit</t>
        </is>
      </c>
      <c r="B6" s="7" t="n">
        <v>264</v>
      </c>
    </row>
    <row r="7">
      <c r="A7" s="6" t="inlineStr">
        <is>
          <t>Average mortgage per unit</t>
        </is>
      </c>
      <c r="B7" s="7" t="n">
        <v>4853</v>
      </c>
    </row>
    <row r="8">
      <c r="A8" s="6" t="inlineStr">
        <is>
          <t>Average total operating expenses per unit</t>
        </is>
      </c>
      <c r="B8" s="7" t="n">
        <v>4033</v>
      </c>
    </row>
    <row r="9">
      <c r="A9" s="6" t="inlineStr">
        <is>
          <t>Average total expenses per unit</t>
        </is>
      </c>
      <c r="B9" s="7" t="n">
        <v>12186</v>
      </c>
    </row>
    <row r="10">
      <c r="A10" s="6" t="inlineStr">
        <is>
          <t>Average total profit per unit</t>
        </is>
      </c>
      <c r="B10" s="7" t="n">
        <v>1232</v>
      </c>
    </row>
    <row r="11">
      <c r="A11" s="6" t="inlineStr">
        <is>
          <t>Property taxes per dollar of rent</t>
        </is>
      </c>
      <c r="B11" s="4" t="inlineStr">
        <is>
          <t>12 cents</t>
        </is>
      </c>
    </row>
    <row r="12">
      <c r="A12" s="6" t="inlineStr">
        <is>
          <t>Payroll expenses per dollar of rent</t>
        </is>
      </c>
      <c r="B12" s="4" t="inlineStr">
        <is>
          <t>11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36 cents</t>
        </is>
      </c>
    </row>
    <row r="15">
      <c r="A15" s="6" t="inlineStr">
        <is>
          <t>Total operating expenses per dollar of rent</t>
        </is>
      </c>
      <c r="B15" s="4" t="inlineStr">
        <is>
          <t>30 cents</t>
        </is>
      </c>
    </row>
    <row r="16">
      <c r="A16" s="6" t="inlineStr">
        <is>
          <t>Total expenses per dollar of rent</t>
        </is>
      </c>
      <c r="B16" s="4" t="inlineStr">
        <is>
          <t>91 cents</t>
        </is>
      </c>
    </row>
    <row r="17">
      <c r="A17" s="6" t="inlineStr">
        <is>
          <t>Total profit per dollar of rent</t>
        </is>
      </c>
      <c r="B17" s="4" t="inlineStr">
        <is>
          <t>9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6</v>
      </c>
      <c r="B21" s="4" t="n">
        <v>18.18</v>
      </c>
      <c r="C21" s="4" t="inlineStr">
        <is>
          <t>78223</t>
        </is>
      </c>
      <c r="D21" s="4" t="inlineStr">
        <is>
          <t>PROPERTYZIPCODE</t>
        </is>
      </c>
    </row>
    <row r="22">
      <c r="A22" s="4" t="n">
        <v>4</v>
      </c>
      <c r="B22" s="4" t="n">
        <v>12.12</v>
      </c>
      <c r="C22" s="4" t="inlineStr">
        <is>
          <t>78235</t>
        </is>
      </c>
      <c r="D22" s="4" t="inlineStr">
        <is>
          <t>PROPERTYZIPCODE</t>
        </is>
      </c>
    </row>
    <row r="23">
      <c r="A23" s="4" t="n">
        <v>4</v>
      </c>
      <c r="B23" s="4" t="n">
        <v>12.12</v>
      </c>
      <c r="C23" s="4" t="inlineStr">
        <is>
          <t>78221</t>
        </is>
      </c>
      <c r="D23" s="4" t="inlineStr">
        <is>
          <t>PROPERTYZIPCODE</t>
        </is>
      </c>
    </row>
    <row r="24">
      <c r="A24" s="4" t="n">
        <v>4</v>
      </c>
      <c r="B24" s="4" t="n">
        <v>12.12</v>
      </c>
      <c r="C24" s="4" t="inlineStr">
        <is>
          <t>78222</t>
        </is>
      </c>
      <c r="D24" s="4" t="inlineStr">
        <is>
          <t>PROPERTYZIPCODE</t>
        </is>
      </c>
    </row>
    <row r="25">
      <c r="A25" s="4" t="n">
        <v>3</v>
      </c>
      <c r="B25" s="4" t="n">
        <v>9.09</v>
      </c>
      <c r="C25" s="4" t="inlineStr">
        <is>
          <t>78148</t>
        </is>
      </c>
      <c r="D25" s="4" t="inlineStr">
        <is>
          <t>PROPERTYZIPCODE</t>
        </is>
      </c>
    </row>
    <row r="26">
      <c r="A26" s="4" t="n">
        <v>2</v>
      </c>
      <c r="B26" s="4" t="n">
        <v>6.06</v>
      </c>
      <c r="C26" s="4" t="inlineStr">
        <is>
          <t>78154</t>
        </is>
      </c>
      <c r="D26" s="4" t="inlineStr">
        <is>
          <t>PROPERTYZIPCODE</t>
        </is>
      </c>
    </row>
    <row r="27">
      <c r="A27" s="4" t="n">
        <v>2</v>
      </c>
      <c r="B27" s="4" t="n">
        <v>6.06</v>
      </c>
      <c r="C27" s="4" t="inlineStr">
        <is>
          <t>78064</t>
        </is>
      </c>
      <c r="D27" s="4" t="inlineStr">
        <is>
          <t>PROPERTYZIPCODE</t>
        </is>
      </c>
    </row>
    <row r="28">
      <c r="A28" s="4" t="n">
        <v>2</v>
      </c>
      <c r="B28" s="4" t="n">
        <v>6.06</v>
      </c>
      <c r="C28" s="4" t="inlineStr">
        <is>
          <t>78233</t>
        </is>
      </c>
      <c r="D28" s="4" t="inlineStr">
        <is>
          <t>PROPERTYZIPCODE</t>
        </is>
      </c>
    </row>
    <row r="29">
      <c r="A29" s="4" t="n">
        <v>1</v>
      </c>
      <c r="B29" s="4" t="n">
        <v>3.03</v>
      </c>
      <c r="C29" s="4" t="inlineStr">
        <is>
          <t>78041</t>
        </is>
      </c>
      <c r="D29" s="4" t="inlineStr">
        <is>
          <t>PROPERTYZIPCODE</t>
        </is>
      </c>
    </row>
    <row r="30">
      <c r="A30" s="4" t="n">
        <v>1</v>
      </c>
      <c r="B30" s="4" t="n">
        <v>3.03</v>
      </c>
      <c r="C30" s="4" t="inlineStr">
        <is>
          <t>78109</t>
        </is>
      </c>
      <c r="D30" s="4" t="inlineStr">
        <is>
          <t>PROPERTYZIPCODE</t>
        </is>
      </c>
    </row>
    <row r="31">
      <c r="A31" s="4" t="n">
        <v>1</v>
      </c>
      <c r="B31" s="4" t="n">
        <v>3.03</v>
      </c>
      <c r="C31" s="4" t="inlineStr">
        <is>
          <t>78043</t>
        </is>
      </c>
      <c r="D31" s="4" t="inlineStr">
        <is>
          <t>PROPERTYZIPCODE</t>
        </is>
      </c>
    </row>
    <row r="32">
      <c r="A32" s="4" t="n">
        <v>1</v>
      </c>
      <c r="B32" s="4" t="n">
        <v>3.03</v>
      </c>
      <c r="C32" s="4" t="inlineStr">
        <is>
          <t>78220</t>
        </is>
      </c>
      <c r="D32" s="4" t="inlineStr">
        <is>
          <t>PROPERTYZIPCODE</t>
        </is>
      </c>
    </row>
    <row r="33">
      <c r="A33" s="4" t="n">
        <v>1</v>
      </c>
      <c r="B33" s="4" t="n">
        <v>3.03</v>
      </c>
      <c r="C33" s="4" t="inlineStr">
        <is>
          <t>78046</t>
        </is>
      </c>
      <c r="D33" s="4" t="inlineStr">
        <is>
          <t>PROPERTYZIPCODE</t>
        </is>
      </c>
    </row>
    <row r="34">
      <c r="A34" s="4" t="n">
        <v>1</v>
      </c>
      <c r="B34" s="4" t="n">
        <v>3.03</v>
      </c>
      <c r="C34" s="4" t="inlineStr">
        <is>
          <t>78212</t>
        </is>
      </c>
      <c r="D34" s="4" t="inlineStr">
        <is>
          <t>PROPERTYZIPCODE</t>
        </is>
      </c>
    </row>
    <row r="35">
      <c r="A35" s="9" t="n">
        <v>33</v>
      </c>
      <c r="B35" s="9" t="n">
        <v>100</v>
      </c>
      <c r="D35" s="9" t="inlineStr">
        <is>
          <t>Total PROPERTYZIPCODE</t>
        </is>
      </c>
    </row>
    <row r="36">
      <c r="A36" s="4" t="n">
        <v>31</v>
      </c>
      <c r="B36" s="4" t="n">
        <v>93.94</v>
      </c>
      <c r="C36" s="4" t="inlineStr">
        <is>
          <t>GARDEN</t>
        </is>
      </c>
      <c r="D36" s="4" t="inlineStr">
        <is>
          <t>Property Type</t>
        </is>
      </c>
    </row>
    <row r="37">
      <c r="A37" s="4" t="n">
        <v>2</v>
      </c>
      <c r="B37" s="4" t="n">
        <v>6.06</v>
      </c>
      <c r="C37" s="4" t="inlineStr">
        <is>
          <t>MIDRISE</t>
        </is>
      </c>
      <c r="D37" s="4" t="inlineStr">
        <is>
          <t>Property Type</t>
        </is>
      </c>
    </row>
    <row r="38">
      <c r="A38" s="9" t="n">
        <v>33</v>
      </c>
      <c r="B38" s="9" t="n">
        <v>100</v>
      </c>
      <c r="D38" s="9" t="inlineStr">
        <is>
          <t>Total Property Type</t>
        </is>
      </c>
    </row>
    <row r="39">
      <c r="A39" s="4" t="n">
        <v>2</v>
      </c>
      <c r="B39" s="4" t="n">
        <v>6.06</v>
      </c>
      <c r="C39" s="4" t="inlineStr">
        <is>
          <t>Less than 5 years</t>
        </is>
      </c>
      <c r="D39" s="4" t="inlineStr">
        <is>
          <t>Age of Property</t>
        </is>
      </c>
    </row>
    <row r="40">
      <c r="A40" s="4" t="n">
        <v>14</v>
      </c>
      <c r="B40" s="4" t="n">
        <v>42.42</v>
      </c>
      <c r="C40" s="4" t="inlineStr">
        <is>
          <t>5-9 years</t>
        </is>
      </c>
      <c r="D40" s="4" t="inlineStr">
        <is>
          <t>Age of Property</t>
        </is>
      </c>
    </row>
    <row r="41">
      <c r="A41" s="4" t="n">
        <v>8</v>
      </c>
      <c r="B41" s="4" t="n">
        <v>24.24</v>
      </c>
      <c r="C41" s="4" t="inlineStr">
        <is>
          <t>10-19 years</t>
        </is>
      </c>
      <c r="D41" s="4" t="inlineStr">
        <is>
          <t>Age of Property</t>
        </is>
      </c>
    </row>
    <row r="42">
      <c r="A42" s="4" t="n">
        <v>9</v>
      </c>
      <c r="B42" s="4" t="n">
        <v>27.27</v>
      </c>
      <c r="C42" s="4" t="inlineStr">
        <is>
          <t>20+ years</t>
        </is>
      </c>
      <c r="D42" s="4" t="inlineStr">
        <is>
          <t>Age of Property</t>
        </is>
      </c>
    </row>
    <row r="43">
      <c r="A43" s="9" t="n">
        <v>33</v>
      </c>
      <c r="B43" s="9" t="n">
        <v>100</v>
      </c>
      <c r="D43" s="9" t="inlineStr">
        <is>
          <t>Total Age of Property</t>
        </is>
      </c>
    </row>
    <row r="44">
      <c r="A44" s="4" t="n">
        <v>16</v>
      </c>
      <c r="B44" s="4" t="n">
        <v>48.48</v>
      </c>
      <c r="C44" s="4" t="inlineStr">
        <is>
          <t>Less than 100</t>
        </is>
      </c>
      <c r="D44" s="4" t="inlineStr">
        <is>
          <t>Property Size</t>
        </is>
      </c>
    </row>
    <row r="45">
      <c r="A45" s="4" t="n">
        <v>8</v>
      </c>
      <c r="B45" s="4" t="n">
        <v>24.24</v>
      </c>
      <c r="C45" s="4" t="inlineStr">
        <is>
          <t>100-199</t>
        </is>
      </c>
      <c r="D45" s="4" t="inlineStr">
        <is>
          <t>Property Size</t>
        </is>
      </c>
    </row>
    <row r="46">
      <c r="A46" s="4" t="n">
        <v>3</v>
      </c>
      <c r="B46" s="4" t="n">
        <v>9.09</v>
      </c>
      <c r="C46" s="4" t="inlineStr">
        <is>
          <t>200-299</t>
        </is>
      </c>
      <c r="D46" s="4" t="inlineStr">
        <is>
          <t>Property Size</t>
        </is>
      </c>
    </row>
    <row r="47">
      <c r="A47" s="4" t="n">
        <v>6</v>
      </c>
      <c r="B47" s="4" t="n">
        <v>18.18</v>
      </c>
      <c r="C47" s="4" t="inlineStr">
        <is>
          <t>300-399</t>
        </is>
      </c>
      <c r="D47" s="4" t="inlineStr">
        <is>
          <t>Property Size</t>
        </is>
      </c>
    </row>
    <row r="48">
      <c r="A48" s="9" t="n">
        <v>33</v>
      </c>
      <c r="B48" s="9" t="n">
        <v>100</v>
      </c>
      <c r="D48" s="9" t="inlineStr">
        <is>
          <t>Total Property Size</t>
        </is>
      </c>
    </row>
    <row r="49">
      <c r="A49" s="4" t="n">
        <v>22</v>
      </c>
      <c r="B49" s="4" t="n">
        <v>66.67</v>
      </c>
      <c r="C49" s="4" t="inlineStr">
        <is>
          <t>AFFORDABLE</t>
        </is>
      </c>
      <c r="D49" s="4" t="inlineStr">
        <is>
          <t>Rent Type</t>
        </is>
      </c>
    </row>
    <row r="50">
      <c r="A50" s="4" t="n">
        <v>11</v>
      </c>
      <c r="B50" s="4" t="n">
        <v>33.33</v>
      </c>
      <c r="C50" s="4" t="inlineStr">
        <is>
          <t>MARKETRATE</t>
        </is>
      </c>
      <c r="D50" s="4" t="inlineStr">
        <is>
          <t>Rent Type</t>
        </is>
      </c>
    </row>
    <row r="51">
      <c r="A51" s="9" t="n">
        <v>33</v>
      </c>
      <c r="B51" s="9" t="n">
        <v>100</v>
      </c>
      <c r="D51" s="9" t="inlineStr">
        <is>
          <t>Total Rent Type</t>
        </is>
      </c>
    </row>
    <row r="52"/>
  </sheetData>
  <mergeCells count="2">
    <mergeCell ref="A19:D19"/>
    <mergeCell ref="A1:B1"/>
  </mergeCells>
  <pageMargins left="0.75" right="0.75" top="1" bottom="1" header="0.5" footer="0.5"/>
</worksheet>
</file>

<file path=xl/worksheets/sheet265.xml><?xml version="1.0" encoding="utf-8"?>
<worksheet xmlns="http://schemas.openxmlformats.org/spreadsheetml/2006/main">
  <sheetPr>
    <outlinePr summaryBelow="1" summaryRight="1"/>
    <pageSetUpPr/>
  </sheetPr>
  <dimension ref="A1:D63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6476</v>
      </c>
    </row>
    <row r="3">
      <c r="A3" s="6" t="inlineStr">
        <is>
          <t>Sample (Total number of properties)</t>
        </is>
      </c>
      <c r="B3" s="4" t="n">
        <v>49</v>
      </c>
    </row>
    <row r="4">
      <c r="A4" s="6" t="inlineStr">
        <is>
          <t>Average property taxes per unit</t>
        </is>
      </c>
      <c r="B4" s="7" t="n">
        <v>1700</v>
      </c>
    </row>
    <row r="5">
      <c r="A5" s="6" t="inlineStr">
        <is>
          <t>Average payroll expenses per unit</t>
        </is>
      </c>
      <c r="B5" s="7" t="n">
        <v>1260</v>
      </c>
    </row>
    <row r="6">
      <c r="A6" s="6" t="inlineStr">
        <is>
          <t>Average capital expenditures per unit</t>
        </is>
      </c>
      <c r="B6" s="7" t="n">
        <v>248</v>
      </c>
    </row>
    <row r="7">
      <c r="A7" s="6" t="inlineStr">
        <is>
          <t>Average mortgage per unit</t>
        </is>
      </c>
      <c r="B7" s="7" t="n">
        <v>3763</v>
      </c>
    </row>
    <row r="8">
      <c r="A8" s="6" t="inlineStr">
        <is>
          <t>Average total operating expenses per unit</t>
        </is>
      </c>
      <c r="B8" s="7" t="n">
        <v>4520</v>
      </c>
    </row>
    <row r="9">
      <c r="A9" s="6" t="inlineStr">
        <is>
          <t>Average total expenses per unit</t>
        </is>
      </c>
      <c r="B9" s="7" t="n">
        <v>11492</v>
      </c>
    </row>
    <row r="10">
      <c r="A10" s="6" t="inlineStr">
        <is>
          <t>Average total profit per unit</t>
        </is>
      </c>
      <c r="B10" s="7" t="n">
        <v>941</v>
      </c>
    </row>
    <row r="11">
      <c r="A11" s="6" t="inlineStr">
        <is>
          <t>Property taxes per dollar of rent</t>
        </is>
      </c>
      <c r="B11" s="4" t="inlineStr">
        <is>
          <t>14 cents</t>
        </is>
      </c>
    </row>
    <row r="12">
      <c r="A12" s="6" t="inlineStr">
        <is>
          <t>Payroll expenses per dollar of rent</t>
        </is>
      </c>
      <c r="B12" s="4" t="inlineStr">
        <is>
          <t>10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30 cents</t>
        </is>
      </c>
    </row>
    <row r="15">
      <c r="A15" s="6" t="inlineStr">
        <is>
          <t>Total operating expenses per dollar of rent</t>
        </is>
      </c>
      <c r="B15" s="4" t="inlineStr">
        <is>
          <t>36 cents</t>
        </is>
      </c>
    </row>
    <row r="16">
      <c r="A16" s="6" t="inlineStr">
        <is>
          <t>Total expenses per dollar of rent</t>
        </is>
      </c>
      <c r="B16" s="4" t="inlineStr">
        <is>
          <t>92 cents</t>
        </is>
      </c>
    </row>
    <row r="17">
      <c r="A17" s="6" t="inlineStr">
        <is>
          <t>Total profit per dollar of rent</t>
        </is>
      </c>
      <c r="B17" s="4" t="inlineStr">
        <is>
          <t>8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6</v>
      </c>
      <c r="B21" s="4" t="n">
        <v>12.24</v>
      </c>
      <c r="C21" s="4" t="inlineStr">
        <is>
          <t>77023</t>
        </is>
      </c>
      <c r="D21" s="4" t="inlineStr">
        <is>
          <t>PROPERTYZIPCODE</t>
        </is>
      </c>
    </row>
    <row r="22">
      <c r="A22" s="4" t="n">
        <v>6</v>
      </c>
      <c r="B22" s="4" t="n">
        <v>12.24</v>
      </c>
      <c r="C22" s="4" t="inlineStr">
        <is>
          <t>77017</t>
        </is>
      </c>
      <c r="D22" s="4" t="inlineStr">
        <is>
          <t>PROPERTYZIPCODE</t>
        </is>
      </c>
    </row>
    <row r="23">
      <c r="A23" s="4" t="n">
        <v>5</v>
      </c>
      <c r="B23" s="4" t="n">
        <v>10.2</v>
      </c>
      <c r="C23" s="4" t="inlineStr">
        <is>
          <t>77502</t>
        </is>
      </c>
      <c r="D23" s="4" t="inlineStr">
        <is>
          <t>PROPERTYZIPCODE</t>
        </is>
      </c>
    </row>
    <row r="24">
      <c r="A24" s="4" t="n">
        <v>4</v>
      </c>
      <c r="B24" s="4" t="n">
        <v>8.16</v>
      </c>
      <c r="C24" s="4" t="inlineStr">
        <is>
          <t>77022</t>
        </is>
      </c>
      <c r="D24" s="4" t="inlineStr">
        <is>
          <t>PROPERTYZIPCODE</t>
        </is>
      </c>
    </row>
    <row r="25">
      <c r="A25" s="4" t="n">
        <v>3</v>
      </c>
      <c r="B25" s="4" t="n">
        <v>6.12</v>
      </c>
      <c r="C25" s="4" t="inlineStr">
        <is>
          <t>77060</t>
        </is>
      </c>
      <c r="D25" s="4" t="inlineStr">
        <is>
          <t>PROPERTYZIPCODE</t>
        </is>
      </c>
    </row>
    <row r="26">
      <c r="A26" s="4" t="n">
        <v>3</v>
      </c>
      <c r="B26" s="4" t="n">
        <v>6.12</v>
      </c>
      <c r="C26" s="4" t="inlineStr">
        <is>
          <t>77049</t>
        </is>
      </c>
      <c r="D26" s="4" t="inlineStr">
        <is>
          <t>PROPERTYZIPCODE</t>
        </is>
      </c>
    </row>
    <row r="27">
      <c r="A27" s="4" t="n">
        <v>2</v>
      </c>
      <c r="B27" s="4" t="n">
        <v>4.08</v>
      </c>
      <c r="C27" s="4" t="inlineStr">
        <is>
          <t>77013</t>
        </is>
      </c>
      <c r="D27" s="4" t="inlineStr">
        <is>
          <t>PROPERTYZIPCODE</t>
        </is>
      </c>
    </row>
    <row r="28">
      <c r="A28" s="4" t="n">
        <v>2</v>
      </c>
      <c r="B28" s="4" t="n">
        <v>4.08</v>
      </c>
      <c r="C28" s="4" t="inlineStr">
        <is>
          <t>77093</t>
        </is>
      </c>
      <c r="D28" s="4" t="inlineStr">
        <is>
          <t>PROPERTYZIPCODE</t>
        </is>
      </c>
    </row>
    <row r="29">
      <c r="A29" s="4" t="n">
        <v>2</v>
      </c>
      <c r="B29" s="4" t="n">
        <v>4.08</v>
      </c>
      <c r="C29" s="4" t="inlineStr">
        <is>
          <t>77506</t>
        </is>
      </c>
      <c r="D29" s="4" t="inlineStr">
        <is>
          <t>PROPERTYZIPCODE</t>
        </is>
      </c>
    </row>
    <row r="30">
      <c r="A30" s="4" t="n">
        <v>2</v>
      </c>
      <c r="B30" s="4" t="n">
        <v>4.08</v>
      </c>
      <c r="C30" s="4" t="inlineStr">
        <is>
          <t>77034</t>
        </is>
      </c>
      <c r="D30" s="4" t="inlineStr">
        <is>
          <t>PROPERTYZIPCODE</t>
        </is>
      </c>
    </row>
    <row r="31">
      <c r="A31" s="4" t="n">
        <v>1</v>
      </c>
      <c r="B31" s="4" t="n">
        <v>2.04</v>
      </c>
      <c r="C31" s="4" t="inlineStr">
        <is>
          <t>77044</t>
        </is>
      </c>
      <c r="D31" s="4" t="inlineStr">
        <is>
          <t>PROPERTYZIPCODE</t>
        </is>
      </c>
    </row>
    <row r="32">
      <c r="A32" s="4" t="n">
        <v>1</v>
      </c>
      <c r="B32" s="4" t="n">
        <v>2.04</v>
      </c>
      <c r="C32" s="4" t="inlineStr">
        <is>
          <t>77080</t>
        </is>
      </c>
      <c r="D32" s="4" t="inlineStr">
        <is>
          <t>PROPERTYZIPCODE</t>
        </is>
      </c>
    </row>
    <row r="33">
      <c r="A33" s="4" t="n">
        <v>1</v>
      </c>
      <c r="B33" s="4" t="n">
        <v>2.04</v>
      </c>
      <c r="C33" s="4" t="inlineStr">
        <is>
          <t>77032</t>
        </is>
      </c>
      <c r="D33" s="4" t="inlineStr">
        <is>
          <t>PROPERTYZIPCODE</t>
        </is>
      </c>
    </row>
    <row r="34">
      <c r="A34" s="4" t="n">
        <v>1</v>
      </c>
      <c r="B34" s="4" t="n">
        <v>2.04</v>
      </c>
      <c r="C34" s="4" t="inlineStr">
        <is>
          <t>77015</t>
        </is>
      </c>
      <c r="D34" s="4" t="inlineStr">
        <is>
          <t>PROPERTYZIPCODE</t>
        </is>
      </c>
    </row>
    <row r="35">
      <c r="A35" s="4" t="n">
        <v>1</v>
      </c>
      <c r="B35" s="4" t="n">
        <v>2.04</v>
      </c>
      <c r="C35" s="4" t="inlineStr">
        <is>
          <t>77076</t>
        </is>
      </c>
      <c r="D35" s="4" t="inlineStr">
        <is>
          <t>PROPERTYZIPCODE</t>
        </is>
      </c>
    </row>
    <row r="36">
      <c r="A36" s="4" t="n">
        <v>1</v>
      </c>
      <c r="B36" s="4" t="n">
        <v>2.04</v>
      </c>
      <c r="C36" s="4" t="inlineStr">
        <is>
          <t>77012</t>
        </is>
      </c>
      <c r="D36" s="4" t="inlineStr">
        <is>
          <t>PROPERTYZIPCODE</t>
        </is>
      </c>
    </row>
    <row r="37">
      <c r="A37" s="4" t="n">
        <v>1</v>
      </c>
      <c r="B37" s="4" t="n">
        <v>2.04</v>
      </c>
      <c r="C37" s="4" t="inlineStr">
        <is>
          <t>77038</t>
        </is>
      </c>
      <c r="D37" s="4" t="inlineStr">
        <is>
          <t>PROPERTYZIPCODE</t>
        </is>
      </c>
    </row>
    <row r="38">
      <c r="A38" s="4" t="n">
        <v>1</v>
      </c>
      <c r="B38" s="4" t="n">
        <v>2.04</v>
      </c>
      <c r="C38" s="4" t="inlineStr">
        <is>
          <t>77587</t>
        </is>
      </c>
      <c r="D38" s="4" t="inlineStr">
        <is>
          <t>PROPERTYZIPCODE</t>
        </is>
      </c>
    </row>
    <row r="39">
      <c r="A39" s="4" t="n">
        <v>1</v>
      </c>
      <c r="B39" s="4" t="n">
        <v>2.04</v>
      </c>
      <c r="C39" s="4" t="inlineStr">
        <is>
          <t>77067</t>
        </is>
      </c>
      <c r="D39" s="4" t="inlineStr">
        <is>
          <t>PROPERTYZIPCODE</t>
        </is>
      </c>
    </row>
    <row r="40">
      <c r="A40" s="4" t="n">
        <v>1</v>
      </c>
      <c r="B40" s="4" t="n">
        <v>2.04</v>
      </c>
      <c r="C40" s="4" t="inlineStr">
        <is>
          <t>77039</t>
        </is>
      </c>
      <c r="D40" s="4" t="inlineStr">
        <is>
          <t>PROPERTYZIPCODE</t>
        </is>
      </c>
    </row>
    <row r="41">
      <c r="A41" s="4" t="n">
        <v>1</v>
      </c>
      <c r="B41" s="4" t="n">
        <v>2.04</v>
      </c>
      <c r="C41" s="4" t="inlineStr">
        <is>
          <t>77091</t>
        </is>
      </c>
      <c r="D41" s="4" t="inlineStr">
        <is>
          <t>PROPERTYZIPCODE</t>
        </is>
      </c>
    </row>
    <row r="42">
      <c r="A42" s="4" t="n">
        <v>1</v>
      </c>
      <c r="B42" s="4" t="n">
        <v>2.04</v>
      </c>
      <c r="C42" s="4" t="inlineStr">
        <is>
          <t>77099</t>
        </is>
      </c>
      <c r="D42" s="4" t="inlineStr">
        <is>
          <t>PROPERTYZIPCODE</t>
        </is>
      </c>
    </row>
    <row r="43">
      <c r="A43" s="4" t="n">
        <v>1</v>
      </c>
      <c r="B43" s="4" t="n">
        <v>2.04</v>
      </c>
      <c r="C43" s="4" t="inlineStr">
        <is>
          <t>77075</t>
        </is>
      </c>
      <c r="D43" s="4" t="inlineStr">
        <is>
          <t>PROPERTYZIPCODE</t>
        </is>
      </c>
    </row>
    <row r="44">
      <c r="A44" s="4" t="n">
        <v>1</v>
      </c>
      <c r="B44" s="4" t="n">
        <v>2.04</v>
      </c>
      <c r="C44" s="4" t="inlineStr">
        <is>
          <t>77020</t>
        </is>
      </c>
      <c r="D44" s="4" t="inlineStr">
        <is>
          <t>PROPERTYZIPCODE</t>
        </is>
      </c>
    </row>
    <row r="45">
      <c r="A45" s="9" t="n">
        <v>49</v>
      </c>
      <c r="B45" s="9" t="n">
        <v>100</v>
      </c>
      <c r="D45" s="9" t="inlineStr">
        <is>
          <t>Total PROPERTYZIPCODE</t>
        </is>
      </c>
    </row>
    <row r="46">
      <c r="A46" s="4" t="n">
        <v>45</v>
      </c>
      <c r="B46" s="4" t="n">
        <v>91.84</v>
      </c>
      <c r="C46" s="4" t="inlineStr">
        <is>
          <t>GARDEN</t>
        </is>
      </c>
      <c r="D46" s="4" t="inlineStr">
        <is>
          <t>Property Type</t>
        </is>
      </c>
    </row>
    <row r="47">
      <c r="A47" s="4" t="n">
        <v>3</v>
      </c>
      <c r="B47" s="4" t="n">
        <v>6.12</v>
      </c>
      <c r="C47" s="4" t="inlineStr">
        <is>
          <t>SENIOR</t>
        </is>
      </c>
      <c r="D47" s="4" t="inlineStr">
        <is>
          <t>Property Type</t>
        </is>
      </c>
    </row>
    <row r="48">
      <c r="A48" s="4" t="n">
        <v>1</v>
      </c>
      <c r="B48" s="4" t="n">
        <v>2.04</v>
      </c>
      <c r="C48" s="4" t="inlineStr">
        <is>
          <t>MIDRISE</t>
        </is>
      </c>
      <c r="D48" s="4" t="inlineStr">
        <is>
          <t>Property Type</t>
        </is>
      </c>
    </row>
    <row r="49">
      <c r="A49" s="9" t="n">
        <v>49</v>
      </c>
      <c r="B49" s="9" t="n">
        <v>100</v>
      </c>
      <c r="D49" s="9" t="inlineStr">
        <is>
          <t>Total Property Type</t>
        </is>
      </c>
    </row>
    <row r="50">
      <c r="A50" s="4" t="n">
        <v>5</v>
      </c>
      <c r="B50" s="4" t="n">
        <v>10.2</v>
      </c>
      <c r="C50" s="4" t="inlineStr">
        <is>
          <t>Less than 5 years</t>
        </is>
      </c>
      <c r="D50" s="4" t="inlineStr">
        <is>
          <t>Age of Property</t>
        </is>
      </c>
    </row>
    <row r="51">
      <c r="A51" s="4" t="n">
        <v>21</v>
      </c>
      <c r="B51" s="4" t="n">
        <v>42.86</v>
      </c>
      <c r="C51" s="4" t="inlineStr">
        <is>
          <t>5-9 years</t>
        </is>
      </c>
      <c r="D51" s="4" t="inlineStr">
        <is>
          <t>Age of Property</t>
        </is>
      </c>
    </row>
    <row r="52">
      <c r="A52" s="4" t="n">
        <v>9</v>
      </c>
      <c r="B52" s="4" t="n">
        <v>18.37</v>
      </c>
      <c r="C52" s="4" t="inlineStr">
        <is>
          <t>10-19 years</t>
        </is>
      </c>
      <c r="D52" s="4" t="inlineStr">
        <is>
          <t>Age of Property</t>
        </is>
      </c>
    </row>
    <row r="53">
      <c r="A53" s="4" t="n">
        <v>14</v>
      </c>
      <c r="B53" s="4" t="n">
        <v>28.57</v>
      </c>
      <c r="C53" s="4" t="inlineStr">
        <is>
          <t>20+ years</t>
        </is>
      </c>
      <c r="D53" s="4" t="inlineStr">
        <is>
          <t>Age of Property</t>
        </is>
      </c>
    </row>
    <row r="54">
      <c r="A54" s="9" t="n">
        <v>49</v>
      </c>
      <c r="B54" s="9" t="n">
        <v>100</v>
      </c>
      <c r="D54" s="9" t="inlineStr">
        <is>
          <t>Total Age of Property</t>
        </is>
      </c>
    </row>
    <row r="55">
      <c r="A55" s="4" t="n">
        <v>26</v>
      </c>
      <c r="B55" s="4" t="n">
        <v>53.06</v>
      </c>
      <c r="C55" s="4" t="inlineStr">
        <is>
          <t>Less than 100</t>
        </is>
      </c>
      <c r="D55" s="4" t="inlineStr">
        <is>
          <t>Property Size</t>
        </is>
      </c>
    </row>
    <row r="56">
      <c r="A56" s="4" t="n">
        <v>9</v>
      </c>
      <c r="B56" s="4" t="n">
        <v>18.37</v>
      </c>
      <c r="C56" s="4" t="inlineStr">
        <is>
          <t>100-199</t>
        </is>
      </c>
      <c r="D56" s="4" t="inlineStr">
        <is>
          <t>Property Size</t>
        </is>
      </c>
    </row>
    <row r="57">
      <c r="A57" s="4" t="n">
        <v>12</v>
      </c>
      <c r="B57" s="4" t="n">
        <v>24.49</v>
      </c>
      <c r="C57" s="4" t="inlineStr">
        <is>
          <t>200-299</t>
        </is>
      </c>
      <c r="D57" s="4" t="inlineStr">
        <is>
          <t>Property Size</t>
        </is>
      </c>
    </row>
    <row r="58">
      <c r="A58" s="4" t="n">
        <v>2</v>
      </c>
      <c r="B58" s="4" t="n">
        <v>4.08</v>
      </c>
      <c r="C58" s="4" t="inlineStr">
        <is>
          <t>400-499</t>
        </is>
      </c>
      <c r="D58" s="4" t="inlineStr">
        <is>
          <t>Property Size</t>
        </is>
      </c>
    </row>
    <row r="59">
      <c r="A59" s="9" t="n">
        <v>49</v>
      </c>
      <c r="B59" s="9" t="n">
        <v>100</v>
      </c>
      <c r="D59" s="9" t="inlineStr">
        <is>
          <t>Total Property Size</t>
        </is>
      </c>
    </row>
    <row r="60">
      <c r="A60" s="4" t="n">
        <v>32</v>
      </c>
      <c r="B60" s="4" t="n">
        <v>65.31</v>
      </c>
      <c r="C60" s="4" t="inlineStr">
        <is>
          <t>AFFORDABLE</t>
        </is>
      </c>
      <c r="D60" s="4" t="inlineStr">
        <is>
          <t>Rent Type</t>
        </is>
      </c>
    </row>
    <row r="61">
      <c r="A61" s="4" t="n">
        <v>17</v>
      </c>
      <c r="B61" s="4" t="n">
        <v>34.69</v>
      </c>
      <c r="C61" s="4" t="inlineStr">
        <is>
          <t>MARKETRATE</t>
        </is>
      </c>
      <c r="D61" s="4" t="inlineStr">
        <is>
          <t>Rent Type</t>
        </is>
      </c>
    </row>
    <row r="62">
      <c r="A62" s="9" t="n">
        <v>49</v>
      </c>
      <c r="B62" s="9" t="n">
        <v>100</v>
      </c>
      <c r="D62" s="9" t="inlineStr">
        <is>
          <t>Total Rent Type</t>
        </is>
      </c>
    </row>
    <row r="63"/>
  </sheetData>
  <mergeCells count="2">
    <mergeCell ref="A19:D19"/>
    <mergeCell ref="A1:B1"/>
  </mergeCells>
  <pageMargins left="0.75" right="0.75" top="1" bottom="1" header="0.5" footer="0.5"/>
</worksheet>
</file>

<file path=xl/worksheets/sheet266.xml><?xml version="1.0" encoding="utf-8"?>
<worksheet xmlns="http://schemas.openxmlformats.org/spreadsheetml/2006/main">
  <sheetPr>
    <outlinePr summaryBelow="1" summaryRight="1"/>
    <pageSetUpPr/>
  </sheetPr>
  <dimension ref="A1:D73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12113</v>
      </c>
    </row>
    <row r="3">
      <c r="A3" s="6" t="inlineStr">
        <is>
          <t>Sample (Total number of properties)</t>
        </is>
      </c>
      <c r="B3" s="4" t="n">
        <v>73</v>
      </c>
    </row>
    <row r="4">
      <c r="A4" s="6" t="inlineStr">
        <is>
          <t>Average property taxes per unit</t>
        </is>
      </c>
      <c r="B4" s="7" t="n">
        <v>2731</v>
      </c>
    </row>
    <row r="5">
      <c r="A5" s="6" t="inlineStr">
        <is>
          <t>Average payroll expenses per unit</t>
        </is>
      </c>
      <c r="B5" s="7" t="n">
        <v>1371</v>
      </c>
    </row>
    <row r="6">
      <c r="A6" s="6" t="inlineStr">
        <is>
          <t>Average capital expenditures per unit</t>
        </is>
      </c>
      <c r="B6" s="7" t="n">
        <v>237</v>
      </c>
    </row>
    <row r="7">
      <c r="A7" s="6" t="inlineStr">
        <is>
          <t>Average mortgage per unit</t>
        </is>
      </c>
      <c r="B7" s="7" t="n">
        <v>5401</v>
      </c>
    </row>
    <row r="8">
      <c r="A8" s="6" t="inlineStr">
        <is>
          <t>Average total operating expenses per unit</t>
        </is>
      </c>
      <c r="B8" s="7" t="n">
        <v>4863</v>
      </c>
    </row>
    <row r="9">
      <c r="A9" s="6" t="inlineStr">
        <is>
          <t>Average total expenses per unit</t>
        </is>
      </c>
      <c r="B9" s="7" t="n">
        <v>14604</v>
      </c>
    </row>
    <row r="10">
      <c r="A10" s="6" t="inlineStr">
        <is>
          <t>Average total profit per unit</t>
        </is>
      </c>
      <c r="B10" s="7" t="n">
        <v>1350</v>
      </c>
    </row>
    <row r="11">
      <c r="A11" s="6" t="inlineStr">
        <is>
          <t>Property taxes per dollar of rent</t>
        </is>
      </c>
      <c r="B11" s="4" t="inlineStr">
        <is>
          <t>17 cents</t>
        </is>
      </c>
    </row>
    <row r="12">
      <c r="A12" s="6" t="inlineStr">
        <is>
          <t>Payroll expenses per dollar of rent</t>
        </is>
      </c>
      <c r="B12" s="4" t="inlineStr">
        <is>
          <t>9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34 cents</t>
        </is>
      </c>
    </row>
    <row r="15">
      <c r="A15" s="6" t="inlineStr">
        <is>
          <t>Total operating expenses per dollar of rent</t>
        </is>
      </c>
      <c r="B15" s="4" t="inlineStr">
        <is>
          <t>30 cents</t>
        </is>
      </c>
    </row>
    <row r="16">
      <c r="A16" s="6" t="inlineStr">
        <is>
          <t>Total expenses per dollar of rent</t>
        </is>
      </c>
      <c r="B16" s="4" t="inlineStr">
        <is>
          <t>92 cents</t>
        </is>
      </c>
    </row>
    <row r="17">
      <c r="A17" s="6" t="inlineStr">
        <is>
          <t>Total profit per dollar of rent</t>
        </is>
      </c>
      <c r="B17" s="4" t="inlineStr">
        <is>
          <t>8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10</v>
      </c>
      <c r="B21" s="4" t="n">
        <v>13.7</v>
      </c>
      <c r="C21" s="4" t="inlineStr">
        <is>
          <t>75219</t>
        </is>
      </c>
      <c r="D21" s="4" t="inlineStr">
        <is>
          <t>PROPERTYZIPCODE</t>
        </is>
      </c>
    </row>
    <row r="22">
      <c r="A22" s="4" t="n">
        <v>9</v>
      </c>
      <c r="B22" s="4" t="n">
        <v>12.33</v>
      </c>
      <c r="C22" s="4" t="inlineStr">
        <is>
          <t>75104</t>
        </is>
      </c>
      <c r="D22" s="4" t="inlineStr">
        <is>
          <t>PROPERTYZIPCODE</t>
        </is>
      </c>
    </row>
    <row r="23">
      <c r="A23" s="4" t="n">
        <v>5</v>
      </c>
      <c r="B23" s="4" t="n">
        <v>6.85</v>
      </c>
      <c r="C23" s="4" t="inlineStr">
        <is>
          <t>75237</t>
        </is>
      </c>
      <c r="D23" s="4" t="inlineStr">
        <is>
          <t>PROPERTYZIPCODE</t>
        </is>
      </c>
    </row>
    <row r="24">
      <c r="A24" s="4" t="n">
        <v>4</v>
      </c>
      <c r="B24" s="4" t="n">
        <v>5.48</v>
      </c>
      <c r="C24" s="4" t="inlineStr">
        <is>
          <t>75235</t>
        </is>
      </c>
      <c r="D24" s="4" t="inlineStr">
        <is>
          <t>PROPERTYZIPCODE</t>
        </is>
      </c>
    </row>
    <row r="25">
      <c r="A25" s="4" t="n">
        <v>4</v>
      </c>
      <c r="B25" s="4" t="n">
        <v>5.48</v>
      </c>
      <c r="C25" s="4" t="inlineStr">
        <is>
          <t>75210</t>
        </is>
      </c>
      <c r="D25" s="4" t="inlineStr">
        <is>
          <t>PROPERTYZIPCODE</t>
        </is>
      </c>
    </row>
    <row r="26">
      <c r="A26" s="4" t="n">
        <v>3</v>
      </c>
      <c r="B26" s="4" t="n">
        <v>4.11</v>
      </c>
      <c r="C26" s="4" t="inlineStr">
        <is>
          <t>75201</t>
        </is>
      </c>
      <c r="D26" s="4" t="inlineStr">
        <is>
          <t>PROPERTYZIPCODE</t>
        </is>
      </c>
    </row>
    <row r="27">
      <c r="A27" s="4" t="n">
        <v>3</v>
      </c>
      <c r="B27" s="4" t="n">
        <v>4.11</v>
      </c>
      <c r="C27" s="4" t="inlineStr">
        <is>
          <t>75217</t>
        </is>
      </c>
      <c r="D27" s="4" t="inlineStr">
        <is>
          <t>PROPERTYZIPCODE</t>
        </is>
      </c>
    </row>
    <row r="28">
      <c r="A28" s="4" t="n">
        <v>3</v>
      </c>
      <c r="B28" s="4" t="n">
        <v>4.11</v>
      </c>
      <c r="C28" s="4" t="inlineStr">
        <is>
          <t>75216</t>
        </is>
      </c>
      <c r="D28" s="4" t="inlineStr">
        <is>
          <t>PROPERTYZIPCODE</t>
        </is>
      </c>
    </row>
    <row r="29">
      <c r="A29" s="4" t="n">
        <v>3</v>
      </c>
      <c r="B29" s="4" t="n">
        <v>4.11</v>
      </c>
      <c r="C29" s="4" t="inlineStr">
        <is>
          <t>75236</t>
        </is>
      </c>
      <c r="D29" s="4" t="inlineStr">
        <is>
          <t>PROPERTYZIPCODE</t>
        </is>
      </c>
    </row>
    <row r="30">
      <c r="A30" s="4" t="n">
        <v>2</v>
      </c>
      <c r="B30" s="4" t="n">
        <v>2.74</v>
      </c>
      <c r="C30" s="4" t="inlineStr">
        <is>
          <t>75204</t>
        </is>
      </c>
      <c r="D30" s="4" t="inlineStr">
        <is>
          <t>PROPERTYZIPCODE</t>
        </is>
      </c>
    </row>
    <row r="31">
      <c r="A31" s="4" t="n">
        <v>2</v>
      </c>
      <c r="B31" s="4" t="n">
        <v>2.74</v>
      </c>
      <c r="C31" s="4" t="inlineStr">
        <is>
          <t>75215</t>
        </is>
      </c>
      <c r="D31" s="4" t="inlineStr">
        <is>
          <t>PROPERTYZIPCODE</t>
        </is>
      </c>
    </row>
    <row r="32">
      <c r="A32" s="4" t="n">
        <v>2</v>
      </c>
      <c r="B32" s="4" t="n">
        <v>2.74</v>
      </c>
      <c r="C32" s="4" t="inlineStr">
        <is>
          <t>75226</t>
        </is>
      </c>
      <c r="D32" s="4" t="inlineStr">
        <is>
          <t>PROPERTYZIPCODE</t>
        </is>
      </c>
    </row>
    <row r="33">
      <c r="A33" s="4" t="n">
        <v>2</v>
      </c>
      <c r="B33" s="4" t="n">
        <v>2.74</v>
      </c>
      <c r="C33" s="4" t="inlineStr">
        <is>
          <t>75172</t>
        </is>
      </c>
      <c r="D33" s="4" t="inlineStr">
        <is>
          <t>PROPERTYZIPCODE</t>
        </is>
      </c>
    </row>
    <row r="34">
      <c r="A34" s="4" t="n">
        <v>2</v>
      </c>
      <c r="B34" s="4" t="n">
        <v>2.74</v>
      </c>
      <c r="C34" s="4" t="inlineStr">
        <is>
          <t>75232</t>
        </is>
      </c>
      <c r="D34" s="4" t="inlineStr">
        <is>
          <t>PROPERTYZIPCODE</t>
        </is>
      </c>
    </row>
    <row r="35">
      <c r="A35" s="4" t="n">
        <v>2</v>
      </c>
      <c r="B35" s="4" t="n">
        <v>2.74</v>
      </c>
      <c r="C35" s="4" t="inlineStr">
        <is>
          <t>75241</t>
        </is>
      </c>
      <c r="D35" s="4" t="inlineStr">
        <is>
          <t>PROPERTYZIPCODE</t>
        </is>
      </c>
    </row>
    <row r="36">
      <c r="A36" s="4" t="n">
        <v>2</v>
      </c>
      <c r="B36" s="4" t="n">
        <v>2.74</v>
      </c>
      <c r="C36" s="4" t="inlineStr">
        <is>
          <t>75115</t>
        </is>
      </c>
      <c r="D36" s="4" t="inlineStr">
        <is>
          <t>PROPERTYZIPCODE</t>
        </is>
      </c>
    </row>
    <row r="37">
      <c r="A37" s="4" t="n">
        <v>2</v>
      </c>
      <c r="B37" s="4" t="n">
        <v>2.74</v>
      </c>
      <c r="C37" s="4" t="inlineStr">
        <is>
          <t>75203</t>
        </is>
      </c>
      <c r="D37" s="4" t="inlineStr">
        <is>
          <t>PROPERTYZIPCODE</t>
        </is>
      </c>
    </row>
    <row r="38">
      <c r="A38" s="4" t="n">
        <v>1</v>
      </c>
      <c r="B38" s="4" t="n">
        <v>1.37</v>
      </c>
      <c r="C38" s="4" t="inlineStr">
        <is>
          <t>76014</t>
        </is>
      </c>
      <c r="D38" s="4" t="inlineStr">
        <is>
          <t>PROPERTYZIPCODE</t>
        </is>
      </c>
    </row>
    <row r="39">
      <c r="A39" s="4" t="n">
        <v>1</v>
      </c>
      <c r="B39" s="4" t="n">
        <v>1.37</v>
      </c>
      <c r="C39" s="4" t="inlineStr">
        <is>
          <t>75205</t>
        </is>
      </c>
      <c r="D39" s="4" t="inlineStr">
        <is>
          <t>PROPERTYZIPCODE</t>
        </is>
      </c>
    </row>
    <row r="40">
      <c r="A40" s="4" t="n">
        <v>1</v>
      </c>
      <c r="B40" s="4" t="n">
        <v>1.37</v>
      </c>
      <c r="C40" s="4" t="inlineStr">
        <is>
          <t>75057</t>
        </is>
      </c>
      <c r="D40" s="4" t="inlineStr">
        <is>
          <t>PROPERTYZIPCODE</t>
        </is>
      </c>
    </row>
    <row r="41">
      <c r="A41" s="4" t="n">
        <v>1</v>
      </c>
      <c r="B41" s="4" t="n">
        <v>1.37</v>
      </c>
      <c r="C41" s="4" t="inlineStr">
        <is>
          <t>75246</t>
        </is>
      </c>
      <c r="D41" s="4" t="inlineStr">
        <is>
          <t>PROPERTYZIPCODE</t>
        </is>
      </c>
    </row>
    <row r="42">
      <c r="A42" s="4" t="n">
        <v>1</v>
      </c>
      <c r="B42" s="4" t="n">
        <v>1.37</v>
      </c>
      <c r="C42" s="4" t="inlineStr">
        <is>
          <t>75209</t>
        </is>
      </c>
      <c r="D42" s="4" t="inlineStr">
        <is>
          <t>PROPERTYZIPCODE</t>
        </is>
      </c>
    </row>
    <row r="43">
      <c r="A43" s="4" t="n">
        <v>1</v>
      </c>
      <c r="B43" s="4" t="n">
        <v>1.37</v>
      </c>
      <c r="C43" s="4" t="inlineStr">
        <is>
          <t>75233</t>
        </is>
      </c>
      <c r="D43" s="4" t="inlineStr">
        <is>
          <t>PROPERTYZIPCODE</t>
        </is>
      </c>
    </row>
    <row r="44">
      <c r="A44" s="4" t="n">
        <v>1</v>
      </c>
      <c r="B44" s="4" t="n">
        <v>1.37</v>
      </c>
      <c r="C44" s="4" t="inlineStr">
        <is>
          <t>75154</t>
        </is>
      </c>
      <c r="D44" s="4" t="inlineStr">
        <is>
          <t>PROPERTYZIPCODE</t>
        </is>
      </c>
    </row>
    <row r="45">
      <c r="A45" s="4" t="n">
        <v>1</v>
      </c>
      <c r="B45" s="4" t="n">
        <v>1.37</v>
      </c>
      <c r="C45" s="4" t="inlineStr">
        <is>
          <t>75224</t>
        </is>
      </c>
      <c r="D45" s="4" t="inlineStr">
        <is>
          <t>PROPERTYZIPCODE</t>
        </is>
      </c>
    </row>
    <row r="46">
      <c r="A46" s="4" t="n">
        <v>1</v>
      </c>
      <c r="B46" s="4" t="n">
        <v>1.37</v>
      </c>
      <c r="C46" s="4" t="inlineStr">
        <is>
          <t>75052</t>
        </is>
      </c>
      <c r="D46" s="4" t="inlineStr">
        <is>
          <t>PROPERTYZIPCODE</t>
        </is>
      </c>
    </row>
    <row r="47">
      <c r="A47" s="4" t="n">
        <v>1</v>
      </c>
      <c r="B47" s="4" t="n">
        <v>1.37</v>
      </c>
      <c r="C47" s="4" t="inlineStr">
        <is>
          <t>75223</t>
        </is>
      </c>
      <c r="D47" s="4" t="inlineStr">
        <is>
          <t>PROPERTYZIPCODE</t>
        </is>
      </c>
    </row>
    <row r="48">
      <c r="A48" s="4" t="n">
        <v>1</v>
      </c>
      <c r="B48" s="4" t="n">
        <v>1.37</v>
      </c>
      <c r="C48" s="4" t="inlineStr">
        <is>
          <t>75211</t>
        </is>
      </c>
      <c r="D48" s="4" t="inlineStr">
        <is>
          <t>PROPERTYZIPCODE</t>
        </is>
      </c>
    </row>
    <row r="49">
      <c r="A49" s="4" t="n">
        <v>1</v>
      </c>
      <c r="B49" s="4" t="n">
        <v>1.37</v>
      </c>
      <c r="C49" s="4" t="inlineStr">
        <is>
          <t>75202</t>
        </is>
      </c>
      <c r="D49" s="4" t="inlineStr">
        <is>
          <t>PROPERTYZIPCODE</t>
        </is>
      </c>
    </row>
    <row r="50">
      <c r="A50" s="4" t="n">
        <v>1</v>
      </c>
      <c r="B50" s="4" t="n">
        <v>1.37</v>
      </c>
      <c r="C50" s="4" t="inlineStr">
        <is>
          <t>75206</t>
        </is>
      </c>
      <c r="D50" s="4" t="inlineStr">
        <is>
          <t>PROPERTYZIPCODE</t>
        </is>
      </c>
    </row>
    <row r="51">
      <c r="A51" s="9" t="n">
        <v>73</v>
      </c>
      <c r="B51" s="9" t="n">
        <v>100</v>
      </c>
      <c r="D51" s="9" t="inlineStr">
        <is>
          <t>Total PROPERTYZIPCODE</t>
        </is>
      </c>
    </row>
    <row r="52">
      <c r="A52" s="4" t="n">
        <v>61</v>
      </c>
      <c r="B52" s="4" t="n">
        <v>83.56</v>
      </c>
      <c r="C52" s="4" t="inlineStr">
        <is>
          <t>GARDEN</t>
        </is>
      </c>
      <c r="D52" s="4" t="inlineStr">
        <is>
          <t>Property Type</t>
        </is>
      </c>
    </row>
    <row r="53">
      <c r="A53" s="4" t="n">
        <v>6</v>
      </c>
      <c r="B53" s="4" t="n">
        <v>8.220000000000001</v>
      </c>
      <c r="C53" s="4" t="inlineStr">
        <is>
          <t>MIDRISE</t>
        </is>
      </c>
      <c r="D53" s="4" t="inlineStr">
        <is>
          <t>Property Type</t>
        </is>
      </c>
    </row>
    <row r="54">
      <c r="A54" s="4" t="n">
        <v>3</v>
      </c>
      <c r="B54" s="4" t="n">
        <v>4.11</v>
      </c>
      <c r="C54" s="4" t="inlineStr">
        <is>
          <t>SENIOR</t>
        </is>
      </c>
      <c r="D54" s="4" t="inlineStr">
        <is>
          <t>Property Type</t>
        </is>
      </c>
    </row>
    <row r="55">
      <c r="A55" s="4" t="n">
        <v>2</v>
      </c>
      <c r="B55" s="4" t="n">
        <v>2.74</v>
      </c>
      <c r="C55" s="4" t="inlineStr">
        <is>
          <t>MANUF</t>
        </is>
      </c>
      <c r="D55" s="4" t="inlineStr">
        <is>
          <t>Property Type</t>
        </is>
      </c>
    </row>
    <row r="56">
      <c r="A56" s="4" t="n">
        <v>1</v>
      </c>
      <c r="B56" s="4" t="n">
        <v>1.37</v>
      </c>
      <c r="C56" s="4" t="inlineStr">
        <is>
          <t>HIRISE</t>
        </is>
      </c>
      <c r="D56" s="4" t="inlineStr">
        <is>
          <t>Property Type</t>
        </is>
      </c>
    </row>
    <row r="57">
      <c r="A57" s="9" t="n">
        <v>73</v>
      </c>
      <c r="B57" s="9" t="n">
        <v>100</v>
      </c>
      <c r="D57" s="9" t="inlineStr">
        <is>
          <t>Total Property Type</t>
        </is>
      </c>
    </row>
    <row r="58">
      <c r="A58" s="4" t="n">
        <v>3</v>
      </c>
      <c r="B58" s="4" t="n">
        <v>4.11</v>
      </c>
      <c r="C58" s="4" t="inlineStr">
        <is>
          <t>Less than 5 years</t>
        </is>
      </c>
      <c r="D58" s="4" t="inlineStr">
        <is>
          <t>Age of Property</t>
        </is>
      </c>
    </row>
    <row r="59">
      <c r="A59" s="4" t="n">
        <v>20</v>
      </c>
      <c r="B59" s="4" t="n">
        <v>27.4</v>
      </c>
      <c r="C59" s="4" t="inlineStr">
        <is>
          <t>5-9 years</t>
        </is>
      </c>
      <c r="D59" s="4" t="inlineStr">
        <is>
          <t>Age of Property</t>
        </is>
      </c>
    </row>
    <row r="60">
      <c r="A60" s="4" t="n">
        <v>13</v>
      </c>
      <c r="B60" s="4" t="n">
        <v>17.81</v>
      </c>
      <c r="C60" s="4" t="inlineStr">
        <is>
          <t>10-19 years</t>
        </is>
      </c>
      <c r="D60" s="4" t="inlineStr">
        <is>
          <t>Age of Property</t>
        </is>
      </c>
    </row>
    <row r="61">
      <c r="A61" s="4" t="n">
        <v>37</v>
      </c>
      <c r="B61" s="4" t="n">
        <v>50.68</v>
      </c>
      <c r="C61" s="4" t="inlineStr">
        <is>
          <t>20+ years</t>
        </is>
      </c>
      <c r="D61" s="4" t="inlineStr">
        <is>
          <t>Age of Property</t>
        </is>
      </c>
    </row>
    <row r="62">
      <c r="A62" s="9" t="n">
        <v>73</v>
      </c>
      <c r="B62" s="9" t="n">
        <v>100</v>
      </c>
      <c r="D62" s="9" t="inlineStr">
        <is>
          <t>Total Age of Property</t>
        </is>
      </c>
    </row>
    <row r="63">
      <c r="A63" s="4" t="n">
        <v>30</v>
      </c>
      <c r="B63" s="4" t="n">
        <v>41.1</v>
      </c>
      <c r="C63" s="4" t="inlineStr">
        <is>
          <t>Less than 100</t>
        </is>
      </c>
      <c r="D63" s="4" t="inlineStr">
        <is>
          <t>Property Size</t>
        </is>
      </c>
    </row>
    <row r="64">
      <c r="A64" s="4" t="n">
        <v>18</v>
      </c>
      <c r="B64" s="4" t="n">
        <v>24.66</v>
      </c>
      <c r="C64" s="4" t="inlineStr">
        <is>
          <t>100-199</t>
        </is>
      </c>
      <c r="D64" s="4" t="inlineStr">
        <is>
          <t>Property Size</t>
        </is>
      </c>
    </row>
    <row r="65">
      <c r="A65" s="4" t="n">
        <v>10</v>
      </c>
      <c r="B65" s="4" t="n">
        <v>13.7</v>
      </c>
      <c r="C65" s="4" t="inlineStr">
        <is>
          <t>200-299</t>
        </is>
      </c>
      <c r="D65" s="4" t="inlineStr">
        <is>
          <t>Property Size</t>
        </is>
      </c>
    </row>
    <row r="66">
      <c r="A66" s="4" t="n">
        <v>13</v>
      </c>
      <c r="B66" s="4" t="n">
        <v>17.81</v>
      </c>
      <c r="C66" s="4" t="inlineStr">
        <is>
          <t>300-399</t>
        </is>
      </c>
      <c r="D66" s="4" t="inlineStr">
        <is>
          <t>Property Size</t>
        </is>
      </c>
    </row>
    <row r="67">
      <c r="A67" s="4" t="n">
        <v>1</v>
      </c>
      <c r="B67" s="4" t="n">
        <v>1.37</v>
      </c>
      <c r="C67" s="4" t="inlineStr">
        <is>
          <t>400-499</t>
        </is>
      </c>
      <c r="D67" s="4" t="inlineStr">
        <is>
          <t>Property Size</t>
        </is>
      </c>
    </row>
    <row r="68">
      <c r="A68" s="4" t="n">
        <v>1</v>
      </c>
      <c r="B68" s="4" t="n">
        <v>1.37</v>
      </c>
      <c r="C68" s="4" t="inlineStr">
        <is>
          <t>500+</t>
        </is>
      </c>
      <c r="D68" s="4" t="inlineStr">
        <is>
          <t>Property Size</t>
        </is>
      </c>
    </row>
    <row r="69">
      <c r="A69" s="9" t="n">
        <v>73</v>
      </c>
      <c r="B69" s="9" t="n">
        <v>100</v>
      </c>
      <c r="D69" s="9" t="inlineStr">
        <is>
          <t>Total Property Size</t>
        </is>
      </c>
    </row>
    <row r="70">
      <c r="A70" s="4" t="n">
        <v>41</v>
      </c>
      <c r="B70" s="4" t="n">
        <v>56.16</v>
      </c>
      <c r="C70" s="4" t="inlineStr">
        <is>
          <t>AFFORDABLE</t>
        </is>
      </c>
      <c r="D70" s="4" t="inlineStr">
        <is>
          <t>Rent Type</t>
        </is>
      </c>
    </row>
    <row r="71">
      <c r="A71" s="4" t="n">
        <v>32</v>
      </c>
      <c r="B71" s="4" t="n">
        <v>43.84</v>
      </c>
      <c r="C71" s="4" t="inlineStr">
        <is>
          <t>MARKETRATE</t>
        </is>
      </c>
      <c r="D71" s="4" t="inlineStr">
        <is>
          <t>Rent Type</t>
        </is>
      </c>
    </row>
    <row r="72">
      <c r="A72" s="9" t="n">
        <v>73</v>
      </c>
      <c r="B72" s="9" t="n">
        <v>100</v>
      </c>
      <c r="D72" s="9" t="inlineStr">
        <is>
          <t>Total Rent Type</t>
        </is>
      </c>
    </row>
    <row r="73"/>
  </sheetData>
  <mergeCells count="2">
    <mergeCell ref="A19:D19"/>
    <mergeCell ref="A1:B1"/>
  </mergeCells>
  <pageMargins left="0.75" right="0.75" top="1" bottom="1" header="0.5" footer="0.5"/>
</worksheet>
</file>

<file path=xl/worksheets/sheet267.xml><?xml version="1.0" encoding="utf-8"?>
<worksheet xmlns="http://schemas.openxmlformats.org/spreadsheetml/2006/main">
  <sheetPr>
    <outlinePr summaryBelow="1" summaryRight="1"/>
    <pageSetUpPr/>
  </sheetPr>
  <dimension ref="A1:D71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23784</v>
      </c>
    </row>
    <row r="3">
      <c r="A3" s="6" t="inlineStr">
        <is>
          <t>Sample (Total number of properties)</t>
        </is>
      </c>
      <c r="B3" s="4" t="n">
        <v>125</v>
      </c>
    </row>
    <row r="4">
      <c r="A4" s="6" t="inlineStr">
        <is>
          <t>Average property taxes per unit</t>
        </is>
      </c>
      <c r="B4" s="7" t="n">
        <v>2389</v>
      </c>
    </row>
    <row r="5">
      <c r="A5" s="6" t="inlineStr">
        <is>
          <t>Average payroll expenses per unit</t>
        </is>
      </c>
      <c r="B5" s="7" t="n">
        <v>1421</v>
      </c>
    </row>
    <row r="6">
      <c r="A6" s="6" t="inlineStr">
        <is>
          <t>Average capital expenditures per unit</t>
        </is>
      </c>
      <c r="B6" s="7" t="n">
        <v>261</v>
      </c>
    </row>
    <row r="7">
      <c r="A7" s="6" t="inlineStr">
        <is>
          <t>Average mortgage per unit</t>
        </is>
      </c>
      <c r="B7" s="7" t="n">
        <v>5319</v>
      </c>
    </row>
    <row r="8">
      <c r="A8" s="6" t="inlineStr">
        <is>
          <t>Average total operating expenses per unit</t>
        </is>
      </c>
      <c r="B8" s="7" t="n">
        <v>4336</v>
      </c>
    </row>
    <row r="9">
      <c r="A9" s="6" t="inlineStr">
        <is>
          <t>Average total expenses per unit</t>
        </is>
      </c>
      <c r="B9" s="7" t="n">
        <v>13726</v>
      </c>
    </row>
    <row r="10">
      <c r="A10" s="6" t="inlineStr">
        <is>
          <t>Average total profit per unit</t>
        </is>
      </c>
      <c r="B10" s="7" t="n">
        <v>1330</v>
      </c>
    </row>
    <row r="11">
      <c r="A11" s="6" t="inlineStr">
        <is>
          <t>Property taxes per dollar of rent</t>
        </is>
      </c>
      <c r="B11" s="4" t="inlineStr">
        <is>
          <t>16 cents</t>
        </is>
      </c>
    </row>
    <row r="12">
      <c r="A12" s="6" t="inlineStr">
        <is>
          <t>Payroll expenses per dollar of rent</t>
        </is>
      </c>
      <c r="B12" s="4" t="inlineStr">
        <is>
          <t>9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35 cents</t>
        </is>
      </c>
    </row>
    <row r="15">
      <c r="A15" s="6" t="inlineStr">
        <is>
          <t>Total operating expenses per dollar of rent</t>
        </is>
      </c>
      <c r="B15" s="4" t="inlineStr">
        <is>
          <t>29 cents</t>
        </is>
      </c>
    </row>
    <row r="16">
      <c r="A16" s="6" t="inlineStr">
        <is>
          <t>Total expenses per dollar of rent</t>
        </is>
      </c>
      <c r="B16" s="4" t="inlineStr">
        <is>
          <t>91 cents</t>
        </is>
      </c>
    </row>
    <row r="17">
      <c r="A17" s="6" t="inlineStr">
        <is>
          <t>Total profit per dollar of rent</t>
        </is>
      </c>
      <c r="B17" s="4" t="inlineStr">
        <is>
          <t>9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21</v>
      </c>
      <c r="B21" s="4" t="n">
        <v>16.8</v>
      </c>
      <c r="C21" s="4" t="inlineStr">
        <is>
          <t>75231</t>
        </is>
      </c>
      <c r="D21" s="4" t="inlineStr">
        <is>
          <t>PROPERTYZIPCODE</t>
        </is>
      </c>
    </row>
    <row r="22">
      <c r="A22" s="4" t="n">
        <v>13</v>
      </c>
      <c r="B22" s="4" t="n">
        <v>10.4</v>
      </c>
      <c r="C22" s="4" t="inlineStr">
        <is>
          <t>75206</t>
        </is>
      </c>
      <c r="D22" s="4" t="inlineStr">
        <is>
          <t>PROPERTYZIPCODE</t>
        </is>
      </c>
    </row>
    <row r="23">
      <c r="A23" s="4" t="n">
        <v>10</v>
      </c>
      <c r="B23" s="4" t="n">
        <v>8</v>
      </c>
      <c r="C23" s="4" t="inlineStr">
        <is>
          <t>75204</t>
        </is>
      </c>
      <c r="D23" s="4" t="inlineStr">
        <is>
          <t>PROPERTYZIPCODE</t>
        </is>
      </c>
    </row>
    <row r="24">
      <c r="A24" s="4" t="n">
        <v>9</v>
      </c>
      <c r="B24" s="4" t="n">
        <v>7.2</v>
      </c>
      <c r="C24" s="4" t="inlineStr">
        <is>
          <t>75287</t>
        </is>
      </c>
      <c r="D24" s="4" t="inlineStr">
        <is>
          <t>PROPERTYZIPCODE</t>
        </is>
      </c>
    </row>
    <row r="25">
      <c r="A25" s="4" t="n">
        <v>8</v>
      </c>
      <c r="B25" s="4" t="n">
        <v>6.4</v>
      </c>
      <c r="C25" s="4" t="inlineStr">
        <is>
          <t>75254</t>
        </is>
      </c>
      <c r="D25" s="4" t="inlineStr">
        <is>
          <t>PROPERTYZIPCODE</t>
        </is>
      </c>
    </row>
    <row r="26">
      <c r="A26" s="4" t="n">
        <v>8</v>
      </c>
      <c r="B26" s="4" t="n">
        <v>6.4</v>
      </c>
      <c r="C26" s="4" t="inlineStr">
        <is>
          <t>75230</t>
        </is>
      </c>
      <c r="D26" s="4" t="inlineStr">
        <is>
          <t>PROPERTYZIPCODE</t>
        </is>
      </c>
    </row>
    <row r="27">
      <c r="A27" s="4" t="n">
        <v>5</v>
      </c>
      <c r="B27" s="4" t="n">
        <v>4</v>
      </c>
      <c r="C27" s="4" t="inlineStr">
        <is>
          <t>75228</t>
        </is>
      </c>
      <c r="D27" s="4" t="inlineStr">
        <is>
          <t>PROPERTYZIPCODE</t>
        </is>
      </c>
    </row>
    <row r="28">
      <c r="A28" s="4" t="n">
        <v>5</v>
      </c>
      <c r="B28" s="4" t="n">
        <v>4</v>
      </c>
      <c r="C28" s="4" t="inlineStr">
        <is>
          <t>75240</t>
        </is>
      </c>
      <c r="D28" s="4" t="inlineStr">
        <is>
          <t>PROPERTYZIPCODE</t>
        </is>
      </c>
    </row>
    <row r="29">
      <c r="A29" s="4" t="n">
        <v>4</v>
      </c>
      <c r="B29" s="4" t="n">
        <v>3.2</v>
      </c>
      <c r="C29" s="4" t="inlineStr">
        <is>
          <t>75082</t>
        </is>
      </c>
      <c r="D29" s="4" t="inlineStr">
        <is>
          <t>PROPERTYZIPCODE</t>
        </is>
      </c>
    </row>
    <row r="30">
      <c r="A30" s="4" t="n">
        <v>4</v>
      </c>
      <c r="B30" s="4" t="n">
        <v>3.2</v>
      </c>
      <c r="C30" s="4" t="inlineStr">
        <is>
          <t>75081</t>
        </is>
      </c>
      <c r="D30" s="4" t="inlineStr">
        <is>
          <t>PROPERTYZIPCODE</t>
        </is>
      </c>
    </row>
    <row r="31">
      <c r="A31" s="4" t="n">
        <v>4</v>
      </c>
      <c r="B31" s="4" t="n">
        <v>3.2</v>
      </c>
      <c r="C31" s="4" t="inlineStr">
        <is>
          <t>75042</t>
        </is>
      </c>
      <c r="D31" s="4" t="inlineStr">
        <is>
          <t>PROPERTYZIPCODE</t>
        </is>
      </c>
    </row>
    <row r="32">
      <c r="A32" s="4" t="n">
        <v>4</v>
      </c>
      <c r="B32" s="4" t="n">
        <v>3.2</v>
      </c>
      <c r="C32" s="4" t="inlineStr">
        <is>
          <t>75214</t>
        </is>
      </c>
      <c r="D32" s="4" t="inlineStr">
        <is>
          <t>PROPERTYZIPCODE</t>
        </is>
      </c>
    </row>
    <row r="33">
      <c r="A33" s="4" t="n">
        <v>3</v>
      </c>
      <c r="B33" s="4" t="n">
        <v>2.4</v>
      </c>
      <c r="C33" s="4" t="inlineStr">
        <is>
          <t>75001</t>
        </is>
      </c>
      <c r="D33" s="4" t="inlineStr">
        <is>
          <t>PROPERTYZIPCODE</t>
        </is>
      </c>
    </row>
    <row r="34">
      <c r="A34" s="4" t="n">
        <v>3</v>
      </c>
      <c r="B34" s="4" t="n">
        <v>2.4</v>
      </c>
      <c r="C34" s="4" t="inlineStr">
        <is>
          <t>75243</t>
        </is>
      </c>
      <c r="D34" s="4" t="inlineStr">
        <is>
          <t>PROPERTYZIPCODE</t>
        </is>
      </c>
    </row>
    <row r="35">
      <c r="A35" s="4" t="n">
        <v>3</v>
      </c>
      <c r="B35" s="4" t="n">
        <v>2.4</v>
      </c>
      <c r="C35" s="4" t="inlineStr">
        <is>
          <t>75227</t>
        </is>
      </c>
      <c r="D35" s="4" t="inlineStr">
        <is>
          <t>PROPERTYZIPCODE</t>
        </is>
      </c>
    </row>
    <row r="36">
      <c r="A36" s="4" t="n">
        <v>3</v>
      </c>
      <c r="B36" s="4" t="n">
        <v>2.4</v>
      </c>
      <c r="C36" s="4" t="inlineStr">
        <is>
          <t>75074</t>
        </is>
      </c>
      <c r="D36" s="4" t="inlineStr">
        <is>
          <t>PROPERTYZIPCODE</t>
        </is>
      </c>
    </row>
    <row r="37">
      <c r="A37" s="4" t="n">
        <v>2</v>
      </c>
      <c r="B37" s="4" t="n">
        <v>1.6</v>
      </c>
      <c r="C37" s="4" t="inlineStr">
        <is>
          <t>75218</t>
        </is>
      </c>
      <c r="D37" s="4" t="inlineStr">
        <is>
          <t>PROPERTYZIPCODE</t>
        </is>
      </c>
    </row>
    <row r="38">
      <c r="A38" s="4" t="n">
        <v>2</v>
      </c>
      <c r="B38" s="4" t="n">
        <v>1.6</v>
      </c>
      <c r="C38" s="4" t="inlineStr">
        <is>
          <t>75149</t>
        </is>
      </c>
      <c r="D38" s="4" t="inlineStr">
        <is>
          <t>PROPERTYZIPCODE</t>
        </is>
      </c>
    </row>
    <row r="39">
      <c r="A39" s="4" t="n">
        <v>2</v>
      </c>
      <c r="B39" s="4" t="n">
        <v>1.6</v>
      </c>
      <c r="C39" s="4" t="inlineStr">
        <is>
          <t>75044</t>
        </is>
      </c>
      <c r="D39" s="4" t="inlineStr">
        <is>
          <t>PROPERTYZIPCODE</t>
        </is>
      </c>
    </row>
    <row r="40">
      <c r="A40" s="4" t="n">
        <v>2</v>
      </c>
      <c r="B40" s="4" t="n">
        <v>1.6</v>
      </c>
      <c r="C40" s="4" t="inlineStr">
        <is>
          <t>75180</t>
        </is>
      </c>
      <c r="D40" s="4" t="inlineStr">
        <is>
          <t>PROPERTYZIPCODE</t>
        </is>
      </c>
    </row>
    <row r="41">
      <c r="A41" s="4" t="n">
        <v>1</v>
      </c>
      <c r="B41" s="4" t="n">
        <v>0.8</v>
      </c>
      <c r="C41" s="4" t="inlineStr">
        <is>
          <t>75244</t>
        </is>
      </c>
      <c r="D41" s="4" t="inlineStr">
        <is>
          <t>PROPERTYZIPCODE</t>
        </is>
      </c>
    </row>
    <row r="42">
      <c r="A42" s="4" t="n">
        <v>1</v>
      </c>
      <c r="B42" s="4" t="n">
        <v>0.8</v>
      </c>
      <c r="C42" s="4" t="inlineStr">
        <is>
          <t>75075</t>
        </is>
      </c>
      <c r="D42" s="4" t="inlineStr">
        <is>
          <t>PROPERTYZIPCODE</t>
        </is>
      </c>
    </row>
    <row r="43">
      <c r="A43" s="4" t="n">
        <v>1</v>
      </c>
      <c r="B43" s="4" t="n">
        <v>0.8</v>
      </c>
      <c r="C43" s="4" t="inlineStr">
        <is>
          <t>75238</t>
        </is>
      </c>
      <c r="D43" s="4" t="inlineStr">
        <is>
          <t>PROPERTYZIPCODE</t>
        </is>
      </c>
    </row>
    <row r="44">
      <c r="A44" s="4" t="n">
        <v>1</v>
      </c>
      <c r="B44" s="4" t="n">
        <v>0.8</v>
      </c>
      <c r="C44" s="4" t="inlineStr">
        <is>
          <t>75248</t>
        </is>
      </c>
      <c r="D44" s="4" t="inlineStr">
        <is>
          <t>PROPERTYZIPCODE</t>
        </is>
      </c>
    </row>
    <row r="45">
      <c r="A45" s="4" t="n">
        <v>1</v>
      </c>
      <c r="B45" s="4" t="n">
        <v>0.8</v>
      </c>
      <c r="C45" s="4" t="inlineStr">
        <is>
          <t>75006</t>
        </is>
      </c>
      <c r="D45" s="4" t="inlineStr">
        <is>
          <t>PROPERTYZIPCODE</t>
        </is>
      </c>
    </row>
    <row r="46">
      <c r="A46" s="4" t="n">
        <v>1</v>
      </c>
      <c r="B46" s="4" t="n">
        <v>0.8</v>
      </c>
      <c r="C46" s="4" t="inlineStr">
        <is>
          <t>75043</t>
        </is>
      </c>
      <c r="D46" s="4" t="inlineStr">
        <is>
          <t>PROPERTYZIPCODE</t>
        </is>
      </c>
    </row>
    <row r="47">
      <c r="A47" s="4" t="n">
        <v>1</v>
      </c>
      <c r="B47" s="4" t="n">
        <v>0.8</v>
      </c>
      <c r="C47" s="4" t="inlineStr">
        <is>
          <t>75217</t>
        </is>
      </c>
      <c r="D47" s="4" t="inlineStr">
        <is>
          <t>PROPERTYZIPCODE</t>
        </is>
      </c>
    </row>
    <row r="48">
      <c r="A48" s="4" t="n">
        <v>1</v>
      </c>
      <c r="B48" s="4" t="n">
        <v>0.8</v>
      </c>
      <c r="C48" s="4" t="inlineStr">
        <is>
          <t>75223</t>
        </is>
      </c>
      <c r="D48" s="4" t="inlineStr">
        <is>
          <t>PROPERTYZIPCODE</t>
        </is>
      </c>
    </row>
    <row r="49">
      <c r="A49" s="4" t="n">
        <v>1</v>
      </c>
      <c r="B49" s="4" t="n">
        <v>0.8</v>
      </c>
      <c r="C49" s="4" t="inlineStr">
        <is>
          <t>75246</t>
        </is>
      </c>
      <c r="D49" s="4" t="inlineStr">
        <is>
          <t>PROPERTYZIPCODE</t>
        </is>
      </c>
    </row>
    <row r="50">
      <c r="A50" s="4" t="n">
        <v>1</v>
      </c>
      <c r="B50" s="4" t="n">
        <v>0.8</v>
      </c>
      <c r="C50" s="4" t="inlineStr">
        <is>
          <t>75007</t>
        </is>
      </c>
      <c r="D50" s="4" t="inlineStr">
        <is>
          <t>PROPERTYZIPCODE</t>
        </is>
      </c>
    </row>
    <row r="51">
      <c r="A51" s="9" t="n">
        <v>125</v>
      </c>
      <c r="B51" s="9" t="n">
        <v>100</v>
      </c>
      <c r="D51" s="9" t="inlineStr">
        <is>
          <t>Total PROPERTYZIPCODE</t>
        </is>
      </c>
    </row>
    <row r="52">
      <c r="A52" s="4" t="n">
        <v>118</v>
      </c>
      <c r="B52" s="4" t="n">
        <v>94.40000000000001</v>
      </c>
      <c r="C52" s="4" t="inlineStr">
        <is>
          <t>GARDEN</t>
        </is>
      </c>
      <c r="D52" s="4" t="inlineStr">
        <is>
          <t>Property Type</t>
        </is>
      </c>
    </row>
    <row r="53">
      <c r="A53" s="4" t="n">
        <v>6</v>
      </c>
      <c r="B53" s="4" t="n">
        <v>4.8</v>
      </c>
      <c r="C53" s="4" t="inlineStr">
        <is>
          <t>MIDRISE</t>
        </is>
      </c>
      <c r="D53" s="4" t="inlineStr">
        <is>
          <t>Property Type</t>
        </is>
      </c>
    </row>
    <row r="54">
      <c r="A54" s="4" t="n">
        <v>1</v>
      </c>
      <c r="B54" s="4" t="n">
        <v>0.8</v>
      </c>
      <c r="C54" s="4" t="inlineStr">
        <is>
          <t>SENIOR</t>
        </is>
      </c>
      <c r="D54" s="4" t="inlineStr">
        <is>
          <t>Property Type</t>
        </is>
      </c>
    </row>
    <row r="55">
      <c r="A55" s="9" t="n">
        <v>125</v>
      </c>
      <c r="B55" s="9" t="n">
        <v>100</v>
      </c>
      <c r="D55" s="9" t="inlineStr">
        <is>
          <t>Total Property Type</t>
        </is>
      </c>
    </row>
    <row r="56">
      <c r="A56" s="4" t="n">
        <v>8</v>
      </c>
      <c r="B56" s="4" t="n">
        <v>6.4</v>
      </c>
      <c r="C56" s="4" t="inlineStr">
        <is>
          <t>Less than 5 years</t>
        </is>
      </c>
      <c r="D56" s="4" t="inlineStr">
        <is>
          <t>Age of Property</t>
        </is>
      </c>
    </row>
    <row r="57">
      <c r="A57" s="4" t="n">
        <v>44</v>
      </c>
      <c r="B57" s="4" t="n">
        <v>35.2</v>
      </c>
      <c r="C57" s="4" t="inlineStr">
        <is>
          <t>5-9 years</t>
        </is>
      </c>
      <c r="D57" s="4" t="inlineStr">
        <is>
          <t>Age of Property</t>
        </is>
      </c>
    </row>
    <row r="58">
      <c r="A58" s="4" t="n">
        <v>16</v>
      </c>
      <c r="B58" s="4" t="n">
        <v>12.8</v>
      </c>
      <c r="C58" s="4" t="inlineStr">
        <is>
          <t>10-19 years</t>
        </is>
      </c>
      <c r="D58" s="4" t="inlineStr">
        <is>
          <t>Age of Property</t>
        </is>
      </c>
    </row>
    <row r="59">
      <c r="A59" s="4" t="n">
        <v>57</v>
      </c>
      <c r="B59" s="4" t="n">
        <v>45.6</v>
      </c>
      <c r="C59" s="4" t="inlineStr">
        <is>
          <t>20+ years</t>
        </is>
      </c>
      <c r="D59" s="4" t="inlineStr">
        <is>
          <t>Age of Property</t>
        </is>
      </c>
    </row>
    <row r="60">
      <c r="A60" s="9" t="n">
        <v>125</v>
      </c>
      <c r="B60" s="9" t="n">
        <v>100</v>
      </c>
      <c r="D60" s="9" t="inlineStr">
        <is>
          <t>Total Age of Property</t>
        </is>
      </c>
    </row>
    <row r="61">
      <c r="A61" s="4" t="n">
        <v>50</v>
      </c>
      <c r="B61" s="4" t="n">
        <v>40</v>
      </c>
      <c r="C61" s="4" t="inlineStr">
        <is>
          <t>Less than 100</t>
        </is>
      </c>
      <c r="D61" s="4" t="inlineStr">
        <is>
          <t>Property Size</t>
        </is>
      </c>
    </row>
    <row r="62">
      <c r="A62" s="4" t="n">
        <v>19</v>
      </c>
      <c r="B62" s="4" t="n">
        <v>15.2</v>
      </c>
      <c r="C62" s="4" t="inlineStr">
        <is>
          <t>100-199</t>
        </is>
      </c>
      <c r="D62" s="4" t="inlineStr">
        <is>
          <t>Property Size</t>
        </is>
      </c>
    </row>
    <row r="63">
      <c r="A63" s="4" t="n">
        <v>25</v>
      </c>
      <c r="B63" s="4" t="n">
        <v>20</v>
      </c>
      <c r="C63" s="4" t="inlineStr">
        <is>
          <t>200-299</t>
        </is>
      </c>
      <c r="D63" s="4" t="inlineStr">
        <is>
          <t>Property Size</t>
        </is>
      </c>
    </row>
    <row r="64">
      <c r="A64" s="4" t="n">
        <v>15</v>
      </c>
      <c r="B64" s="4" t="n">
        <v>12</v>
      </c>
      <c r="C64" s="4" t="inlineStr">
        <is>
          <t>300-399</t>
        </is>
      </c>
      <c r="D64" s="4" t="inlineStr">
        <is>
          <t>Property Size</t>
        </is>
      </c>
    </row>
    <row r="65">
      <c r="A65" s="4" t="n">
        <v>11</v>
      </c>
      <c r="B65" s="4" t="n">
        <v>8.800000000000001</v>
      </c>
      <c r="C65" s="4" t="inlineStr">
        <is>
          <t>400-499</t>
        </is>
      </c>
      <c r="D65" s="4" t="inlineStr">
        <is>
          <t>Property Size</t>
        </is>
      </c>
    </row>
    <row r="66">
      <c r="A66" s="4" t="n">
        <v>5</v>
      </c>
      <c r="B66" s="4" t="n">
        <v>4</v>
      </c>
      <c r="C66" s="4" t="inlineStr">
        <is>
          <t>500+</t>
        </is>
      </c>
      <c r="D66" s="4" t="inlineStr">
        <is>
          <t>Property Size</t>
        </is>
      </c>
    </row>
    <row r="67">
      <c r="A67" s="9" t="n">
        <v>125</v>
      </c>
      <c r="B67" s="9" t="n">
        <v>100</v>
      </c>
      <c r="D67" s="9" t="inlineStr">
        <is>
          <t>Total Property Size</t>
        </is>
      </c>
    </row>
    <row r="68">
      <c r="A68" s="4" t="n">
        <v>73</v>
      </c>
      <c r="B68" s="4" t="n">
        <v>58.4</v>
      </c>
      <c r="C68" s="4" t="inlineStr">
        <is>
          <t>AFFORDABLE</t>
        </is>
      </c>
      <c r="D68" s="4" t="inlineStr">
        <is>
          <t>Rent Type</t>
        </is>
      </c>
    </row>
    <row r="69">
      <c r="A69" s="4" t="n">
        <v>52</v>
      </c>
      <c r="B69" s="4" t="n">
        <v>41.6</v>
      </c>
      <c r="C69" s="4" t="inlineStr">
        <is>
          <t>MARKETRATE</t>
        </is>
      </c>
      <c r="D69" s="4" t="inlineStr">
        <is>
          <t>Rent Type</t>
        </is>
      </c>
    </row>
    <row r="70">
      <c r="A70" s="9" t="n">
        <v>125</v>
      </c>
      <c r="B70" s="9" t="n">
        <v>100</v>
      </c>
      <c r="D70" s="9" t="inlineStr">
        <is>
          <t>Total Rent Type</t>
        </is>
      </c>
    </row>
    <row r="71"/>
  </sheetData>
  <mergeCells count="2">
    <mergeCell ref="A19:D19"/>
    <mergeCell ref="A1:B1"/>
  </mergeCells>
  <pageMargins left="0.75" right="0.75" top="1" bottom="1" header="0.5" footer="0.5"/>
</worksheet>
</file>

<file path=xl/worksheets/sheet268.xml><?xml version="1.0" encoding="utf-8"?>
<worksheet xmlns="http://schemas.openxmlformats.org/spreadsheetml/2006/main">
  <sheetPr>
    <outlinePr summaryBelow="1" summaryRight="1"/>
    <pageSetUpPr/>
  </sheetPr>
  <dimension ref="A1:D74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17781</v>
      </c>
    </row>
    <row r="3">
      <c r="A3" s="6" t="inlineStr">
        <is>
          <t>Sample (Total number of properties)</t>
        </is>
      </c>
      <c r="B3" s="4" t="n">
        <v>95</v>
      </c>
    </row>
    <row r="4">
      <c r="A4" s="6" t="inlineStr">
        <is>
          <t>Average property taxes per unit</t>
        </is>
      </c>
      <c r="B4" s="7" t="n">
        <v>2488</v>
      </c>
    </row>
    <row r="5">
      <c r="A5" s="6" t="inlineStr">
        <is>
          <t>Average payroll expenses per unit</t>
        </is>
      </c>
      <c r="B5" s="7" t="n">
        <v>1481</v>
      </c>
    </row>
    <row r="6">
      <c r="A6" s="6" t="inlineStr">
        <is>
          <t>Average capital expenditures per unit</t>
        </is>
      </c>
      <c r="B6" s="7" t="n">
        <v>241</v>
      </c>
    </row>
    <row r="7">
      <c r="A7" s="6" t="inlineStr">
        <is>
          <t>Average mortgage per unit</t>
        </is>
      </c>
      <c r="B7" s="7" t="n">
        <v>5100</v>
      </c>
    </row>
    <row r="8">
      <c r="A8" s="6" t="inlineStr">
        <is>
          <t>Average total operating expenses per unit</t>
        </is>
      </c>
      <c r="B8" s="7" t="n">
        <v>4461</v>
      </c>
    </row>
    <row r="9">
      <c r="A9" s="6" t="inlineStr">
        <is>
          <t>Average total expenses per unit</t>
        </is>
      </c>
      <c r="B9" s="7" t="n">
        <v>13771</v>
      </c>
    </row>
    <row r="10">
      <c r="A10" s="6" t="inlineStr">
        <is>
          <t>Average total profit per unit</t>
        </is>
      </c>
      <c r="B10" s="7" t="n">
        <v>1276</v>
      </c>
    </row>
    <row r="11">
      <c r="A11" s="6" t="inlineStr">
        <is>
          <t>Property taxes per dollar of rent</t>
        </is>
      </c>
      <c r="B11" s="4" t="inlineStr">
        <is>
          <t>17 cents</t>
        </is>
      </c>
    </row>
    <row r="12">
      <c r="A12" s="6" t="inlineStr">
        <is>
          <t>Payroll expenses per dollar of rent</t>
        </is>
      </c>
      <c r="B12" s="4" t="inlineStr">
        <is>
          <t>10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34 cents</t>
        </is>
      </c>
    </row>
    <row r="15">
      <c r="A15" s="6" t="inlineStr">
        <is>
          <t>Total operating expenses per dollar of rent</t>
        </is>
      </c>
      <c r="B15" s="4" t="inlineStr">
        <is>
          <t>30 cents</t>
        </is>
      </c>
    </row>
    <row r="16">
      <c r="A16" s="6" t="inlineStr">
        <is>
          <t>Total expenses per dollar of rent</t>
        </is>
      </c>
      <c r="B16" s="4" t="inlineStr">
        <is>
          <t>92 cents</t>
        </is>
      </c>
    </row>
    <row r="17">
      <c r="A17" s="6" t="inlineStr">
        <is>
          <t>Total profit per dollar of rent</t>
        </is>
      </c>
      <c r="B17" s="4" t="inlineStr">
        <is>
          <t>8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10</v>
      </c>
      <c r="B21" s="4" t="n">
        <v>10.53</v>
      </c>
      <c r="C21" s="4" t="inlineStr">
        <is>
          <t>75220</t>
        </is>
      </c>
      <c r="D21" s="4" t="inlineStr">
        <is>
          <t>PROPERTYZIPCODE</t>
        </is>
      </c>
    </row>
    <row r="22">
      <c r="A22" s="4" t="n">
        <v>9</v>
      </c>
      <c r="B22" s="4" t="n">
        <v>9.470000000000001</v>
      </c>
      <c r="C22" s="4" t="inlineStr">
        <is>
          <t>75208</t>
        </is>
      </c>
      <c r="D22" s="4" t="inlineStr">
        <is>
          <t>PROPERTYZIPCODE</t>
        </is>
      </c>
    </row>
    <row r="23">
      <c r="A23" s="4" t="n">
        <v>6</v>
      </c>
      <c r="B23" s="4" t="n">
        <v>6.32</v>
      </c>
      <c r="C23" s="4" t="inlineStr">
        <is>
          <t>75038</t>
        </is>
      </c>
      <c r="D23" s="4" t="inlineStr">
        <is>
          <t>PROPERTYZIPCODE</t>
        </is>
      </c>
    </row>
    <row r="24">
      <c r="A24" s="4" t="n">
        <v>6</v>
      </c>
      <c r="B24" s="4" t="n">
        <v>6.32</v>
      </c>
      <c r="C24" s="4" t="inlineStr">
        <is>
          <t>75061</t>
        </is>
      </c>
      <c r="D24" s="4" t="inlineStr">
        <is>
          <t>PROPERTYZIPCODE</t>
        </is>
      </c>
    </row>
    <row r="25">
      <c r="A25" s="4" t="n">
        <v>6</v>
      </c>
      <c r="B25" s="4" t="n">
        <v>6.32</v>
      </c>
      <c r="C25" s="4" t="inlineStr">
        <is>
          <t>75211</t>
        </is>
      </c>
      <c r="D25" s="4" t="inlineStr">
        <is>
          <t>PROPERTYZIPCODE</t>
        </is>
      </c>
    </row>
    <row r="26">
      <c r="A26" s="4" t="n">
        <v>5</v>
      </c>
      <c r="B26" s="4" t="n">
        <v>5.26</v>
      </c>
      <c r="C26" s="4" t="inlineStr">
        <is>
          <t>75060</t>
        </is>
      </c>
      <c r="D26" s="4" t="inlineStr">
        <is>
          <t>PROPERTYZIPCODE</t>
        </is>
      </c>
    </row>
    <row r="27">
      <c r="A27" s="4" t="n">
        <v>5</v>
      </c>
      <c r="B27" s="4" t="n">
        <v>5.26</v>
      </c>
      <c r="C27" s="4" t="inlineStr">
        <is>
          <t>75063</t>
        </is>
      </c>
      <c r="D27" s="4" t="inlineStr">
        <is>
          <t>PROPERTYZIPCODE</t>
        </is>
      </c>
    </row>
    <row r="28">
      <c r="A28" s="4" t="n">
        <v>4</v>
      </c>
      <c r="B28" s="4" t="n">
        <v>4.21</v>
      </c>
      <c r="C28" s="4" t="inlineStr">
        <is>
          <t>76120</t>
        </is>
      </c>
      <c r="D28" s="4" t="inlineStr">
        <is>
          <t>PROPERTYZIPCODE</t>
        </is>
      </c>
    </row>
    <row r="29">
      <c r="A29" s="4" t="n">
        <v>4</v>
      </c>
      <c r="B29" s="4" t="n">
        <v>4.21</v>
      </c>
      <c r="C29" s="4" t="inlineStr">
        <is>
          <t>76010</t>
        </is>
      </c>
      <c r="D29" s="4" t="inlineStr">
        <is>
          <t>PROPERTYZIPCODE</t>
        </is>
      </c>
    </row>
    <row r="30">
      <c r="A30" s="4" t="n">
        <v>4</v>
      </c>
      <c r="B30" s="4" t="n">
        <v>4.21</v>
      </c>
      <c r="C30" s="4" t="inlineStr">
        <is>
          <t>76112</t>
        </is>
      </c>
      <c r="D30" s="4" t="inlineStr">
        <is>
          <t>PROPERTYZIPCODE</t>
        </is>
      </c>
    </row>
    <row r="31">
      <c r="A31" s="4" t="n">
        <v>4</v>
      </c>
      <c r="B31" s="4" t="n">
        <v>4.21</v>
      </c>
      <c r="C31" s="4" t="inlineStr">
        <is>
          <t>75234</t>
        </is>
      </c>
      <c r="D31" s="4" t="inlineStr">
        <is>
          <t>PROPERTYZIPCODE</t>
        </is>
      </c>
    </row>
    <row r="32">
      <c r="A32" s="4" t="n">
        <v>4</v>
      </c>
      <c r="B32" s="4" t="n">
        <v>4.21</v>
      </c>
      <c r="C32" s="4" t="inlineStr">
        <is>
          <t>75203</t>
        </is>
      </c>
      <c r="D32" s="4" t="inlineStr">
        <is>
          <t>PROPERTYZIPCODE</t>
        </is>
      </c>
    </row>
    <row r="33">
      <c r="A33" s="4" t="n">
        <v>3</v>
      </c>
      <c r="B33" s="4" t="n">
        <v>3.16</v>
      </c>
      <c r="C33" s="4" t="inlineStr">
        <is>
          <t>76106</t>
        </is>
      </c>
      <c r="D33" s="4" t="inlineStr">
        <is>
          <t>PROPERTYZIPCODE</t>
        </is>
      </c>
    </row>
    <row r="34">
      <c r="A34" s="4" t="n">
        <v>2</v>
      </c>
      <c r="B34" s="4" t="n">
        <v>2.11</v>
      </c>
      <c r="C34" s="4" t="inlineStr">
        <is>
          <t>75057</t>
        </is>
      </c>
      <c r="D34" s="4" t="inlineStr">
        <is>
          <t>PROPERTYZIPCODE</t>
        </is>
      </c>
    </row>
    <row r="35">
      <c r="A35" s="4" t="n">
        <v>2</v>
      </c>
      <c r="B35" s="4" t="n">
        <v>2.11</v>
      </c>
      <c r="C35" s="4" t="inlineStr">
        <is>
          <t>76155</t>
        </is>
      </c>
      <c r="D35" s="4" t="inlineStr">
        <is>
          <t>PROPERTYZIPCODE</t>
        </is>
      </c>
    </row>
    <row r="36">
      <c r="A36" s="4" t="n">
        <v>2</v>
      </c>
      <c r="B36" s="4" t="n">
        <v>2.11</v>
      </c>
      <c r="C36" s="4" t="inlineStr">
        <is>
          <t>75050</t>
        </is>
      </c>
      <c r="D36" s="4" t="inlineStr">
        <is>
          <t>PROPERTYZIPCODE</t>
        </is>
      </c>
    </row>
    <row r="37">
      <c r="A37" s="4" t="n">
        <v>2</v>
      </c>
      <c r="B37" s="4" t="n">
        <v>2.11</v>
      </c>
      <c r="C37" s="4" t="inlineStr">
        <is>
          <t>75051</t>
        </is>
      </c>
      <c r="D37" s="4" t="inlineStr">
        <is>
          <t>PROPERTYZIPCODE</t>
        </is>
      </c>
    </row>
    <row r="38">
      <c r="A38" s="4" t="n">
        <v>2</v>
      </c>
      <c r="B38" s="4" t="n">
        <v>2.11</v>
      </c>
      <c r="C38" s="4" t="inlineStr">
        <is>
          <t>76140</t>
        </is>
      </c>
      <c r="D38" s="4" t="inlineStr">
        <is>
          <t>PROPERTYZIPCODE</t>
        </is>
      </c>
    </row>
    <row r="39">
      <c r="A39" s="4" t="n">
        <v>2</v>
      </c>
      <c r="B39" s="4" t="n">
        <v>2.11</v>
      </c>
      <c r="C39" s="4" t="inlineStr">
        <is>
          <t>75235</t>
        </is>
      </c>
      <c r="D39" s="4" t="inlineStr">
        <is>
          <t>PROPERTYZIPCODE</t>
        </is>
      </c>
    </row>
    <row r="40">
      <c r="A40" s="4" t="n">
        <v>2</v>
      </c>
      <c r="B40" s="4" t="n">
        <v>2.11</v>
      </c>
      <c r="C40" s="4" t="inlineStr">
        <is>
          <t>76115</t>
        </is>
      </c>
      <c r="D40" s="4" t="inlineStr">
        <is>
          <t>PROPERTYZIPCODE</t>
        </is>
      </c>
    </row>
    <row r="41">
      <c r="A41" s="4" t="n">
        <v>1</v>
      </c>
      <c r="B41" s="4" t="n">
        <v>1.05</v>
      </c>
      <c r="C41" s="4" t="inlineStr">
        <is>
          <t>75212</t>
        </is>
      </c>
      <c r="D41" s="4" t="inlineStr">
        <is>
          <t>PROPERTYZIPCODE</t>
        </is>
      </c>
    </row>
    <row r="42">
      <c r="A42" s="4" t="n">
        <v>1</v>
      </c>
      <c r="B42" s="4" t="n">
        <v>1.05</v>
      </c>
      <c r="C42" s="4" t="inlineStr">
        <is>
          <t>75069</t>
        </is>
      </c>
      <c r="D42" s="4" t="inlineStr">
        <is>
          <t>PROPERTYZIPCODE</t>
        </is>
      </c>
    </row>
    <row r="43">
      <c r="A43" s="4" t="n">
        <v>1</v>
      </c>
      <c r="B43" s="4" t="n">
        <v>1.05</v>
      </c>
      <c r="C43" s="4" t="inlineStr">
        <is>
          <t>75229</t>
        </is>
      </c>
      <c r="D43" s="4" t="inlineStr">
        <is>
          <t>PROPERTYZIPCODE</t>
        </is>
      </c>
    </row>
    <row r="44">
      <c r="A44" s="4" t="n">
        <v>1</v>
      </c>
      <c r="B44" s="4" t="n">
        <v>1.05</v>
      </c>
      <c r="C44" s="4" t="inlineStr">
        <is>
          <t>76119</t>
        </is>
      </c>
      <c r="D44" s="4" t="inlineStr">
        <is>
          <t>PROPERTYZIPCODE</t>
        </is>
      </c>
    </row>
    <row r="45">
      <c r="A45" s="4" t="n">
        <v>1</v>
      </c>
      <c r="B45" s="4" t="n">
        <v>1.05</v>
      </c>
      <c r="C45" s="4" t="inlineStr">
        <is>
          <t>75115</t>
        </is>
      </c>
      <c r="D45" s="4" t="inlineStr">
        <is>
          <t>PROPERTYZIPCODE</t>
        </is>
      </c>
    </row>
    <row r="46">
      <c r="A46" s="4" t="n">
        <v>1</v>
      </c>
      <c r="B46" s="4" t="n">
        <v>1.05</v>
      </c>
      <c r="C46" s="4" t="inlineStr">
        <is>
          <t>75233</t>
        </is>
      </c>
      <c r="D46" s="4" t="inlineStr">
        <is>
          <t>PROPERTYZIPCODE</t>
        </is>
      </c>
    </row>
    <row r="47">
      <c r="A47" s="4" t="n">
        <v>1</v>
      </c>
      <c r="B47" s="4" t="n">
        <v>1.05</v>
      </c>
      <c r="C47" s="4" t="inlineStr">
        <is>
          <t>76111</t>
        </is>
      </c>
      <c r="D47" s="4" t="inlineStr">
        <is>
          <t>PROPERTYZIPCODE</t>
        </is>
      </c>
    </row>
    <row r="48">
      <c r="A48" s="4" t="n">
        <v>1</v>
      </c>
      <c r="B48" s="4" t="n">
        <v>1.05</v>
      </c>
      <c r="C48" s="4" t="inlineStr">
        <is>
          <t>75006</t>
        </is>
      </c>
      <c r="D48" s="4" t="inlineStr">
        <is>
          <t>PROPERTYZIPCODE</t>
        </is>
      </c>
    </row>
    <row r="49">
      <c r="A49" s="4" t="n">
        <v>1</v>
      </c>
      <c r="B49" s="4" t="n">
        <v>1.05</v>
      </c>
      <c r="C49" s="4" t="inlineStr">
        <is>
          <t>75224</t>
        </is>
      </c>
      <c r="D49" s="4" t="inlineStr">
        <is>
          <t>PROPERTYZIPCODE</t>
        </is>
      </c>
    </row>
    <row r="50">
      <c r="A50" s="4" t="n">
        <v>1</v>
      </c>
      <c r="B50" s="4" t="n">
        <v>1.05</v>
      </c>
      <c r="C50" s="4" t="inlineStr">
        <is>
          <t>76102</t>
        </is>
      </c>
      <c r="D50" s="4" t="inlineStr">
        <is>
          <t>PROPERTYZIPCODE</t>
        </is>
      </c>
    </row>
    <row r="51">
      <c r="A51" s="4" t="n">
        <v>1</v>
      </c>
      <c r="B51" s="4" t="n">
        <v>1.05</v>
      </c>
      <c r="C51" s="4" t="inlineStr">
        <is>
          <t>76103</t>
        </is>
      </c>
      <c r="D51" s="4" t="inlineStr">
        <is>
          <t>PROPERTYZIPCODE</t>
        </is>
      </c>
    </row>
    <row r="52">
      <c r="A52" s="9" t="n">
        <v>95</v>
      </c>
      <c r="B52" s="9" t="n">
        <v>100</v>
      </c>
      <c r="D52" s="9" t="inlineStr">
        <is>
          <t>Total PROPERTYZIPCODE</t>
        </is>
      </c>
    </row>
    <row r="53">
      <c r="A53" s="4" t="n">
        <v>89</v>
      </c>
      <c r="B53" s="4" t="n">
        <v>93.68000000000001</v>
      </c>
      <c r="C53" s="4" t="inlineStr">
        <is>
          <t>GARDEN</t>
        </is>
      </c>
      <c r="D53" s="4" t="inlineStr">
        <is>
          <t>Property Type</t>
        </is>
      </c>
    </row>
    <row r="54">
      <c r="A54" s="4" t="n">
        <v>2</v>
      </c>
      <c r="B54" s="4" t="n">
        <v>2.11</v>
      </c>
      <c r="C54" s="4" t="inlineStr">
        <is>
          <t>MANUF</t>
        </is>
      </c>
      <c r="D54" s="4" t="inlineStr">
        <is>
          <t>Property Type</t>
        </is>
      </c>
    </row>
    <row r="55">
      <c r="A55" s="4" t="n">
        <v>2</v>
      </c>
      <c r="B55" s="4" t="n">
        <v>2.11</v>
      </c>
      <c r="C55" s="4" t="inlineStr">
        <is>
          <t>SENIOR</t>
        </is>
      </c>
      <c r="D55" s="4" t="inlineStr">
        <is>
          <t>Property Type</t>
        </is>
      </c>
    </row>
    <row r="56">
      <c r="A56" s="4" t="n">
        <v>1</v>
      </c>
      <c r="B56" s="4" t="n">
        <v>1.05</v>
      </c>
      <c r="C56" s="4" t="inlineStr">
        <is>
          <t>MIDRISE</t>
        </is>
      </c>
      <c r="D56" s="4" t="inlineStr">
        <is>
          <t>Property Type</t>
        </is>
      </c>
    </row>
    <row r="57">
      <c r="A57" s="4" t="n">
        <v>1</v>
      </c>
      <c r="B57" s="4" t="n">
        <v>1.05</v>
      </c>
      <c r="C57" s="4" t="inlineStr">
        <is>
          <t>HIRISE</t>
        </is>
      </c>
      <c r="D57" s="4" t="inlineStr">
        <is>
          <t>Property Type</t>
        </is>
      </c>
    </row>
    <row r="58">
      <c r="A58" s="9" t="n">
        <v>95</v>
      </c>
      <c r="B58" s="9" t="n">
        <v>100</v>
      </c>
      <c r="D58" s="9" t="inlineStr">
        <is>
          <t>Total Property Type</t>
        </is>
      </c>
    </row>
    <row r="59">
      <c r="A59" s="4" t="n">
        <v>14</v>
      </c>
      <c r="B59" s="4" t="n">
        <v>14.74</v>
      </c>
      <c r="C59" s="4" t="inlineStr">
        <is>
          <t>Less than 5 years</t>
        </is>
      </c>
      <c r="D59" s="4" t="inlineStr">
        <is>
          <t>Age of Property</t>
        </is>
      </c>
    </row>
    <row r="60">
      <c r="A60" s="4" t="n">
        <v>30</v>
      </c>
      <c r="B60" s="4" t="n">
        <v>31.58</v>
      </c>
      <c r="C60" s="4" t="inlineStr">
        <is>
          <t>5-9 years</t>
        </is>
      </c>
      <c r="D60" s="4" t="inlineStr">
        <is>
          <t>Age of Property</t>
        </is>
      </c>
    </row>
    <row r="61">
      <c r="A61" s="4" t="n">
        <v>12</v>
      </c>
      <c r="B61" s="4" t="n">
        <v>12.63</v>
      </c>
      <c r="C61" s="4" t="inlineStr">
        <is>
          <t>10-19 years</t>
        </is>
      </c>
      <c r="D61" s="4" t="inlineStr">
        <is>
          <t>Age of Property</t>
        </is>
      </c>
    </row>
    <row r="62">
      <c r="A62" s="4" t="n">
        <v>39</v>
      </c>
      <c r="B62" s="4" t="n">
        <v>41.05</v>
      </c>
      <c r="C62" s="4" t="inlineStr">
        <is>
          <t>20+ years</t>
        </is>
      </c>
      <c r="D62" s="4" t="inlineStr">
        <is>
          <t>Age of Property</t>
        </is>
      </c>
    </row>
    <row r="63">
      <c r="A63" s="9" t="n">
        <v>95</v>
      </c>
      <c r="B63" s="9" t="n">
        <v>100</v>
      </c>
      <c r="D63" s="9" t="inlineStr">
        <is>
          <t>Total Age of Property</t>
        </is>
      </c>
    </row>
    <row r="64">
      <c r="A64" s="4" t="n">
        <v>36</v>
      </c>
      <c r="B64" s="4" t="n">
        <v>37.89</v>
      </c>
      <c r="C64" s="4" t="inlineStr">
        <is>
          <t>Less than 100</t>
        </is>
      </c>
      <c r="D64" s="4" t="inlineStr">
        <is>
          <t>Property Size</t>
        </is>
      </c>
    </row>
    <row r="65">
      <c r="A65" s="4" t="n">
        <v>15</v>
      </c>
      <c r="B65" s="4" t="n">
        <v>15.79</v>
      </c>
      <c r="C65" s="4" t="inlineStr">
        <is>
          <t>100-199</t>
        </is>
      </c>
      <c r="D65" s="4" t="inlineStr">
        <is>
          <t>Property Size</t>
        </is>
      </c>
    </row>
    <row r="66">
      <c r="A66" s="4" t="n">
        <v>23</v>
      </c>
      <c r="B66" s="4" t="n">
        <v>24.21</v>
      </c>
      <c r="C66" s="4" t="inlineStr">
        <is>
          <t>200-299</t>
        </is>
      </c>
      <c r="D66" s="4" t="inlineStr">
        <is>
          <t>Property Size</t>
        </is>
      </c>
    </row>
    <row r="67">
      <c r="A67" s="4" t="n">
        <v>11</v>
      </c>
      <c r="B67" s="4" t="n">
        <v>11.58</v>
      </c>
      <c r="C67" s="4" t="inlineStr">
        <is>
          <t>300-399</t>
        </is>
      </c>
      <c r="D67" s="4" t="inlineStr">
        <is>
          <t>Property Size</t>
        </is>
      </c>
    </row>
    <row r="68">
      <c r="A68" s="4" t="n">
        <v>6</v>
      </c>
      <c r="B68" s="4" t="n">
        <v>6.32</v>
      </c>
      <c r="C68" s="4" t="inlineStr">
        <is>
          <t>400-499</t>
        </is>
      </c>
      <c r="D68" s="4" t="inlineStr">
        <is>
          <t>Property Size</t>
        </is>
      </c>
    </row>
    <row r="69">
      <c r="A69" s="4" t="n">
        <v>4</v>
      </c>
      <c r="B69" s="4" t="n">
        <v>4.21</v>
      </c>
      <c r="C69" s="4" t="inlineStr">
        <is>
          <t>500+</t>
        </is>
      </c>
      <c r="D69" s="4" t="inlineStr">
        <is>
          <t>Property Size</t>
        </is>
      </c>
    </row>
    <row r="70">
      <c r="A70" s="9" t="n">
        <v>95</v>
      </c>
      <c r="B70" s="9" t="n">
        <v>100</v>
      </c>
      <c r="D70" s="9" t="inlineStr">
        <is>
          <t>Total Property Size</t>
        </is>
      </c>
    </row>
    <row r="71">
      <c r="A71" s="4" t="n">
        <v>51</v>
      </c>
      <c r="B71" s="4" t="n">
        <v>53.68</v>
      </c>
      <c r="C71" s="4" t="inlineStr">
        <is>
          <t>AFFORDABLE</t>
        </is>
      </c>
      <c r="D71" s="4" t="inlineStr">
        <is>
          <t>Rent Type</t>
        </is>
      </c>
    </row>
    <row r="72">
      <c r="A72" s="4" t="n">
        <v>44</v>
      </c>
      <c r="B72" s="4" t="n">
        <v>46.32</v>
      </c>
      <c r="C72" s="4" t="inlineStr">
        <is>
          <t>MARKETRATE</t>
        </is>
      </c>
      <c r="D72" s="4" t="inlineStr">
        <is>
          <t>Rent Type</t>
        </is>
      </c>
    </row>
    <row r="73">
      <c r="A73" s="9" t="n">
        <v>95</v>
      </c>
      <c r="B73" s="9" t="n">
        <v>100</v>
      </c>
      <c r="D73" s="9" t="inlineStr">
        <is>
          <t>Total Rent Type</t>
        </is>
      </c>
    </row>
    <row r="74"/>
  </sheetData>
  <mergeCells count="2">
    <mergeCell ref="A19:D19"/>
    <mergeCell ref="A1:B1"/>
  </mergeCells>
  <pageMargins left="0.75" right="0.75" top="1" bottom="1" header="0.5" footer="0.5"/>
</worksheet>
</file>

<file path=xl/worksheets/sheet269.xml><?xml version="1.0" encoding="utf-8"?>
<worksheet xmlns="http://schemas.openxmlformats.org/spreadsheetml/2006/main">
  <sheetPr>
    <outlinePr summaryBelow="1" summaryRight="1"/>
    <pageSetUpPr/>
  </sheetPr>
  <dimension ref="A1:D63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12065</v>
      </c>
    </row>
    <row r="3">
      <c r="A3" s="6" t="inlineStr">
        <is>
          <t>Sample (Total number of properties)</t>
        </is>
      </c>
      <c r="B3" s="4" t="n">
        <v>56</v>
      </c>
    </row>
    <row r="4">
      <c r="A4" s="6" t="inlineStr">
        <is>
          <t>Average property taxes per unit</t>
        </is>
      </c>
      <c r="B4" s="7" t="n">
        <v>2267</v>
      </c>
    </row>
    <row r="5">
      <c r="A5" s="6" t="inlineStr">
        <is>
          <t>Average payroll expenses per unit</t>
        </is>
      </c>
      <c r="B5" s="7" t="n">
        <v>1783</v>
      </c>
    </row>
    <row r="6">
      <c r="A6" s="6" t="inlineStr">
        <is>
          <t>Average capital expenditures per unit</t>
        </is>
      </c>
      <c r="B6" s="7" t="n">
        <v>261</v>
      </c>
    </row>
    <row r="7">
      <c r="A7" s="6" t="inlineStr">
        <is>
          <t>Average mortgage per unit</t>
        </is>
      </c>
      <c r="B7" s="7" t="n">
        <v>5551</v>
      </c>
    </row>
    <row r="8">
      <c r="A8" s="6" t="inlineStr">
        <is>
          <t>Average total operating expenses per unit</t>
        </is>
      </c>
      <c r="B8" s="7" t="n">
        <v>4469</v>
      </c>
    </row>
    <row r="9">
      <c r="A9" s="6" t="inlineStr">
        <is>
          <t>Average total expenses per unit</t>
        </is>
      </c>
      <c r="B9" s="7" t="n">
        <v>14330</v>
      </c>
    </row>
    <row r="10">
      <c r="A10" s="6" t="inlineStr">
        <is>
          <t>Average total profit per unit</t>
        </is>
      </c>
      <c r="B10" s="7" t="n">
        <v>1389</v>
      </c>
    </row>
    <row r="11">
      <c r="A11" s="6" t="inlineStr">
        <is>
          <t>Property taxes per dollar of rent</t>
        </is>
      </c>
      <c r="B11" s="4" t="inlineStr">
        <is>
          <t>14 cents</t>
        </is>
      </c>
    </row>
    <row r="12">
      <c r="A12" s="6" t="inlineStr">
        <is>
          <t>Payroll expenses per dollar of rent</t>
        </is>
      </c>
      <c r="B12" s="4" t="inlineStr">
        <is>
          <t>11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35 cents</t>
        </is>
      </c>
    </row>
    <row r="15">
      <c r="A15" s="6" t="inlineStr">
        <is>
          <t>Total operating expenses per dollar of rent</t>
        </is>
      </c>
      <c r="B15" s="4" t="inlineStr">
        <is>
          <t>28 cents</t>
        </is>
      </c>
    </row>
    <row r="16">
      <c r="A16" s="6" t="inlineStr">
        <is>
          <t>Total expenses per dollar of rent</t>
        </is>
      </c>
      <c r="B16" s="4" t="inlineStr">
        <is>
          <t>91 cents</t>
        </is>
      </c>
    </row>
    <row r="17">
      <c r="A17" s="6" t="inlineStr">
        <is>
          <t>Total profit per dollar of rent</t>
        </is>
      </c>
      <c r="B17" s="4" t="inlineStr">
        <is>
          <t>9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15</v>
      </c>
      <c r="B21" s="4" t="n">
        <v>26.79</v>
      </c>
      <c r="C21" s="4" t="inlineStr">
        <is>
          <t>78741</t>
        </is>
      </c>
      <c r="D21" s="4" t="inlineStr">
        <is>
          <t>PROPERTYZIPCODE</t>
        </is>
      </c>
    </row>
    <row r="22">
      <c r="A22" s="4" t="n">
        <v>5</v>
      </c>
      <c r="B22" s="4" t="n">
        <v>8.93</v>
      </c>
      <c r="C22" s="4" t="inlineStr">
        <is>
          <t>78666</t>
        </is>
      </c>
      <c r="D22" s="4" t="inlineStr">
        <is>
          <t>PROPERTYZIPCODE</t>
        </is>
      </c>
    </row>
    <row r="23">
      <c r="A23" s="4" t="n">
        <v>4</v>
      </c>
      <c r="B23" s="4" t="n">
        <v>7.14</v>
      </c>
      <c r="C23" s="4" t="inlineStr">
        <is>
          <t>78744</t>
        </is>
      </c>
      <c r="D23" s="4" t="inlineStr">
        <is>
          <t>PROPERTYZIPCODE</t>
        </is>
      </c>
    </row>
    <row r="24">
      <c r="A24" s="4" t="n">
        <v>3</v>
      </c>
      <c r="B24" s="4" t="n">
        <v>5.36</v>
      </c>
      <c r="C24" s="4" t="inlineStr">
        <is>
          <t>78130</t>
        </is>
      </c>
      <c r="D24" s="4" t="inlineStr">
        <is>
          <t>PROPERTYZIPCODE</t>
        </is>
      </c>
    </row>
    <row r="25">
      <c r="A25" s="4" t="n">
        <v>3</v>
      </c>
      <c r="B25" s="4" t="n">
        <v>5.36</v>
      </c>
      <c r="C25" s="4" t="inlineStr">
        <is>
          <t>78212</t>
        </is>
      </c>
      <c r="D25" s="4" t="inlineStr">
        <is>
          <t>PROPERTYZIPCODE</t>
        </is>
      </c>
    </row>
    <row r="26">
      <c r="A26" s="4" t="n">
        <v>3</v>
      </c>
      <c r="B26" s="4" t="n">
        <v>5.36</v>
      </c>
      <c r="C26" s="4" t="inlineStr">
        <is>
          <t>78204</t>
        </is>
      </c>
      <c r="D26" s="4" t="inlineStr">
        <is>
          <t>PROPERTYZIPCODE</t>
        </is>
      </c>
    </row>
    <row r="27">
      <c r="A27" s="4" t="n">
        <v>3</v>
      </c>
      <c r="B27" s="4" t="n">
        <v>5.36</v>
      </c>
      <c r="C27" s="4" t="inlineStr">
        <is>
          <t>78722</t>
        </is>
      </c>
      <c r="D27" s="4" t="inlineStr">
        <is>
          <t>PROPERTYZIPCODE</t>
        </is>
      </c>
    </row>
    <row r="28">
      <c r="A28" s="4" t="n">
        <v>2</v>
      </c>
      <c r="B28" s="4" t="n">
        <v>3.57</v>
      </c>
      <c r="C28" s="4" t="inlineStr">
        <is>
          <t>78721</t>
        </is>
      </c>
      <c r="D28" s="4" t="inlineStr">
        <is>
          <t>PROPERTYZIPCODE</t>
        </is>
      </c>
    </row>
    <row r="29">
      <c r="A29" s="4" t="n">
        <v>2</v>
      </c>
      <c r="B29" s="4" t="n">
        <v>3.57</v>
      </c>
      <c r="C29" s="4" t="inlineStr">
        <is>
          <t>78702</t>
        </is>
      </c>
      <c r="D29" s="4" t="inlineStr">
        <is>
          <t>PROPERTYZIPCODE</t>
        </is>
      </c>
    </row>
    <row r="30">
      <c r="A30" s="4" t="n">
        <v>2</v>
      </c>
      <c r="B30" s="4" t="n">
        <v>3.57</v>
      </c>
      <c r="C30" s="4" t="inlineStr">
        <is>
          <t>78723</t>
        </is>
      </c>
      <c r="D30" s="4" t="inlineStr">
        <is>
          <t>PROPERTYZIPCODE</t>
        </is>
      </c>
    </row>
    <row r="31">
      <c r="A31" s="4" t="n">
        <v>2</v>
      </c>
      <c r="B31" s="4" t="n">
        <v>3.57</v>
      </c>
      <c r="C31" s="4" t="inlineStr">
        <is>
          <t>78754</t>
        </is>
      </c>
      <c r="D31" s="4" t="inlineStr">
        <is>
          <t>PROPERTYZIPCODE</t>
        </is>
      </c>
    </row>
    <row r="32">
      <c r="A32" s="4" t="n">
        <v>2</v>
      </c>
      <c r="B32" s="4" t="n">
        <v>3.57</v>
      </c>
      <c r="C32" s="4" t="inlineStr">
        <is>
          <t>78244</t>
        </is>
      </c>
      <c r="D32" s="4" t="inlineStr">
        <is>
          <t>PROPERTYZIPCODE</t>
        </is>
      </c>
    </row>
    <row r="33">
      <c r="A33" s="4" t="n">
        <v>2</v>
      </c>
      <c r="B33" s="4" t="n">
        <v>3.57</v>
      </c>
      <c r="C33" s="4" t="inlineStr">
        <is>
          <t>78219</t>
        </is>
      </c>
      <c r="D33" s="4" t="inlineStr">
        <is>
          <t>PROPERTYZIPCODE</t>
        </is>
      </c>
    </row>
    <row r="34">
      <c r="A34" s="4" t="n">
        <v>1</v>
      </c>
      <c r="B34" s="4" t="n">
        <v>1.79</v>
      </c>
      <c r="C34" s="4" t="inlineStr">
        <is>
          <t>78154</t>
        </is>
      </c>
      <c r="D34" s="4" t="inlineStr">
        <is>
          <t>PROPERTYZIPCODE</t>
        </is>
      </c>
    </row>
    <row r="35">
      <c r="A35" s="4" t="n">
        <v>1</v>
      </c>
      <c r="B35" s="4" t="n">
        <v>1.79</v>
      </c>
      <c r="C35" s="4" t="inlineStr">
        <is>
          <t>78233</t>
        </is>
      </c>
      <c r="D35" s="4" t="inlineStr">
        <is>
          <t>PROPERTYZIPCODE</t>
        </is>
      </c>
    </row>
    <row r="36">
      <c r="A36" s="4" t="n">
        <v>1</v>
      </c>
      <c r="B36" s="4" t="n">
        <v>1.79</v>
      </c>
      <c r="C36" s="4" t="inlineStr">
        <is>
          <t>78724</t>
        </is>
      </c>
      <c r="D36" s="4" t="inlineStr">
        <is>
          <t>PROPERTYZIPCODE</t>
        </is>
      </c>
    </row>
    <row r="37">
      <c r="A37" s="4" t="n">
        <v>1</v>
      </c>
      <c r="B37" s="4" t="n">
        <v>1.79</v>
      </c>
      <c r="C37" s="4" t="inlineStr">
        <is>
          <t>78215</t>
        </is>
      </c>
      <c r="D37" s="4" t="inlineStr">
        <is>
          <t>PROPERTYZIPCODE</t>
        </is>
      </c>
    </row>
    <row r="38">
      <c r="A38" s="4" t="n">
        <v>1</v>
      </c>
      <c r="B38" s="4" t="n">
        <v>1.79</v>
      </c>
      <c r="C38" s="4" t="inlineStr">
        <is>
          <t>78209</t>
        </is>
      </c>
      <c r="D38" s="4" t="inlineStr">
        <is>
          <t>PROPERTYZIPCODE</t>
        </is>
      </c>
    </row>
    <row r="39">
      <c r="A39" s="4" t="n">
        <v>1</v>
      </c>
      <c r="B39" s="4" t="n">
        <v>1.79</v>
      </c>
      <c r="C39" s="4" t="inlineStr">
        <is>
          <t>78218</t>
        </is>
      </c>
      <c r="D39" s="4" t="inlineStr">
        <is>
          <t>PROPERTYZIPCODE</t>
        </is>
      </c>
    </row>
    <row r="40">
      <c r="A40" s="4" t="n">
        <v>1</v>
      </c>
      <c r="B40" s="4" t="n">
        <v>1.79</v>
      </c>
      <c r="C40" s="4" t="inlineStr">
        <is>
          <t>78109</t>
        </is>
      </c>
      <c r="D40" s="4" t="inlineStr">
        <is>
          <t>PROPERTYZIPCODE</t>
        </is>
      </c>
    </row>
    <row r="41">
      <c r="A41" s="4" t="n">
        <v>1</v>
      </c>
      <c r="B41" s="4" t="n">
        <v>1.79</v>
      </c>
      <c r="C41" s="4" t="inlineStr">
        <is>
          <t>78207</t>
        </is>
      </c>
      <c r="D41" s="4" t="inlineStr">
        <is>
          <t>PROPERTYZIPCODE</t>
        </is>
      </c>
    </row>
    <row r="42">
      <c r="A42" s="9" t="n">
        <v>56</v>
      </c>
      <c r="B42" s="9" t="n">
        <v>100</v>
      </c>
      <c r="D42" s="9" t="inlineStr">
        <is>
          <t>Total PROPERTYZIPCODE</t>
        </is>
      </c>
    </row>
    <row r="43">
      <c r="A43" s="4" t="n">
        <v>47</v>
      </c>
      <c r="B43" s="4" t="n">
        <v>83.93000000000001</v>
      </c>
      <c r="C43" s="4" t="inlineStr">
        <is>
          <t>GARDEN</t>
        </is>
      </c>
      <c r="D43" s="4" t="inlineStr">
        <is>
          <t>Property Type</t>
        </is>
      </c>
    </row>
    <row r="44">
      <c r="A44" s="4" t="n">
        <v>3</v>
      </c>
      <c r="B44" s="4" t="n">
        <v>5.36</v>
      </c>
      <c r="C44" s="4" t="inlineStr">
        <is>
          <t>MIDRISE</t>
        </is>
      </c>
      <c r="D44" s="4" t="inlineStr">
        <is>
          <t>Property Type</t>
        </is>
      </c>
    </row>
    <row r="45">
      <c r="A45" s="4" t="n">
        <v>3</v>
      </c>
      <c r="B45" s="4" t="n">
        <v>5.36</v>
      </c>
      <c r="C45" s="4" t="inlineStr">
        <is>
          <t>STUDENT</t>
        </is>
      </c>
      <c r="D45" s="4" t="inlineStr">
        <is>
          <t>Property Type</t>
        </is>
      </c>
    </row>
    <row r="46">
      <c r="A46" s="4" t="n">
        <v>2</v>
      </c>
      <c r="B46" s="4" t="n">
        <v>3.57</v>
      </c>
      <c r="C46" s="4" t="inlineStr">
        <is>
          <t>SENIOR</t>
        </is>
      </c>
      <c r="D46" s="4" t="inlineStr">
        <is>
          <t>Property Type</t>
        </is>
      </c>
    </row>
    <row r="47">
      <c r="A47" s="4" t="n">
        <v>1</v>
      </c>
      <c r="B47" s="4" t="n">
        <v>1.79</v>
      </c>
      <c r="C47" s="4" t="inlineStr">
        <is>
          <t>HIRISE</t>
        </is>
      </c>
      <c r="D47" s="4" t="inlineStr">
        <is>
          <t>Property Type</t>
        </is>
      </c>
    </row>
    <row r="48">
      <c r="A48" s="9" t="n">
        <v>56</v>
      </c>
      <c r="B48" s="9" t="n">
        <v>100</v>
      </c>
      <c r="D48" s="9" t="inlineStr">
        <is>
          <t>Total Property Type</t>
        </is>
      </c>
    </row>
    <row r="49">
      <c r="A49" s="4" t="n">
        <v>4</v>
      </c>
      <c r="B49" s="4" t="n">
        <v>7.14</v>
      </c>
      <c r="C49" s="4" t="inlineStr">
        <is>
          <t>Less than 5 years</t>
        </is>
      </c>
      <c r="D49" s="4" t="inlineStr">
        <is>
          <t>Age of Property</t>
        </is>
      </c>
    </row>
    <row r="50">
      <c r="A50" s="4" t="n">
        <v>16</v>
      </c>
      <c r="B50" s="4" t="n">
        <v>28.57</v>
      </c>
      <c r="C50" s="4" t="inlineStr">
        <is>
          <t>5-9 years</t>
        </is>
      </c>
      <c r="D50" s="4" t="inlineStr">
        <is>
          <t>Age of Property</t>
        </is>
      </c>
    </row>
    <row r="51">
      <c r="A51" s="4" t="n">
        <v>17</v>
      </c>
      <c r="B51" s="4" t="n">
        <v>30.36</v>
      </c>
      <c r="C51" s="4" t="inlineStr">
        <is>
          <t>10-19 years</t>
        </is>
      </c>
      <c r="D51" s="4" t="inlineStr">
        <is>
          <t>Age of Property</t>
        </is>
      </c>
    </row>
    <row r="52">
      <c r="A52" s="4" t="n">
        <v>19</v>
      </c>
      <c r="B52" s="4" t="n">
        <v>33.93</v>
      </c>
      <c r="C52" s="4" t="inlineStr">
        <is>
          <t>20+ years</t>
        </is>
      </c>
      <c r="D52" s="4" t="inlineStr">
        <is>
          <t>Age of Property</t>
        </is>
      </c>
    </row>
    <row r="53">
      <c r="A53" s="9" t="n">
        <v>56</v>
      </c>
      <c r="B53" s="9" t="n">
        <v>100</v>
      </c>
      <c r="D53" s="9" t="inlineStr">
        <is>
          <t>Total Age of Property</t>
        </is>
      </c>
    </row>
    <row r="54">
      <c r="A54" s="4" t="n">
        <v>14</v>
      </c>
      <c r="B54" s="4" t="n">
        <v>25</v>
      </c>
      <c r="C54" s="4" t="inlineStr">
        <is>
          <t>Less than 100</t>
        </is>
      </c>
      <c r="D54" s="4" t="inlineStr">
        <is>
          <t>Property Size</t>
        </is>
      </c>
    </row>
    <row r="55">
      <c r="A55" s="4" t="n">
        <v>15</v>
      </c>
      <c r="B55" s="4" t="n">
        <v>26.79</v>
      </c>
      <c r="C55" s="4" t="inlineStr">
        <is>
          <t>100-199</t>
        </is>
      </c>
      <c r="D55" s="4" t="inlineStr">
        <is>
          <t>Property Size</t>
        </is>
      </c>
    </row>
    <row r="56">
      <c r="A56" s="4" t="n">
        <v>13</v>
      </c>
      <c r="B56" s="4" t="n">
        <v>23.21</v>
      </c>
      <c r="C56" s="4" t="inlineStr">
        <is>
          <t>200-299</t>
        </is>
      </c>
      <c r="D56" s="4" t="inlineStr">
        <is>
          <t>Property Size</t>
        </is>
      </c>
    </row>
    <row r="57">
      <c r="A57" s="4" t="n">
        <v>11</v>
      </c>
      <c r="B57" s="4" t="n">
        <v>19.64</v>
      </c>
      <c r="C57" s="4" t="inlineStr">
        <is>
          <t>300-399</t>
        </is>
      </c>
      <c r="D57" s="4" t="inlineStr">
        <is>
          <t>Property Size</t>
        </is>
      </c>
    </row>
    <row r="58">
      <c r="A58" s="4" t="n">
        <v>3</v>
      </c>
      <c r="B58" s="4" t="n">
        <v>5.36</v>
      </c>
      <c r="C58" s="4" t="inlineStr">
        <is>
          <t>500+</t>
        </is>
      </c>
      <c r="D58" s="4" t="inlineStr">
        <is>
          <t>Property Size</t>
        </is>
      </c>
    </row>
    <row r="59">
      <c r="A59" s="9" t="n">
        <v>56</v>
      </c>
      <c r="B59" s="9" t="n">
        <v>100</v>
      </c>
      <c r="D59" s="9" t="inlineStr">
        <is>
          <t>Total Property Size</t>
        </is>
      </c>
    </row>
    <row r="60">
      <c r="A60" s="4" t="n">
        <v>35</v>
      </c>
      <c r="B60" s="4" t="n">
        <v>62.5</v>
      </c>
      <c r="C60" s="4" t="inlineStr">
        <is>
          <t>AFFORDABLE</t>
        </is>
      </c>
      <c r="D60" s="4" t="inlineStr">
        <is>
          <t>Rent Type</t>
        </is>
      </c>
    </row>
    <row r="61">
      <c r="A61" s="4" t="n">
        <v>21</v>
      </c>
      <c r="B61" s="4" t="n">
        <v>37.5</v>
      </c>
      <c r="C61" s="4" t="inlineStr">
        <is>
          <t>MARKETRATE</t>
        </is>
      </c>
      <c r="D61" s="4" t="inlineStr">
        <is>
          <t>Rent Type</t>
        </is>
      </c>
    </row>
    <row r="62">
      <c r="A62" s="9" t="n">
        <v>56</v>
      </c>
      <c r="B62" s="9" t="n">
        <v>100</v>
      </c>
      <c r="D62" s="9" t="inlineStr">
        <is>
          <t>Total Rent Type</t>
        </is>
      </c>
    </row>
    <row r="63"/>
  </sheetData>
  <mergeCells count="2">
    <mergeCell ref="A19:D19"/>
    <mergeCell ref="A1:B1"/>
  </mergeCells>
  <pageMargins left="0.75" right="0.75" top="1" bottom="1" header="0.5" footer="0.5"/>
</worksheet>
</file>

<file path=xl/worksheets/sheet27.xml><?xml version="1.0" encoding="utf-8"?>
<worksheet xmlns="http://schemas.openxmlformats.org/spreadsheetml/2006/main">
  <sheetPr>
    <outlinePr summaryBelow="1" summaryRight="1"/>
    <pageSetUpPr/>
  </sheetPr>
  <dimension ref="A1:D51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2731</v>
      </c>
    </row>
    <row r="3">
      <c r="A3" s="6" t="inlineStr">
        <is>
          <t>Sample (Total number of properties)</t>
        </is>
      </c>
      <c r="B3" s="4" t="n">
        <v>27</v>
      </c>
    </row>
    <row r="4">
      <c r="A4" s="6" t="inlineStr">
        <is>
          <t>Average property taxes per unit</t>
        </is>
      </c>
      <c r="B4" s="7" t="n">
        <v>638</v>
      </c>
    </row>
    <row r="5">
      <c r="A5" s="6" t="inlineStr">
        <is>
          <t>Average payroll expenses per unit</t>
        </is>
      </c>
      <c r="B5" s="7" t="n">
        <v>1145</v>
      </c>
    </row>
    <row r="6">
      <c r="A6" s="6" t="inlineStr">
        <is>
          <t>Average capital expenditures per unit</t>
        </is>
      </c>
      <c r="B6" s="7" t="n">
        <v>279</v>
      </c>
    </row>
    <row r="7">
      <c r="A7" s="6" t="inlineStr">
        <is>
          <t>Average mortgage per unit</t>
        </is>
      </c>
      <c r="B7" s="7" t="n">
        <v>5202</v>
      </c>
    </row>
    <row r="8">
      <c r="A8" s="6" t="inlineStr">
        <is>
          <t>Average total operating expenses per unit</t>
        </is>
      </c>
      <c r="B8" s="7" t="n">
        <v>4591</v>
      </c>
    </row>
    <row r="9">
      <c r="A9" s="6" t="inlineStr">
        <is>
          <t>Average total expenses per unit</t>
        </is>
      </c>
      <c r="B9" s="7" t="n">
        <v>11855</v>
      </c>
    </row>
    <row r="10">
      <c r="A10" s="6" t="inlineStr">
        <is>
          <t>Average total profit per unit</t>
        </is>
      </c>
      <c r="B10" s="7" t="n">
        <v>1301</v>
      </c>
    </row>
    <row r="11">
      <c r="A11" s="6" t="inlineStr">
        <is>
          <t>Property taxes per dollar of rent</t>
        </is>
      </c>
      <c r="B11" s="4" t="inlineStr">
        <is>
          <t>5 cents</t>
        </is>
      </c>
    </row>
    <row r="12">
      <c r="A12" s="6" t="inlineStr">
        <is>
          <t>Payroll expenses per dollar of rent</t>
        </is>
      </c>
      <c r="B12" s="4" t="inlineStr">
        <is>
          <t>9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40 cents</t>
        </is>
      </c>
    </row>
    <row r="15">
      <c r="A15" s="6" t="inlineStr">
        <is>
          <t>Total operating expenses per dollar of rent</t>
        </is>
      </c>
      <c r="B15" s="4" t="inlineStr">
        <is>
          <t>35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5</v>
      </c>
      <c r="B21" s="4" t="n">
        <v>18.52</v>
      </c>
      <c r="C21" s="4" t="inlineStr">
        <is>
          <t>93726</t>
        </is>
      </c>
      <c r="D21" s="4" t="inlineStr">
        <is>
          <t>PROPERTYZIPCODE</t>
        </is>
      </c>
    </row>
    <row r="22">
      <c r="A22" s="4" t="n">
        <v>3</v>
      </c>
      <c r="B22" s="4" t="n">
        <v>11.11</v>
      </c>
      <c r="C22" s="4" t="inlineStr">
        <is>
          <t>93705</t>
        </is>
      </c>
      <c r="D22" s="4" t="inlineStr">
        <is>
          <t>PROPERTYZIPCODE</t>
        </is>
      </c>
    </row>
    <row r="23">
      <c r="A23" s="4" t="n">
        <v>3</v>
      </c>
      <c r="B23" s="4" t="n">
        <v>11.11</v>
      </c>
      <c r="C23" s="4" t="inlineStr">
        <is>
          <t>93646</t>
        </is>
      </c>
      <c r="D23" s="4" t="inlineStr">
        <is>
          <t>PROPERTYZIPCODE</t>
        </is>
      </c>
    </row>
    <row r="24">
      <c r="A24" s="4" t="n">
        <v>3</v>
      </c>
      <c r="B24" s="4" t="n">
        <v>11.11</v>
      </c>
      <c r="C24" s="4" t="inlineStr">
        <is>
          <t>93727</t>
        </is>
      </c>
      <c r="D24" s="4" t="inlineStr">
        <is>
          <t>PROPERTYZIPCODE</t>
        </is>
      </c>
    </row>
    <row r="25">
      <c r="A25" s="4" t="n">
        <v>2</v>
      </c>
      <c r="B25" s="4" t="n">
        <v>7.41</v>
      </c>
      <c r="C25" s="4" t="inlineStr">
        <is>
          <t>93722</t>
        </is>
      </c>
      <c r="D25" s="4" t="inlineStr">
        <is>
          <t>PROPERTYZIPCODE</t>
        </is>
      </c>
    </row>
    <row r="26">
      <c r="A26" s="4" t="n">
        <v>2</v>
      </c>
      <c r="B26" s="4" t="n">
        <v>7.41</v>
      </c>
      <c r="C26" s="4" t="inlineStr">
        <is>
          <t>93710</t>
        </is>
      </c>
      <c r="D26" s="4" t="inlineStr">
        <is>
          <t>PROPERTYZIPCODE</t>
        </is>
      </c>
    </row>
    <row r="27">
      <c r="A27" s="4" t="n">
        <v>2</v>
      </c>
      <c r="B27" s="4" t="n">
        <v>7.41</v>
      </c>
      <c r="C27" s="4" t="inlineStr">
        <is>
          <t>93702</t>
        </is>
      </c>
      <c r="D27" s="4" t="inlineStr">
        <is>
          <t>PROPERTYZIPCODE</t>
        </is>
      </c>
    </row>
    <row r="28">
      <c r="A28" s="4" t="n">
        <v>2</v>
      </c>
      <c r="B28" s="4" t="n">
        <v>7.41</v>
      </c>
      <c r="C28" s="4" t="inlineStr">
        <is>
          <t>93706</t>
        </is>
      </c>
      <c r="D28" s="4" t="inlineStr">
        <is>
          <t>PROPERTYZIPCODE</t>
        </is>
      </c>
    </row>
    <row r="29">
      <c r="A29" s="4" t="n">
        <v>1</v>
      </c>
      <c r="B29" s="4" t="n">
        <v>3.7</v>
      </c>
      <c r="C29" s="4" t="inlineStr">
        <is>
          <t>93704</t>
        </is>
      </c>
      <c r="D29" s="4" t="inlineStr">
        <is>
          <t>PROPERTYZIPCODE</t>
        </is>
      </c>
    </row>
    <row r="30">
      <c r="A30" s="4" t="n">
        <v>1</v>
      </c>
      <c r="B30" s="4" t="n">
        <v>3.7</v>
      </c>
      <c r="C30" s="4" t="inlineStr">
        <is>
          <t>93221</t>
        </is>
      </c>
      <c r="D30" s="4" t="inlineStr">
        <is>
          <t>PROPERTYZIPCODE</t>
        </is>
      </c>
    </row>
    <row r="31">
      <c r="A31" s="4" t="n">
        <v>1</v>
      </c>
      <c r="B31" s="4" t="n">
        <v>3.7</v>
      </c>
      <c r="C31" s="4" t="inlineStr">
        <is>
          <t>93703</t>
        </is>
      </c>
      <c r="D31" s="4" t="inlineStr">
        <is>
          <t>PROPERTYZIPCODE</t>
        </is>
      </c>
    </row>
    <row r="32">
      <c r="A32" s="4" t="n">
        <v>1</v>
      </c>
      <c r="B32" s="4" t="n">
        <v>3.7</v>
      </c>
      <c r="C32" s="4" t="inlineStr">
        <is>
          <t>93648</t>
        </is>
      </c>
      <c r="D32" s="4" t="inlineStr">
        <is>
          <t>PROPERTYZIPCODE</t>
        </is>
      </c>
    </row>
    <row r="33">
      <c r="A33" s="4" t="n">
        <v>1</v>
      </c>
      <c r="B33" s="4" t="n">
        <v>3.7</v>
      </c>
      <c r="C33" s="4" t="inlineStr">
        <is>
          <t>93291</t>
        </is>
      </c>
      <c r="D33" s="4" t="inlineStr">
        <is>
          <t>PROPERTYZIPCODE</t>
        </is>
      </c>
    </row>
    <row r="34">
      <c r="A34" s="9" t="n">
        <v>27</v>
      </c>
      <c r="B34" s="9" t="n">
        <v>100</v>
      </c>
      <c r="D34" s="9" t="inlineStr">
        <is>
          <t>Total PROPERTYZIPCODE</t>
        </is>
      </c>
    </row>
    <row r="35">
      <c r="A35" s="4" t="n">
        <v>27</v>
      </c>
      <c r="B35" s="4" t="n">
        <v>100</v>
      </c>
      <c r="C35" s="4" t="inlineStr">
        <is>
          <t>GARDEN</t>
        </is>
      </c>
      <c r="D35" s="4" t="inlineStr">
        <is>
          <t>Property Type</t>
        </is>
      </c>
    </row>
    <row r="36">
      <c r="A36" s="9" t="n">
        <v>27</v>
      </c>
      <c r="B36" s="9" t="n">
        <v>100</v>
      </c>
      <c r="D36" s="9" t="inlineStr">
        <is>
          <t>Total Property Type</t>
        </is>
      </c>
    </row>
    <row r="37">
      <c r="A37" s="4" t="n">
        <v>1</v>
      </c>
      <c r="B37" s="4" t="n">
        <v>3.7</v>
      </c>
      <c r="C37" s="4" t="inlineStr">
        <is>
          <t>Less than 5 years</t>
        </is>
      </c>
      <c r="D37" s="4" t="inlineStr">
        <is>
          <t>Age of Property</t>
        </is>
      </c>
    </row>
    <row r="38">
      <c r="A38" s="4" t="n">
        <v>6</v>
      </c>
      <c r="B38" s="4" t="n">
        <v>22.22</v>
      </c>
      <c r="C38" s="4" t="inlineStr">
        <is>
          <t>5-9 years</t>
        </is>
      </c>
      <c r="D38" s="4" t="inlineStr">
        <is>
          <t>Age of Property</t>
        </is>
      </c>
    </row>
    <row r="39">
      <c r="A39" s="4" t="n">
        <v>6</v>
      </c>
      <c r="B39" s="4" t="n">
        <v>22.22</v>
      </c>
      <c r="C39" s="4" t="inlineStr">
        <is>
          <t>10-19 years</t>
        </is>
      </c>
      <c r="D39" s="4" t="inlineStr">
        <is>
          <t>Age of Property</t>
        </is>
      </c>
    </row>
    <row r="40">
      <c r="A40" s="4" t="n">
        <v>14</v>
      </c>
      <c r="B40" s="4" t="n">
        <v>51.85</v>
      </c>
      <c r="C40" s="4" t="inlineStr">
        <is>
          <t>20+ years</t>
        </is>
      </c>
      <c r="D40" s="4" t="inlineStr">
        <is>
          <t>Age of Property</t>
        </is>
      </c>
    </row>
    <row r="41">
      <c r="A41" s="9" t="n">
        <v>27</v>
      </c>
      <c r="B41" s="9" t="n">
        <v>100</v>
      </c>
      <c r="D41" s="9" t="inlineStr">
        <is>
          <t>Total Age of Property</t>
        </is>
      </c>
    </row>
    <row r="42">
      <c r="A42" s="4" t="n">
        <v>20</v>
      </c>
      <c r="B42" s="4" t="n">
        <v>74.06999999999999</v>
      </c>
      <c r="C42" s="4" t="inlineStr">
        <is>
          <t>Less than 100</t>
        </is>
      </c>
      <c r="D42" s="4" t="inlineStr">
        <is>
          <t>Property Size</t>
        </is>
      </c>
    </row>
    <row r="43">
      <c r="A43" s="4" t="n">
        <v>3</v>
      </c>
      <c r="B43" s="4" t="n">
        <v>11.11</v>
      </c>
      <c r="C43" s="4" t="inlineStr">
        <is>
          <t>100-199</t>
        </is>
      </c>
      <c r="D43" s="4" t="inlineStr">
        <is>
          <t>Property Size</t>
        </is>
      </c>
    </row>
    <row r="44">
      <c r="A44" s="4" t="n">
        <v>2</v>
      </c>
      <c r="B44" s="4" t="n">
        <v>7.41</v>
      </c>
      <c r="C44" s="4" t="inlineStr">
        <is>
          <t>200-299</t>
        </is>
      </c>
      <c r="D44" s="4" t="inlineStr">
        <is>
          <t>Property Size</t>
        </is>
      </c>
    </row>
    <row r="45">
      <c r="A45" s="4" t="n">
        <v>1</v>
      </c>
      <c r="B45" s="4" t="n">
        <v>3.7</v>
      </c>
      <c r="C45" s="4" t="inlineStr">
        <is>
          <t>400-499</t>
        </is>
      </c>
      <c r="D45" s="4" t="inlineStr">
        <is>
          <t>Property Size</t>
        </is>
      </c>
    </row>
    <row r="46">
      <c r="A46" s="4" t="n">
        <v>1</v>
      </c>
      <c r="B46" s="4" t="n">
        <v>3.7</v>
      </c>
      <c r="C46" s="4" t="inlineStr">
        <is>
          <t>500+</t>
        </is>
      </c>
      <c r="D46" s="4" t="inlineStr">
        <is>
          <t>Property Size</t>
        </is>
      </c>
    </row>
    <row r="47">
      <c r="A47" s="9" t="n">
        <v>27</v>
      </c>
      <c r="B47" s="9" t="n">
        <v>100</v>
      </c>
      <c r="D47" s="9" t="inlineStr">
        <is>
          <t>Total Property Size</t>
        </is>
      </c>
    </row>
    <row r="48">
      <c r="A48" s="4" t="n">
        <v>17</v>
      </c>
      <c r="B48" s="4" t="n">
        <v>62.96</v>
      </c>
      <c r="C48" s="4" t="inlineStr">
        <is>
          <t>AFFORDABLE</t>
        </is>
      </c>
      <c r="D48" s="4" t="inlineStr">
        <is>
          <t>Rent Type</t>
        </is>
      </c>
    </row>
    <row r="49">
      <c r="A49" s="4" t="n">
        <v>10</v>
      </c>
      <c r="B49" s="4" t="n">
        <v>37.04</v>
      </c>
      <c r="C49" s="4" t="inlineStr">
        <is>
          <t>MARKETRATE</t>
        </is>
      </c>
      <c r="D49" s="4" t="inlineStr">
        <is>
          <t>Rent Type</t>
        </is>
      </c>
    </row>
    <row r="50">
      <c r="A50" s="9" t="n">
        <v>27</v>
      </c>
      <c r="B50" s="9" t="n">
        <v>100</v>
      </c>
      <c r="D50" s="9" t="inlineStr">
        <is>
          <t>Total Rent Type</t>
        </is>
      </c>
    </row>
    <row r="51"/>
  </sheetData>
  <mergeCells count="2">
    <mergeCell ref="A19:D19"/>
    <mergeCell ref="A1:B1"/>
  </mergeCells>
  <pageMargins left="0.75" right="0.75" top="1" bottom="1" header="0.5" footer="0.5"/>
</worksheet>
</file>

<file path=xl/worksheets/sheet270.xml><?xml version="1.0" encoding="utf-8"?>
<worksheet xmlns="http://schemas.openxmlformats.org/spreadsheetml/2006/main">
  <sheetPr>
    <outlinePr summaryBelow="1" summaryRight="1"/>
    <pageSetUpPr/>
  </sheetPr>
  <dimension ref="A1:D64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9364</v>
      </c>
    </row>
    <row r="3">
      <c r="A3" s="6" t="inlineStr">
        <is>
          <t>Sample (Total number of properties)</t>
        </is>
      </c>
      <c r="B3" s="4" t="n">
        <v>58</v>
      </c>
    </row>
    <row r="4">
      <c r="A4" s="6" t="inlineStr">
        <is>
          <t>Average property taxes per unit</t>
        </is>
      </c>
      <c r="B4" s="7" t="n">
        <v>1877</v>
      </c>
    </row>
    <row r="5">
      <c r="A5" s="6" t="inlineStr">
        <is>
          <t>Average payroll expenses per unit</t>
        </is>
      </c>
      <c r="B5" s="7" t="n">
        <v>1796</v>
      </c>
    </row>
    <row r="6">
      <c r="A6" s="6" t="inlineStr">
        <is>
          <t>Average capital expenditures per unit</t>
        </is>
      </c>
      <c r="B6" s="7" t="n">
        <v>247</v>
      </c>
    </row>
    <row r="7">
      <c r="A7" s="6" t="inlineStr">
        <is>
          <t>Average mortgage per unit</t>
        </is>
      </c>
      <c r="B7" s="7" t="n">
        <v>4601</v>
      </c>
    </row>
    <row r="8">
      <c r="A8" s="6" t="inlineStr">
        <is>
          <t>Average total operating expenses per unit</t>
        </is>
      </c>
      <c r="B8" s="7" t="n">
        <v>4610</v>
      </c>
    </row>
    <row r="9">
      <c r="A9" s="6" t="inlineStr">
        <is>
          <t>Average total expenses per unit</t>
        </is>
      </c>
      <c r="B9" s="7" t="n">
        <v>13130</v>
      </c>
    </row>
    <row r="10">
      <c r="A10" s="6" t="inlineStr">
        <is>
          <t>Average total profit per unit</t>
        </is>
      </c>
      <c r="B10" s="7" t="n">
        <v>1150</v>
      </c>
    </row>
    <row r="11">
      <c r="A11" s="6" t="inlineStr">
        <is>
          <t>Property taxes per dollar of rent</t>
        </is>
      </c>
      <c r="B11" s="4" t="inlineStr">
        <is>
          <t>13 cents</t>
        </is>
      </c>
    </row>
    <row r="12">
      <c r="A12" s="6" t="inlineStr">
        <is>
          <t>Payroll expenses per dollar of rent</t>
        </is>
      </c>
      <c r="B12" s="4" t="inlineStr">
        <is>
          <t>13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32 cents</t>
        </is>
      </c>
    </row>
    <row r="15">
      <c r="A15" s="6" t="inlineStr">
        <is>
          <t>Total operating expenses per dollar of rent</t>
        </is>
      </c>
      <c r="B15" s="4" t="inlineStr">
        <is>
          <t>32 cents</t>
        </is>
      </c>
    </row>
    <row r="16">
      <c r="A16" s="6" t="inlineStr">
        <is>
          <t>Total expenses per dollar of rent</t>
        </is>
      </c>
      <c r="B16" s="4" t="inlineStr">
        <is>
          <t>92 cents</t>
        </is>
      </c>
    </row>
    <row r="17">
      <c r="A17" s="6" t="inlineStr">
        <is>
          <t>Total profit per dollar of rent</t>
        </is>
      </c>
      <c r="B17" s="4" t="inlineStr">
        <is>
          <t>8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8</v>
      </c>
      <c r="B21" s="4" t="n">
        <v>13.79</v>
      </c>
      <c r="C21" s="4" t="inlineStr">
        <is>
          <t>77598</t>
        </is>
      </c>
      <c r="D21" s="4" t="inlineStr">
        <is>
          <t>PROPERTYZIPCODE</t>
        </is>
      </c>
    </row>
    <row r="22">
      <c r="A22" s="4" t="n">
        <v>8</v>
      </c>
      <c r="B22" s="4" t="n">
        <v>13.79</v>
      </c>
      <c r="C22" s="4" t="inlineStr">
        <is>
          <t>77520</t>
        </is>
      </c>
      <c r="D22" s="4" t="inlineStr">
        <is>
          <t>PROPERTYZIPCODE</t>
        </is>
      </c>
    </row>
    <row r="23">
      <c r="A23" s="4" t="n">
        <v>7</v>
      </c>
      <c r="B23" s="4" t="n">
        <v>12.07</v>
      </c>
      <c r="C23" s="4" t="inlineStr">
        <is>
          <t>77706</t>
        </is>
      </c>
      <c r="D23" s="4" t="inlineStr">
        <is>
          <t>PROPERTYZIPCODE</t>
        </is>
      </c>
    </row>
    <row r="24">
      <c r="A24" s="4" t="n">
        <v>5</v>
      </c>
      <c r="B24" s="4" t="n">
        <v>8.619999999999999</v>
      </c>
      <c r="C24" s="4" t="inlineStr">
        <is>
          <t>77521</t>
        </is>
      </c>
      <c r="D24" s="4" t="inlineStr">
        <is>
          <t>PROPERTYZIPCODE</t>
        </is>
      </c>
    </row>
    <row r="25">
      <c r="A25" s="4" t="n">
        <v>4</v>
      </c>
      <c r="B25" s="4" t="n">
        <v>6.9</v>
      </c>
      <c r="C25" s="4" t="inlineStr">
        <is>
          <t>77058</t>
        </is>
      </c>
      <c r="D25" s="4" t="inlineStr">
        <is>
          <t>PROPERTYZIPCODE</t>
        </is>
      </c>
    </row>
    <row r="26">
      <c r="A26" s="4" t="n">
        <v>4</v>
      </c>
      <c r="B26" s="4" t="n">
        <v>6.9</v>
      </c>
      <c r="C26" s="4" t="inlineStr">
        <is>
          <t>77504</t>
        </is>
      </c>
      <c r="D26" s="4" t="inlineStr">
        <is>
          <t>PROPERTYZIPCODE</t>
        </is>
      </c>
    </row>
    <row r="27">
      <c r="A27" s="4" t="n">
        <v>2</v>
      </c>
      <c r="B27" s="4" t="n">
        <v>3.45</v>
      </c>
      <c r="C27" s="4" t="inlineStr">
        <is>
          <t>77505</t>
        </is>
      </c>
      <c r="D27" s="4" t="inlineStr">
        <is>
          <t>PROPERTYZIPCODE</t>
        </is>
      </c>
    </row>
    <row r="28">
      <c r="A28" s="4" t="n">
        <v>2</v>
      </c>
      <c r="B28" s="4" t="n">
        <v>3.45</v>
      </c>
      <c r="C28" s="4" t="inlineStr">
        <is>
          <t>77089</t>
        </is>
      </c>
      <c r="D28" s="4" t="inlineStr">
        <is>
          <t>PROPERTYZIPCODE</t>
        </is>
      </c>
    </row>
    <row r="29">
      <c r="A29" s="4" t="n">
        <v>2</v>
      </c>
      <c r="B29" s="4" t="n">
        <v>3.45</v>
      </c>
      <c r="C29" s="4" t="inlineStr">
        <is>
          <t>77327</t>
        </is>
      </c>
      <c r="D29" s="4" t="inlineStr">
        <is>
          <t>PROPERTYZIPCODE</t>
        </is>
      </c>
    </row>
    <row r="30">
      <c r="A30" s="4" t="n">
        <v>2</v>
      </c>
      <c r="B30" s="4" t="n">
        <v>3.45</v>
      </c>
      <c r="C30" s="4" t="inlineStr">
        <is>
          <t>77657</t>
        </is>
      </c>
      <c r="D30" s="4" t="inlineStr">
        <is>
          <t>PROPERTYZIPCODE</t>
        </is>
      </c>
    </row>
    <row r="31">
      <c r="A31" s="4" t="n">
        <v>2</v>
      </c>
      <c r="B31" s="4" t="n">
        <v>3.45</v>
      </c>
      <c r="C31" s="4" t="inlineStr">
        <is>
          <t>77571</t>
        </is>
      </c>
      <c r="D31" s="4" t="inlineStr">
        <is>
          <t>PROPERTYZIPCODE</t>
        </is>
      </c>
    </row>
    <row r="32">
      <c r="A32" s="4" t="n">
        <v>1</v>
      </c>
      <c r="B32" s="4" t="n">
        <v>1.72</v>
      </c>
      <c r="C32" s="4" t="inlineStr">
        <is>
          <t>77503</t>
        </is>
      </c>
      <c r="D32" s="4" t="inlineStr">
        <is>
          <t>PROPERTYZIPCODE</t>
        </is>
      </c>
    </row>
    <row r="33">
      <c r="A33" s="4" t="n">
        <v>1</v>
      </c>
      <c r="B33" s="4" t="n">
        <v>1.72</v>
      </c>
      <c r="C33" s="4" t="inlineStr">
        <is>
          <t>77502</t>
        </is>
      </c>
      <c r="D33" s="4" t="inlineStr">
        <is>
          <t>PROPERTYZIPCODE</t>
        </is>
      </c>
    </row>
    <row r="34">
      <c r="A34" s="4" t="n">
        <v>1</v>
      </c>
      <c r="B34" s="4" t="n">
        <v>1.72</v>
      </c>
      <c r="C34" s="4" t="inlineStr">
        <is>
          <t>77062</t>
        </is>
      </c>
      <c r="D34" s="4" t="inlineStr">
        <is>
          <t>PROPERTYZIPCODE</t>
        </is>
      </c>
    </row>
    <row r="35">
      <c r="A35" s="4" t="n">
        <v>1</v>
      </c>
      <c r="B35" s="4" t="n">
        <v>1.72</v>
      </c>
      <c r="C35" s="4" t="inlineStr">
        <is>
          <t>77536</t>
        </is>
      </c>
      <c r="D35" s="4" t="inlineStr">
        <is>
          <t>PROPERTYZIPCODE</t>
        </is>
      </c>
    </row>
    <row r="36">
      <c r="A36" s="4" t="n">
        <v>1</v>
      </c>
      <c r="B36" s="4" t="n">
        <v>1.72</v>
      </c>
      <c r="C36" s="4" t="inlineStr">
        <is>
          <t>77355</t>
        </is>
      </c>
      <c r="D36" s="4" t="inlineStr">
        <is>
          <t>PROPERTYZIPCODE</t>
        </is>
      </c>
    </row>
    <row r="37">
      <c r="A37" s="4" t="n">
        <v>1</v>
      </c>
      <c r="B37" s="4" t="n">
        <v>1.72</v>
      </c>
      <c r="C37" s="4" t="inlineStr">
        <is>
          <t>77642</t>
        </is>
      </c>
      <c r="D37" s="4" t="inlineStr">
        <is>
          <t>PROPERTYZIPCODE</t>
        </is>
      </c>
    </row>
    <row r="38">
      <c r="A38" s="4" t="n">
        <v>1</v>
      </c>
      <c r="B38" s="4" t="n">
        <v>1.72</v>
      </c>
      <c r="C38" s="4" t="inlineStr">
        <is>
          <t>77703</t>
        </is>
      </c>
      <c r="D38" s="4" t="inlineStr">
        <is>
          <t>PROPERTYZIPCODE</t>
        </is>
      </c>
    </row>
    <row r="39">
      <c r="A39" s="4" t="n">
        <v>1</v>
      </c>
      <c r="B39" s="4" t="n">
        <v>1.72</v>
      </c>
      <c r="C39" s="4" t="inlineStr">
        <is>
          <t>77586</t>
        </is>
      </c>
      <c r="D39" s="4" t="inlineStr">
        <is>
          <t>PROPERTYZIPCODE</t>
        </is>
      </c>
    </row>
    <row r="40">
      <c r="A40" s="4" t="n">
        <v>1</v>
      </c>
      <c r="B40" s="4" t="n">
        <v>1.72</v>
      </c>
      <c r="C40" s="4" t="inlineStr">
        <is>
          <t>77702</t>
        </is>
      </c>
      <c r="D40" s="4" t="inlineStr">
        <is>
          <t>PROPERTYZIPCODE</t>
        </is>
      </c>
    </row>
    <row r="41">
      <c r="A41" s="4" t="n">
        <v>1</v>
      </c>
      <c r="B41" s="4" t="n">
        <v>1.72</v>
      </c>
      <c r="C41" s="4" t="inlineStr">
        <is>
          <t>77708</t>
        </is>
      </c>
      <c r="D41" s="4" t="inlineStr">
        <is>
          <t>PROPERTYZIPCODE</t>
        </is>
      </c>
    </row>
    <row r="42">
      <c r="A42" s="4" t="n">
        <v>1</v>
      </c>
      <c r="B42" s="4" t="n">
        <v>1.72</v>
      </c>
      <c r="C42" s="4" t="inlineStr">
        <is>
          <t>77535</t>
        </is>
      </c>
      <c r="D42" s="4" t="inlineStr">
        <is>
          <t>PROPERTYZIPCODE</t>
        </is>
      </c>
    </row>
    <row r="43">
      <c r="A43" s="4" t="n">
        <v>1</v>
      </c>
      <c r="B43" s="4" t="n">
        <v>1.72</v>
      </c>
      <c r="C43" s="4" t="inlineStr">
        <is>
          <t>77060</t>
        </is>
      </c>
      <c r="D43" s="4" t="inlineStr">
        <is>
          <t>PROPERTYZIPCODE</t>
        </is>
      </c>
    </row>
    <row r="44">
      <c r="A44" s="9" t="n">
        <v>58</v>
      </c>
      <c r="B44" s="9" t="n">
        <v>100</v>
      </c>
      <c r="D44" s="9" t="inlineStr">
        <is>
          <t>Total PROPERTYZIPCODE</t>
        </is>
      </c>
    </row>
    <row r="45">
      <c r="A45" s="4" t="n">
        <v>54</v>
      </c>
      <c r="B45" s="4" t="n">
        <v>93.09999999999999</v>
      </c>
      <c r="C45" s="4" t="inlineStr">
        <is>
          <t>GARDEN</t>
        </is>
      </c>
      <c r="D45" s="4" t="inlineStr">
        <is>
          <t>Property Type</t>
        </is>
      </c>
    </row>
    <row r="46">
      <c r="A46" s="4" t="n">
        <v>3</v>
      </c>
      <c r="B46" s="4" t="n">
        <v>5.17</v>
      </c>
      <c r="C46" s="4" t="inlineStr">
        <is>
          <t>MANUF</t>
        </is>
      </c>
      <c r="D46" s="4" t="inlineStr">
        <is>
          <t>Property Type</t>
        </is>
      </c>
    </row>
    <row r="47">
      <c r="A47" s="4" t="n">
        <v>1</v>
      </c>
      <c r="B47" s="4" t="n">
        <v>1.72</v>
      </c>
      <c r="C47" s="4" t="inlineStr">
        <is>
          <t>SENIOR</t>
        </is>
      </c>
      <c r="D47" s="4" t="inlineStr">
        <is>
          <t>Property Type</t>
        </is>
      </c>
    </row>
    <row r="48">
      <c r="A48" s="9" t="n">
        <v>58</v>
      </c>
      <c r="B48" s="9" t="n">
        <v>100</v>
      </c>
      <c r="D48" s="9" t="inlineStr">
        <is>
          <t>Total Property Type</t>
        </is>
      </c>
    </row>
    <row r="49">
      <c r="A49" s="4" t="n">
        <v>7</v>
      </c>
      <c r="B49" s="4" t="n">
        <v>12.07</v>
      </c>
      <c r="C49" s="4" t="inlineStr">
        <is>
          <t>Less than 5 years</t>
        </is>
      </c>
      <c r="D49" s="4" t="inlineStr">
        <is>
          <t>Age of Property</t>
        </is>
      </c>
    </row>
    <row r="50">
      <c r="A50" s="4" t="n">
        <v>18</v>
      </c>
      <c r="B50" s="4" t="n">
        <v>31.03</v>
      </c>
      <c r="C50" s="4" t="inlineStr">
        <is>
          <t>5-9 years</t>
        </is>
      </c>
      <c r="D50" s="4" t="inlineStr">
        <is>
          <t>Age of Property</t>
        </is>
      </c>
    </row>
    <row r="51">
      <c r="A51" s="4" t="n">
        <v>6</v>
      </c>
      <c r="B51" s="4" t="n">
        <v>10.34</v>
      </c>
      <c r="C51" s="4" t="inlineStr">
        <is>
          <t>10-19 years</t>
        </is>
      </c>
      <c r="D51" s="4" t="inlineStr">
        <is>
          <t>Age of Property</t>
        </is>
      </c>
    </row>
    <row r="52">
      <c r="A52" s="4" t="n">
        <v>27</v>
      </c>
      <c r="B52" s="4" t="n">
        <v>46.55</v>
      </c>
      <c r="C52" s="4" t="inlineStr">
        <is>
          <t>20+ years</t>
        </is>
      </c>
      <c r="D52" s="4" t="inlineStr">
        <is>
          <t>Age of Property</t>
        </is>
      </c>
    </row>
    <row r="53">
      <c r="A53" s="9" t="n">
        <v>58</v>
      </c>
      <c r="B53" s="9" t="n">
        <v>100</v>
      </c>
      <c r="D53" s="9" t="inlineStr">
        <is>
          <t>Total Age of Property</t>
        </is>
      </c>
    </row>
    <row r="54">
      <c r="A54" s="4" t="n">
        <v>28</v>
      </c>
      <c r="B54" s="4" t="n">
        <v>48.28</v>
      </c>
      <c r="C54" s="4" t="inlineStr">
        <is>
          <t>Less than 100</t>
        </is>
      </c>
      <c r="D54" s="4" t="inlineStr">
        <is>
          <t>Property Size</t>
        </is>
      </c>
    </row>
    <row r="55">
      <c r="A55" s="4" t="n">
        <v>12</v>
      </c>
      <c r="B55" s="4" t="n">
        <v>20.69</v>
      </c>
      <c r="C55" s="4" t="inlineStr">
        <is>
          <t>100-199</t>
        </is>
      </c>
      <c r="D55" s="4" t="inlineStr">
        <is>
          <t>Property Size</t>
        </is>
      </c>
    </row>
    <row r="56">
      <c r="A56" s="4" t="n">
        <v>9</v>
      </c>
      <c r="B56" s="4" t="n">
        <v>15.52</v>
      </c>
      <c r="C56" s="4" t="inlineStr">
        <is>
          <t>200-299</t>
        </is>
      </c>
      <c r="D56" s="4" t="inlineStr">
        <is>
          <t>Property Size</t>
        </is>
      </c>
    </row>
    <row r="57">
      <c r="A57" s="4" t="n">
        <v>5</v>
      </c>
      <c r="B57" s="4" t="n">
        <v>8.619999999999999</v>
      </c>
      <c r="C57" s="4" t="inlineStr">
        <is>
          <t>300-399</t>
        </is>
      </c>
      <c r="D57" s="4" t="inlineStr">
        <is>
          <t>Property Size</t>
        </is>
      </c>
    </row>
    <row r="58">
      <c r="A58" s="4" t="n">
        <v>2</v>
      </c>
      <c r="B58" s="4" t="n">
        <v>3.45</v>
      </c>
      <c r="C58" s="4" t="inlineStr">
        <is>
          <t>400-499</t>
        </is>
      </c>
      <c r="D58" s="4" t="inlineStr">
        <is>
          <t>Property Size</t>
        </is>
      </c>
    </row>
    <row r="59">
      <c r="A59" s="4" t="n">
        <v>2</v>
      </c>
      <c r="B59" s="4" t="n">
        <v>3.45</v>
      </c>
      <c r="C59" s="4" t="inlineStr">
        <is>
          <t>500+</t>
        </is>
      </c>
      <c r="D59" s="4" t="inlineStr">
        <is>
          <t>Property Size</t>
        </is>
      </c>
    </row>
    <row r="60">
      <c r="A60" s="9" t="n">
        <v>58</v>
      </c>
      <c r="B60" s="9" t="n">
        <v>100</v>
      </c>
      <c r="D60" s="9" t="inlineStr">
        <is>
          <t>Total Property Size</t>
        </is>
      </c>
    </row>
    <row r="61">
      <c r="A61" s="4" t="n">
        <v>40</v>
      </c>
      <c r="B61" s="4" t="n">
        <v>68.97</v>
      </c>
      <c r="C61" s="4" t="inlineStr">
        <is>
          <t>AFFORDABLE</t>
        </is>
      </c>
      <c r="D61" s="4" t="inlineStr">
        <is>
          <t>Rent Type</t>
        </is>
      </c>
    </row>
    <row r="62">
      <c r="A62" s="4" t="n">
        <v>18</v>
      </c>
      <c r="B62" s="4" t="n">
        <v>31.03</v>
      </c>
      <c r="C62" s="4" t="inlineStr">
        <is>
          <t>MARKETRATE</t>
        </is>
      </c>
      <c r="D62" s="4" t="inlineStr">
        <is>
          <t>Rent Type</t>
        </is>
      </c>
    </row>
    <row r="63">
      <c r="A63" s="9" t="n">
        <v>58</v>
      </c>
      <c r="B63" s="9" t="n">
        <v>100</v>
      </c>
      <c r="D63" s="9" t="inlineStr">
        <is>
          <t>Total Rent Type</t>
        </is>
      </c>
    </row>
    <row r="64"/>
  </sheetData>
  <mergeCells count="2">
    <mergeCell ref="A19:D19"/>
    <mergeCell ref="A1:B1"/>
  </mergeCells>
  <pageMargins left="0.75" right="0.75" top="1" bottom="1" header="0.5" footer="0.5"/>
</worksheet>
</file>

<file path=xl/worksheets/sheet271.xml><?xml version="1.0" encoding="utf-8"?>
<worksheet xmlns="http://schemas.openxmlformats.org/spreadsheetml/2006/main">
  <sheetPr>
    <outlinePr summaryBelow="1" summaryRight="1"/>
    <pageSetUpPr/>
  </sheetPr>
  <dimension ref="A1:D67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18769</v>
      </c>
    </row>
    <row r="3">
      <c r="A3" s="6" t="inlineStr">
        <is>
          <t>Sample (Total number of properties)</t>
        </is>
      </c>
      <c r="B3" s="4" t="n">
        <v>101</v>
      </c>
    </row>
    <row r="4">
      <c r="A4" s="6" t="inlineStr">
        <is>
          <t>Average property taxes per unit</t>
        </is>
      </c>
      <c r="B4" s="7" t="n">
        <v>2619</v>
      </c>
    </row>
    <row r="5">
      <c r="A5" s="6" t="inlineStr">
        <is>
          <t>Average payroll expenses per unit</t>
        </is>
      </c>
      <c r="B5" s="7" t="n">
        <v>1482</v>
      </c>
    </row>
    <row r="6">
      <c r="A6" s="6" t="inlineStr">
        <is>
          <t>Average capital expenditures per unit</t>
        </is>
      </c>
      <c r="B6" s="7" t="n">
        <v>248</v>
      </c>
    </row>
    <row r="7">
      <c r="A7" s="6" t="inlineStr">
        <is>
          <t>Average mortgage per unit</t>
        </is>
      </c>
      <c r="B7" s="7" t="n">
        <v>5458</v>
      </c>
    </row>
    <row r="8">
      <c r="A8" s="6" t="inlineStr">
        <is>
          <t>Average total operating expenses per unit</t>
        </is>
      </c>
      <c r="B8" s="7" t="n">
        <v>4649</v>
      </c>
    </row>
    <row r="9">
      <c r="A9" s="6" t="inlineStr">
        <is>
          <t>Average total expenses per unit</t>
        </is>
      </c>
      <c r="B9" s="7" t="n">
        <v>14456</v>
      </c>
    </row>
    <row r="10">
      <c r="A10" s="6" t="inlineStr">
        <is>
          <t>Average total profit per unit</t>
        </is>
      </c>
      <c r="B10" s="7" t="n">
        <v>1365</v>
      </c>
    </row>
    <row r="11">
      <c r="A11" s="6" t="inlineStr">
        <is>
          <t>Property taxes per dollar of rent</t>
        </is>
      </c>
      <c r="B11" s="4" t="inlineStr">
        <is>
          <t>17 cents</t>
        </is>
      </c>
    </row>
    <row r="12">
      <c r="A12" s="6" t="inlineStr">
        <is>
          <t>Payroll expenses per dollar of rent</t>
        </is>
      </c>
      <c r="B12" s="4" t="inlineStr">
        <is>
          <t>9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34 cents</t>
        </is>
      </c>
    </row>
    <row r="15">
      <c r="A15" s="6" t="inlineStr">
        <is>
          <t>Total operating expenses per dollar of rent</t>
        </is>
      </c>
      <c r="B15" s="4" t="inlineStr">
        <is>
          <t>29 cents</t>
        </is>
      </c>
    </row>
    <row r="16">
      <c r="A16" s="6" t="inlineStr">
        <is>
          <t>Total expenses per dollar of rent</t>
        </is>
      </c>
      <c r="B16" s="4" t="inlineStr">
        <is>
          <t>91 cents</t>
        </is>
      </c>
    </row>
    <row r="17">
      <c r="A17" s="6" t="inlineStr">
        <is>
          <t>Total profit per dollar of rent</t>
        </is>
      </c>
      <c r="B17" s="4" t="inlineStr">
        <is>
          <t>9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16</v>
      </c>
      <c r="B21" s="4" t="n">
        <v>15.84</v>
      </c>
      <c r="C21" s="4" t="inlineStr">
        <is>
          <t>78758</t>
        </is>
      </c>
      <c r="D21" s="4" t="inlineStr">
        <is>
          <t>PROPERTYZIPCODE</t>
        </is>
      </c>
    </row>
    <row r="22">
      <c r="A22" s="4" t="n">
        <v>12</v>
      </c>
      <c r="B22" s="4" t="n">
        <v>11.88</v>
      </c>
      <c r="C22" s="4" t="inlineStr">
        <is>
          <t>78753</t>
        </is>
      </c>
      <c r="D22" s="4" t="inlineStr">
        <is>
          <t>PROPERTYZIPCODE</t>
        </is>
      </c>
    </row>
    <row r="23">
      <c r="A23" s="4" t="n">
        <v>8</v>
      </c>
      <c r="B23" s="4" t="n">
        <v>7.92</v>
      </c>
      <c r="C23" s="4" t="inlineStr">
        <is>
          <t>78759</t>
        </is>
      </c>
      <c r="D23" s="4" t="inlineStr">
        <is>
          <t>PROPERTYZIPCODE</t>
        </is>
      </c>
    </row>
    <row r="24">
      <c r="A24" s="4" t="n">
        <v>7</v>
      </c>
      <c r="B24" s="4" t="n">
        <v>6.93</v>
      </c>
      <c r="C24" s="4" t="inlineStr">
        <is>
          <t>78751</t>
        </is>
      </c>
      <c r="D24" s="4" t="inlineStr">
        <is>
          <t>PROPERTYZIPCODE</t>
        </is>
      </c>
    </row>
    <row r="25">
      <c r="A25" s="4" t="n">
        <v>7</v>
      </c>
      <c r="B25" s="4" t="n">
        <v>6.93</v>
      </c>
      <c r="C25" s="4" t="inlineStr">
        <is>
          <t>78752</t>
        </is>
      </c>
      <c r="D25" s="4" t="inlineStr">
        <is>
          <t>PROPERTYZIPCODE</t>
        </is>
      </c>
    </row>
    <row r="26">
      <c r="A26" s="4" t="n">
        <v>6</v>
      </c>
      <c r="B26" s="4" t="n">
        <v>5.94</v>
      </c>
      <c r="C26" s="4" t="inlineStr">
        <is>
          <t>78723</t>
        </is>
      </c>
      <c r="D26" s="4" t="inlineStr">
        <is>
          <t>PROPERTYZIPCODE</t>
        </is>
      </c>
    </row>
    <row r="27">
      <c r="A27" s="4" t="n">
        <v>6</v>
      </c>
      <c r="B27" s="4" t="n">
        <v>5.94</v>
      </c>
      <c r="C27" s="4" t="inlineStr">
        <is>
          <t>78705</t>
        </is>
      </c>
      <c r="D27" s="4" t="inlineStr">
        <is>
          <t>PROPERTYZIPCODE</t>
        </is>
      </c>
    </row>
    <row r="28">
      <c r="A28" s="4" t="n">
        <v>5</v>
      </c>
      <c r="B28" s="4" t="n">
        <v>4.95</v>
      </c>
      <c r="C28" s="4" t="inlineStr">
        <is>
          <t>78704</t>
        </is>
      </c>
      <c r="D28" s="4" t="inlineStr">
        <is>
          <t>PROPERTYZIPCODE</t>
        </is>
      </c>
    </row>
    <row r="29">
      <c r="A29" s="4" t="n">
        <v>5</v>
      </c>
      <c r="B29" s="4" t="n">
        <v>4.95</v>
      </c>
      <c r="C29" s="4" t="inlineStr">
        <is>
          <t>78731</t>
        </is>
      </c>
      <c r="D29" s="4" t="inlineStr">
        <is>
          <t>PROPERTYZIPCODE</t>
        </is>
      </c>
    </row>
    <row r="30">
      <c r="A30" s="4" t="n">
        <v>5</v>
      </c>
      <c r="B30" s="4" t="n">
        <v>4.95</v>
      </c>
      <c r="C30" s="4" t="inlineStr">
        <is>
          <t>78745</t>
        </is>
      </c>
      <c r="D30" s="4" t="inlineStr">
        <is>
          <t>PROPERTYZIPCODE</t>
        </is>
      </c>
    </row>
    <row r="31">
      <c r="A31" s="4" t="n">
        <v>3</v>
      </c>
      <c r="B31" s="4" t="n">
        <v>2.97</v>
      </c>
      <c r="C31" s="4" t="inlineStr">
        <is>
          <t>78748</t>
        </is>
      </c>
      <c r="D31" s="4" t="inlineStr">
        <is>
          <t>PROPERTYZIPCODE</t>
        </is>
      </c>
    </row>
    <row r="32">
      <c r="A32" s="4" t="n">
        <v>3</v>
      </c>
      <c r="B32" s="4" t="n">
        <v>2.97</v>
      </c>
      <c r="C32" s="4" t="inlineStr">
        <is>
          <t>78729</t>
        </is>
      </c>
      <c r="D32" s="4" t="inlineStr">
        <is>
          <t>PROPERTYZIPCODE</t>
        </is>
      </c>
    </row>
    <row r="33">
      <c r="A33" s="4" t="n">
        <v>3</v>
      </c>
      <c r="B33" s="4" t="n">
        <v>2.97</v>
      </c>
      <c r="C33" s="4" t="inlineStr">
        <is>
          <t>78728</t>
        </is>
      </c>
      <c r="D33" s="4" t="inlineStr">
        <is>
          <t>PROPERTYZIPCODE</t>
        </is>
      </c>
    </row>
    <row r="34">
      <c r="A34" s="4" t="n">
        <v>2</v>
      </c>
      <c r="B34" s="4" t="n">
        <v>1.98</v>
      </c>
      <c r="C34" s="4" t="inlineStr">
        <is>
          <t>78757</t>
        </is>
      </c>
      <c r="D34" s="4" t="inlineStr">
        <is>
          <t>PROPERTYZIPCODE</t>
        </is>
      </c>
    </row>
    <row r="35">
      <c r="A35" s="4" t="n">
        <v>2</v>
      </c>
      <c r="B35" s="4" t="n">
        <v>1.98</v>
      </c>
      <c r="C35" s="4" t="inlineStr">
        <is>
          <t>78701</t>
        </is>
      </c>
      <c r="D35" s="4" t="inlineStr">
        <is>
          <t>PROPERTYZIPCODE</t>
        </is>
      </c>
    </row>
    <row r="36">
      <c r="A36" s="4" t="n">
        <v>2</v>
      </c>
      <c r="B36" s="4" t="n">
        <v>1.98</v>
      </c>
      <c r="C36" s="4" t="inlineStr">
        <is>
          <t>78717</t>
        </is>
      </c>
      <c r="D36" s="4" t="inlineStr">
        <is>
          <t>PROPERTYZIPCODE</t>
        </is>
      </c>
    </row>
    <row r="37">
      <c r="A37" s="4" t="n">
        <v>2</v>
      </c>
      <c r="B37" s="4" t="n">
        <v>1.98</v>
      </c>
      <c r="C37" s="4" t="inlineStr">
        <is>
          <t>78749</t>
        </is>
      </c>
      <c r="D37" s="4" t="inlineStr">
        <is>
          <t>PROPERTYZIPCODE</t>
        </is>
      </c>
    </row>
    <row r="38">
      <c r="A38" s="4" t="n">
        <v>1</v>
      </c>
      <c r="B38" s="4" t="n">
        <v>0.99</v>
      </c>
      <c r="C38" s="4" t="inlineStr">
        <is>
          <t>77477</t>
        </is>
      </c>
      <c r="D38" s="4" t="inlineStr">
        <is>
          <t>PROPERTYZIPCODE</t>
        </is>
      </c>
    </row>
    <row r="39">
      <c r="A39" s="4" t="n">
        <v>1</v>
      </c>
      <c r="B39" s="4" t="n">
        <v>0.99</v>
      </c>
      <c r="C39" s="4" t="inlineStr">
        <is>
          <t>76574</t>
        </is>
      </c>
      <c r="D39" s="4" t="inlineStr">
        <is>
          <t>PROPERTYZIPCODE</t>
        </is>
      </c>
    </row>
    <row r="40">
      <c r="A40" s="4" t="n">
        <v>1</v>
      </c>
      <c r="B40" s="4" t="n">
        <v>0.99</v>
      </c>
      <c r="C40" s="4" t="inlineStr">
        <is>
          <t>78756</t>
        </is>
      </c>
      <c r="D40" s="4" t="inlineStr">
        <is>
          <t>PROPERTYZIPCODE</t>
        </is>
      </c>
    </row>
    <row r="41">
      <c r="A41" s="4" t="n">
        <v>1</v>
      </c>
      <c r="B41" s="4" t="n">
        <v>0.99</v>
      </c>
      <c r="C41" s="4" t="inlineStr">
        <is>
          <t>78613</t>
        </is>
      </c>
      <c r="D41" s="4" t="inlineStr">
        <is>
          <t>PROPERTYZIPCODE</t>
        </is>
      </c>
    </row>
    <row r="42">
      <c r="A42" s="4" t="n">
        <v>1</v>
      </c>
      <c r="B42" s="4" t="n">
        <v>0.99</v>
      </c>
      <c r="C42" s="4" t="inlineStr">
        <is>
          <t>78727</t>
        </is>
      </c>
      <c r="D42" s="4" t="inlineStr">
        <is>
          <t>PROPERTYZIPCODE</t>
        </is>
      </c>
    </row>
    <row r="43">
      <c r="A43" s="4" t="n">
        <v>1</v>
      </c>
      <c r="B43" s="4" t="n">
        <v>0.99</v>
      </c>
      <c r="C43" s="4" t="inlineStr">
        <is>
          <t>75961</t>
        </is>
      </c>
      <c r="D43" s="4" t="inlineStr">
        <is>
          <t>PROPERTYZIPCODE</t>
        </is>
      </c>
    </row>
    <row r="44">
      <c r="A44" s="4" t="n">
        <v>1</v>
      </c>
      <c r="B44" s="4" t="n">
        <v>0.99</v>
      </c>
      <c r="C44" s="4" t="inlineStr">
        <is>
          <t>78750</t>
        </is>
      </c>
      <c r="D44" s="4" t="inlineStr">
        <is>
          <t>PROPERTYZIPCODE</t>
        </is>
      </c>
    </row>
    <row r="45">
      <c r="A45" s="9" t="n">
        <v>101</v>
      </c>
      <c r="B45" s="9" t="n">
        <v>100</v>
      </c>
      <c r="D45" s="9" t="inlineStr">
        <is>
          <t>Total PROPERTYZIPCODE</t>
        </is>
      </c>
    </row>
    <row r="46">
      <c r="A46" s="4" t="n">
        <v>92</v>
      </c>
      <c r="B46" s="4" t="n">
        <v>91.09</v>
      </c>
      <c r="C46" s="4" t="inlineStr">
        <is>
          <t>GARDEN</t>
        </is>
      </c>
      <c r="D46" s="4" t="inlineStr">
        <is>
          <t>Property Type</t>
        </is>
      </c>
    </row>
    <row r="47">
      <c r="A47" s="4" t="n">
        <v>4</v>
      </c>
      <c r="B47" s="4" t="n">
        <v>3.96</v>
      </c>
      <c r="C47" s="4" t="inlineStr">
        <is>
          <t>MIDRISE</t>
        </is>
      </c>
      <c r="D47" s="4" t="inlineStr">
        <is>
          <t>Property Type</t>
        </is>
      </c>
    </row>
    <row r="48">
      <c r="A48" s="4" t="n">
        <v>3</v>
      </c>
      <c r="B48" s="4" t="n">
        <v>2.97</v>
      </c>
      <c r="C48" s="4" t="inlineStr">
        <is>
          <t>STUDENT</t>
        </is>
      </c>
      <c r="D48" s="4" t="inlineStr">
        <is>
          <t>Property Type</t>
        </is>
      </c>
    </row>
    <row r="49">
      <c r="A49" s="4" t="n">
        <v>1</v>
      </c>
      <c r="B49" s="4" t="n">
        <v>0.99</v>
      </c>
      <c r="C49" s="4" t="inlineStr">
        <is>
          <t>HIRISE</t>
        </is>
      </c>
      <c r="D49" s="4" t="inlineStr">
        <is>
          <t>Property Type</t>
        </is>
      </c>
    </row>
    <row r="50">
      <c r="A50" s="4" t="n">
        <v>1</v>
      </c>
      <c r="B50" s="4" t="n">
        <v>0.99</v>
      </c>
      <c r="C50" s="4" t="inlineStr">
        <is>
          <t>SENIOR</t>
        </is>
      </c>
      <c r="D50" s="4" t="inlineStr">
        <is>
          <t>Property Type</t>
        </is>
      </c>
    </row>
    <row r="51">
      <c r="A51" s="9" t="n">
        <v>101</v>
      </c>
      <c r="B51" s="9" t="n">
        <v>100</v>
      </c>
      <c r="D51" s="9" t="inlineStr">
        <is>
          <t>Total Property Type</t>
        </is>
      </c>
    </row>
    <row r="52">
      <c r="A52" s="4" t="n">
        <v>7</v>
      </c>
      <c r="B52" s="4" t="n">
        <v>6.93</v>
      </c>
      <c r="C52" s="4" t="inlineStr">
        <is>
          <t>Less than 5 years</t>
        </is>
      </c>
      <c r="D52" s="4" t="inlineStr">
        <is>
          <t>Age of Property</t>
        </is>
      </c>
    </row>
    <row r="53">
      <c r="A53" s="4" t="n">
        <v>35</v>
      </c>
      <c r="B53" s="4" t="n">
        <v>34.65</v>
      </c>
      <c r="C53" s="4" t="inlineStr">
        <is>
          <t>5-9 years</t>
        </is>
      </c>
      <c r="D53" s="4" t="inlineStr">
        <is>
          <t>Age of Property</t>
        </is>
      </c>
    </row>
    <row r="54">
      <c r="A54" s="4" t="n">
        <v>21</v>
      </c>
      <c r="B54" s="4" t="n">
        <v>20.79</v>
      </c>
      <c r="C54" s="4" t="inlineStr">
        <is>
          <t>10-19 years</t>
        </is>
      </c>
      <c r="D54" s="4" t="inlineStr">
        <is>
          <t>Age of Property</t>
        </is>
      </c>
    </row>
    <row r="55">
      <c r="A55" s="4" t="n">
        <v>38</v>
      </c>
      <c r="B55" s="4" t="n">
        <v>37.62</v>
      </c>
      <c r="C55" s="4" t="inlineStr">
        <is>
          <t>20+ years</t>
        </is>
      </c>
      <c r="D55" s="4" t="inlineStr">
        <is>
          <t>Age of Property</t>
        </is>
      </c>
    </row>
    <row r="56">
      <c r="A56" s="9" t="n">
        <v>101</v>
      </c>
      <c r="B56" s="9" t="n">
        <v>100</v>
      </c>
      <c r="D56" s="9" t="inlineStr">
        <is>
          <t>Total Age of Property</t>
        </is>
      </c>
    </row>
    <row r="57">
      <c r="A57" s="4" t="n">
        <v>40</v>
      </c>
      <c r="B57" s="4" t="n">
        <v>39.6</v>
      </c>
      <c r="C57" s="4" t="inlineStr">
        <is>
          <t>Less than 100</t>
        </is>
      </c>
      <c r="D57" s="4" t="inlineStr">
        <is>
          <t>Property Size</t>
        </is>
      </c>
    </row>
    <row r="58">
      <c r="A58" s="4" t="n">
        <v>13</v>
      </c>
      <c r="B58" s="4" t="n">
        <v>12.87</v>
      </c>
      <c r="C58" s="4" t="inlineStr">
        <is>
          <t>100-199</t>
        </is>
      </c>
      <c r="D58" s="4" t="inlineStr">
        <is>
          <t>Property Size</t>
        </is>
      </c>
    </row>
    <row r="59">
      <c r="A59" s="4" t="n">
        <v>23</v>
      </c>
      <c r="B59" s="4" t="n">
        <v>22.77</v>
      </c>
      <c r="C59" s="4" t="inlineStr">
        <is>
          <t>200-299</t>
        </is>
      </c>
      <c r="D59" s="4" t="inlineStr">
        <is>
          <t>Property Size</t>
        </is>
      </c>
    </row>
    <row r="60">
      <c r="A60" s="4" t="n">
        <v>17</v>
      </c>
      <c r="B60" s="4" t="n">
        <v>16.83</v>
      </c>
      <c r="C60" s="4" t="inlineStr">
        <is>
          <t>300-399</t>
        </is>
      </c>
      <c r="D60" s="4" t="inlineStr">
        <is>
          <t>Property Size</t>
        </is>
      </c>
    </row>
    <row r="61">
      <c r="A61" s="4" t="n">
        <v>4</v>
      </c>
      <c r="B61" s="4" t="n">
        <v>3.96</v>
      </c>
      <c r="C61" s="4" t="inlineStr">
        <is>
          <t>400-499</t>
        </is>
      </c>
      <c r="D61" s="4" t="inlineStr">
        <is>
          <t>Property Size</t>
        </is>
      </c>
    </row>
    <row r="62">
      <c r="A62" s="4" t="n">
        <v>4</v>
      </c>
      <c r="B62" s="4" t="n">
        <v>3.96</v>
      </c>
      <c r="C62" s="4" t="inlineStr">
        <is>
          <t>500+</t>
        </is>
      </c>
      <c r="D62" s="4" t="inlineStr">
        <is>
          <t>Property Size</t>
        </is>
      </c>
    </row>
    <row r="63">
      <c r="A63" s="9" t="n">
        <v>101</v>
      </c>
      <c r="B63" s="9" t="n">
        <v>100</v>
      </c>
      <c r="D63" s="9" t="inlineStr">
        <is>
          <t>Total Property Size</t>
        </is>
      </c>
    </row>
    <row r="64">
      <c r="A64" s="4" t="n">
        <v>61</v>
      </c>
      <c r="B64" s="4" t="n">
        <v>60.4</v>
      </c>
      <c r="C64" s="4" t="inlineStr">
        <is>
          <t>AFFORDABLE</t>
        </is>
      </c>
      <c r="D64" s="4" t="inlineStr">
        <is>
          <t>Rent Type</t>
        </is>
      </c>
    </row>
    <row r="65">
      <c r="A65" s="4" t="n">
        <v>40</v>
      </c>
      <c r="B65" s="4" t="n">
        <v>39.6</v>
      </c>
      <c r="C65" s="4" t="inlineStr">
        <is>
          <t>MARKETRATE</t>
        </is>
      </c>
      <c r="D65" s="4" t="inlineStr">
        <is>
          <t>Rent Type</t>
        </is>
      </c>
    </row>
    <row r="66">
      <c r="A66" s="9" t="n">
        <v>101</v>
      </c>
      <c r="B66" s="9" t="n">
        <v>100</v>
      </c>
      <c r="D66" s="9" t="inlineStr">
        <is>
          <t>Total Rent Type</t>
        </is>
      </c>
    </row>
    <row r="67"/>
  </sheetData>
  <mergeCells count="2">
    <mergeCell ref="A19:D19"/>
    <mergeCell ref="A1:B1"/>
  </mergeCells>
  <pageMargins left="0.75" right="0.75" top="1" bottom="1" header="0.5" footer="0.5"/>
</worksheet>
</file>

<file path=xl/worksheets/sheet272.xml><?xml version="1.0" encoding="utf-8"?>
<worksheet xmlns="http://schemas.openxmlformats.org/spreadsheetml/2006/main">
  <sheetPr>
    <outlinePr summaryBelow="1" summaryRight="1"/>
    <pageSetUpPr/>
  </sheetPr>
  <dimension ref="A1:D62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12398</v>
      </c>
    </row>
    <row r="3">
      <c r="A3" s="6" t="inlineStr">
        <is>
          <t>Sample (Total number of properties)</t>
        </is>
      </c>
      <c r="B3" s="4" t="n">
        <v>53</v>
      </c>
    </row>
    <row r="4">
      <c r="A4" s="6" t="inlineStr">
        <is>
          <t>Average property taxes per unit</t>
        </is>
      </c>
      <c r="B4" s="7" t="n">
        <v>2582</v>
      </c>
    </row>
    <row r="5">
      <c r="A5" s="6" t="inlineStr">
        <is>
          <t>Average payroll expenses per unit</t>
        </is>
      </c>
      <c r="B5" s="7" t="n">
        <v>1664</v>
      </c>
    </row>
    <row r="6">
      <c r="A6" s="6" t="inlineStr">
        <is>
          <t>Average capital expenditures per unit</t>
        </is>
      </c>
      <c r="B6" s="7" t="n">
        <v>238</v>
      </c>
    </row>
    <row r="7">
      <c r="A7" s="6" t="inlineStr">
        <is>
          <t>Average mortgage per unit</t>
        </is>
      </c>
      <c r="B7" s="7" t="n">
        <v>5513</v>
      </c>
    </row>
    <row r="8">
      <c r="A8" s="6" t="inlineStr">
        <is>
          <t>Average total operating expenses per unit</t>
        </is>
      </c>
      <c r="B8" s="7" t="n">
        <v>4642</v>
      </c>
    </row>
    <row r="9">
      <c r="A9" s="6" t="inlineStr">
        <is>
          <t>Average total expenses per unit</t>
        </is>
      </c>
      <c r="B9" s="7" t="n">
        <v>14638</v>
      </c>
    </row>
    <row r="10">
      <c r="A10" s="6" t="inlineStr">
        <is>
          <t>Average total profit per unit</t>
        </is>
      </c>
      <c r="B10" s="7" t="n">
        <v>1378</v>
      </c>
    </row>
    <row r="11">
      <c r="A11" s="6" t="inlineStr">
        <is>
          <t>Property taxes per dollar of rent</t>
        </is>
      </c>
      <c r="B11" s="4" t="inlineStr">
        <is>
          <t>16 cents</t>
        </is>
      </c>
    </row>
    <row r="12">
      <c r="A12" s="6" t="inlineStr">
        <is>
          <t>Payroll expenses per dollar of rent</t>
        </is>
      </c>
      <c r="B12" s="4" t="inlineStr">
        <is>
          <t>10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34 cents</t>
        </is>
      </c>
    </row>
    <row r="15">
      <c r="A15" s="6" t="inlineStr">
        <is>
          <t>Total operating expenses per dollar of rent</t>
        </is>
      </c>
      <c r="B15" s="4" t="inlineStr">
        <is>
          <t>29 cents</t>
        </is>
      </c>
    </row>
    <row r="16">
      <c r="A16" s="6" t="inlineStr">
        <is>
          <t>Total expenses per dollar of rent</t>
        </is>
      </c>
      <c r="B16" s="4" t="inlineStr">
        <is>
          <t>91 cents</t>
        </is>
      </c>
    </row>
    <row r="17">
      <c r="A17" s="6" t="inlineStr">
        <is>
          <t>Total profit per dollar of rent</t>
        </is>
      </c>
      <c r="B17" s="4" t="inlineStr">
        <is>
          <t>9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7</v>
      </c>
      <c r="B21" s="4" t="n">
        <v>13.21</v>
      </c>
      <c r="C21" s="4" t="inlineStr">
        <is>
          <t>77065</t>
        </is>
      </c>
      <c r="D21" s="4" t="inlineStr">
        <is>
          <t>PROPERTYZIPCODE</t>
        </is>
      </c>
    </row>
    <row r="22">
      <c r="A22" s="4" t="n">
        <v>7</v>
      </c>
      <c r="B22" s="4" t="n">
        <v>13.21</v>
      </c>
      <c r="C22" s="4" t="inlineStr">
        <is>
          <t>77079</t>
        </is>
      </c>
      <c r="D22" s="4" t="inlineStr">
        <is>
          <t>PROPERTYZIPCODE</t>
        </is>
      </c>
    </row>
    <row r="23">
      <c r="A23" s="4" t="n">
        <v>6</v>
      </c>
      <c r="B23" s="4" t="n">
        <v>11.32</v>
      </c>
      <c r="C23" s="4" t="inlineStr">
        <is>
          <t>77043</t>
        </is>
      </c>
      <c r="D23" s="4" t="inlineStr">
        <is>
          <t>PROPERTYZIPCODE</t>
        </is>
      </c>
    </row>
    <row r="24">
      <c r="A24" s="4" t="n">
        <v>6</v>
      </c>
      <c r="B24" s="4" t="n">
        <v>11.32</v>
      </c>
      <c r="C24" s="4" t="inlineStr">
        <is>
          <t>77055</t>
        </is>
      </c>
      <c r="D24" s="4" t="inlineStr">
        <is>
          <t>PROPERTYZIPCODE</t>
        </is>
      </c>
    </row>
    <row r="25">
      <c r="A25" s="4" t="n">
        <v>4</v>
      </c>
      <c r="B25" s="4" t="n">
        <v>7.55</v>
      </c>
      <c r="C25" s="4" t="inlineStr">
        <is>
          <t>77070</t>
        </is>
      </c>
      <c r="D25" s="4" t="inlineStr">
        <is>
          <t>PROPERTYZIPCODE</t>
        </is>
      </c>
    </row>
    <row r="26">
      <c r="A26" s="4" t="n">
        <v>3</v>
      </c>
      <c r="B26" s="4" t="n">
        <v>5.66</v>
      </c>
      <c r="C26" s="4" t="inlineStr">
        <is>
          <t>77375</t>
        </is>
      </c>
      <c r="D26" s="4" t="inlineStr">
        <is>
          <t>PROPERTYZIPCODE</t>
        </is>
      </c>
    </row>
    <row r="27">
      <c r="A27" s="4" t="n">
        <v>3</v>
      </c>
      <c r="B27" s="4" t="n">
        <v>5.66</v>
      </c>
      <c r="C27" s="4" t="inlineStr">
        <is>
          <t>77069</t>
        </is>
      </c>
      <c r="D27" s="4" t="inlineStr">
        <is>
          <t>PROPERTYZIPCODE</t>
        </is>
      </c>
    </row>
    <row r="28">
      <c r="A28" s="4" t="n">
        <v>3</v>
      </c>
      <c r="B28" s="4" t="n">
        <v>5.66</v>
      </c>
      <c r="C28" s="4" t="inlineStr">
        <is>
          <t>77057</t>
        </is>
      </c>
      <c r="D28" s="4" t="inlineStr">
        <is>
          <t>PROPERTYZIPCODE</t>
        </is>
      </c>
    </row>
    <row r="29">
      <c r="A29" s="4" t="n">
        <v>2</v>
      </c>
      <c r="B29" s="4" t="n">
        <v>3.77</v>
      </c>
      <c r="C29" s="4" t="inlineStr">
        <is>
          <t>77429</t>
        </is>
      </c>
      <c r="D29" s="4" t="inlineStr">
        <is>
          <t>PROPERTYZIPCODE</t>
        </is>
      </c>
    </row>
    <row r="30">
      <c r="A30" s="4" t="n">
        <v>2</v>
      </c>
      <c r="B30" s="4" t="n">
        <v>3.77</v>
      </c>
      <c r="C30" s="4" t="inlineStr">
        <is>
          <t>77379</t>
        </is>
      </c>
      <c r="D30" s="4" t="inlineStr">
        <is>
          <t>PROPERTYZIPCODE</t>
        </is>
      </c>
    </row>
    <row r="31">
      <c r="A31" s="4" t="n">
        <v>1</v>
      </c>
      <c r="B31" s="4" t="n">
        <v>1.89</v>
      </c>
      <c r="C31" s="4" t="inlineStr">
        <is>
          <t>77433</t>
        </is>
      </c>
      <c r="D31" s="4" t="inlineStr">
        <is>
          <t>PROPERTYZIPCODE</t>
        </is>
      </c>
    </row>
    <row r="32">
      <c r="A32" s="4" t="n">
        <v>1</v>
      </c>
      <c r="B32" s="4" t="n">
        <v>1.89</v>
      </c>
      <c r="C32" s="4" t="inlineStr">
        <is>
          <t>77377</t>
        </is>
      </c>
      <c r="D32" s="4" t="inlineStr">
        <is>
          <t>PROPERTYZIPCODE</t>
        </is>
      </c>
    </row>
    <row r="33">
      <c r="A33" s="4" t="n">
        <v>1</v>
      </c>
      <c r="B33" s="4" t="n">
        <v>1.89</v>
      </c>
      <c r="C33" s="4" t="inlineStr">
        <is>
          <t>77095</t>
        </is>
      </c>
      <c r="D33" s="4" t="inlineStr">
        <is>
          <t>PROPERTYZIPCODE</t>
        </is>
      </c>
    </row>
    <row r="34">
      <c r="A34" s="4" t="n">
        <v>1</v>
      </c>
      <c r="B34" s="4" t="n">
        <v>1.89</v>
      </c>
      <c r="C34" s="4" t="inlineStr">
        <is>
          <t>77077</t>
        </is>
      </c>
      <c r="D34" s="4" t="inlineStr">
        <is>
          <t>PROPERTYZIPCODE</t>
        </is>
      </c>
    </row>
    <row r="35">
      <c r="A35" s="4" t="n">
        <v>1</v>
      </c>
      <c r="B35" s="4" t="n">
        <v>1.89</v>
      </c>
      <c r="C35" s="4" t="inlineStr">
        <is>
          <t>77389</t>
        </is>
      </c>
      <c r="D35" s="4" t="inlineStr">
        <is>
          <t>PROPERTYZIPCODE</t>
        </is>
      </c>
    </row>
    <row r="36">
      <c r="A36" s="4" t="n">
        <v>1</v>
      </c>
      <c r="B36" s="4" t="n">
        <v>1.89</v>
      </c>
      <c r="C36" s="4" t="inlineStr">
        <is>
          <t>77080</t>
        </is>
      </c>
      <c r="D36" s="4" t="inlineStr">
        <is>
          <t>PROPERTYZIPCODE</t>
        </is>
      </c>
    </row>
    <row r="37">
      <c r="A37" s="4" t="n">
        <v>1</v>
      </c>
      <c r="B37" s="4" t="n">
        <v>1.89</v>
      </c>
      <c r="C37" s="4" t="inlineStr">
        <is>
          <t>77027</t>
        </is>
      </c>
      <c r="D37" s="4" t="inlineStr">
        <is>
          <t>PROPERTYZIPCODE</t>
        </is>
      </c>
    </row>
    <row r="38">
      <c r="A38" s="4" t="n">
        <v>1</v>
      </c>
      <c r="B38" s="4" t="n">
        <v>1.89</v>
      </c>
      <c r="C38" s="4" t="inlineStr">
        <is>
          <t>77064</t>
        </is>
      </c>
      <c r="D38" s="4" t="inlineStr">
        <is>
          <t>PROPERTYZIPCODE</t>
        </is>
      </c>
    </row>
    <row r="39">
      <c r="A39" s="4" t="n">
        <v>1</v>
      </c>
      <c r="B39" s="4" t="n">
        <v>1.89</v>
      </c>
      <c r="C39" s="4" t="inlineStr">
        <is>
          <t>77591</t>
        </is>
      </c>
      <c r="D39" s="4" t="inlineStr">
        <is>
          <t>PROPERTYZIPCODE</t>
        </is>
      </c>
    </row>
    <row r="40">
      <c r="A40" s="4" t="n">
        <v>1</v>
      </c>
      <c r="B40" s="4" t="n">
        <v>1.89</v>
      </c>
      <c r="C40" s="4" t="inlineStr">
        <is>
          <t>77450</t>
        </is>
      </c>
      <c r="D40" s="4" t="inlineStr">
        <is>
          <t>PROPERTYZIPCODE</t>
        </is>
      </c>
    </row>
    <row r="41">
      <c r="A41" s="9" t="n">
        <v>53</v>
      </c>
      <c r="B41" s="9" t="n">
        <v>100</v>
      </c>
      <c r="D41" s="9" t="inlineStr">
        <is>
          <t>Total PROPERTYZIPCODE</t>
        </is>
      </c>
    </row>
    <row r="42">
      <c r="A42" s="4" t="n">
        <v>46</v>
      </c>
      <c r="B42" s="4" t="n">
        <v>86.79000000000001</v>
      </c>
      <c r="C42" s="4" t="inlineStr">
        <is>
          <t>GARDEN</t>
        </is>
      </c>
      <c r="D42" s="4" t="inlineStr">
        <is>
          <t>Property Type</t>
        </is>
      </c>
    </row>
    <row r="43">
      <c r="A43" s="4" t="n">
        <v>4</v>
      </c>
      <c r="B43" s="4" t="n">
        <v>7.55</v>
      </c>
      <c r="C43" s="4" t="inlineStr">
        <is>
          <t>MIDRISE</t>
        </is>
      </c>
      <c r="D43" s="4" t="inlineStr">
        <is>
          <t>Property Type</t>
        </is>
      </c>
    </row>
    <row r="44">
      <c r="A44" s="4" t="n">
        <v>1</v>
      </c>
      <c r="B44" s="4" t="n">
        <v>1.89</v>
      </c>
      <c r="C44" s="4" t="inlineStr">
        <is>
          <t>STUDENT</t>
        </is>
      </c>
      <c r="D44" s="4" t="inlineStr">
        <is>
          <t>Property Type</t>
        </is>
      </c>
    </row>
    <row r="45">
      <c r="A45" s="4" t="n">
        <v>1</v>
      </c>
      <c r="B45" s="4" t="n">
        <v>1.89</v>
      </c>
      <c r="C45" s="4" t="inlineStr">
        <is>
          <t>SENIOR</t>
        </is>
      </c>
      <c r="D45" s="4" t="inlineStr">
        <is>
          <t>Property Type</t>
        </is>
      </c>
    </row>
    <row r="46">
      <c r="A46" s="4" t="n">
        <v>1</v>
      </c>
      <c r="B46" s="4" t="n">
        <v>1.89</v>
      </c>
      <c r="C46" s="4" t="inlineStr">
        <is>
          <t>HIRISE</t>
        </is>
      </c>
      <c r="D46" s="4" t="inlineStr">
        <is>
          <t>Property Type</t>
        </is>
      </c>
    </row>
    <row r="47">
      <c r="A47" s="9" t="n">
        <v>53</v>
      </c>
      <c r="B47" s="9" t="n">
        <v>100</v>
      </c>
      <c r="D47" s="9" t="inlineStr">
        <is>
          <t>Total Property Type</t>
        </is>
      </c>
    </row>
    <row r="48">
      <c r="A48" s="4" t="n">
        <v>4</v>
      </c>
      <c r="B48" s="4" t="n">
        <v>7.55</v>
      </c>
      <c r="C48" s="4" t="inlineStr">
        <is>
          <t>Less than 5 years</t>
        </is>
      </c>
      <c r="D48" s="4" t="inlineStr">
        <is>
          <t>Age of Property</t>
        </is>
      </c>
    </row>
    <row r="49">
      <c r="A49" s="4" t="n">
        <v>16</v>
      </c>
      <c r="B49" s="4" t="n">
        <v>30.19</v>
      </c>
      <c r="C49" s="4" t="inlineStr">
        <is>
          <t>5-9 years</t>
        </is>
      </c>
      <c r="D49" s="4" t="inlineStr">
        <is>
          <t>Age of Property</t>
        </is>
      </c>
    </row>
    <row r="50">
      <c r="A50" s="4" t="n">
        <v>16</v>
      </c>
      <c r="B50" s="4" t="n">
        <v>30.19</v>
      </c>
      <c r="C50" s="4" t="inlineStr">
        <is>
          <t>10-19 years</t>
        </is>
      </c>
      <c r="D50" s="4" t="inlineStr">
        <is>
          <t>Age of Property</t>
        </is>
      </c>
    </row>
    <row r="51">
      <c r="A51" s="4" t="n">
        <v>17</v>
      </c>
      <c r="B51" s="4" t="n">
        <v>32.08</v>
      </c>
      <c r="C51" s="4" t="inlineStr">
        <is>
          <t>20+ years</t>
        </is>
      </c>
      <c r="D51" s="4" t="inlineStr">
        <is>
          <t>Age of Property</t>
        </is>
      </c>
    </row>
    <row r="52">
      <c r="A52" s="9" t="n">
        <v>53</v>
      </c>
      <c r="B52" s="9" t="n">
        <v>100</v>
      </c>
      <c r="D52" s="9" t="inlineStr">
        <is>
          <t>Total Age of Property</t>
        </is>
      </c>
    </row>
    <row r="53">
      <c r="A53" s="4" t="n">
        <v>10</v>
      </c>
      <c r="B53" s="4" t="n">
        <v>18.87</v>
      </c>
      <c r="C53" s="4" t="inlineStr">
        <is>
          <t>Less than 100</t>
        </is>
      </c>
      <c r="D53" s="4" t="inlineStr">
        <is>
          <t>Property Size</t>
        </is>
      </c>
    </row>
    <row r="54">
      <c r="A54" s="4" t="n">
        <v>9</v>
      </c>
      <c r="B54" s="4" t="n">
        <v>16.98</v>
      </c>
      <c r="C54" s="4" t="inlineStr">
        <is>
          <t>100-199</t>
        </is>
      </c>
      <c r="D54" s="4" t="inlineStr">
        <is>
          <t>Property Size</t>
        </is>
      </c>
    </row>
    <row r="55">
      <c r="A55" s="4" t="n">
        <v>15</v>
      </c>
      <c r="B55" s="4" t="n">
        <v>28.3</v>
      </c>
      <c r="C55" s="4" t="inlineStr">
        <is>
          <t>200-299</t>
        </is>
      </c>
      <c r="D55" s="4" t="inlineStr">
        <is>
          <t>Property Size</t>
        </is>
      </c>
    </row>
    <row r="56">
      <c r="A56" s="4" t="n">
        <v>16</v>
      </c>
      <c r="B56" s="4" t="n">
        <v>30.19</v>
      </c>
      <c r="C56" s="4" t="inlineStr">
        <is>
          <t>300-399</t>
        </is>
      </c>
      <c r="D56" s="4" t="inlineStr">
        <is>
          <t>Property Size</t>
        </is>
      </c>
    </row>
    <row r="57">
      <c r="A57" s="4" t="n">
        <v>3</v>
      </c>
      <c r="B57" s="4" t="n">
        <v>5.66</v>
      </c>
      <c r="C57" s="4" t="inlineStr">
        <is>
          <t>400-499</t>
        </is>
      </c>
      <c r="D57" s="4" t="inlineStr">
        <is>
          <t>Property Size</t>
        </is>
      </c>
    </row>
    <row r="58">
      <c r="A58" s="9" t="n">
        <v>53</v>
      </c>
      <c r="B58" s="9" t="n">
        <v>100</v>
      </c>
      <c r="D58" s="9" t="inlineStr">
        <is>
          <t>Total Property Size</t>
        </is>
      </c>
    </row>
    <row r="59">
      <c r="A59" s="4" t="n">
        <v>28</v>
      </c>
      <c r="B59" s="4" t="n">
        <v>52.83</v>
      </c>
      <c r="C59" s="4" t="inlineStr">
        <is>
          <t>AFFORDABLE</t>
        </is>
      </c>
      <c r="D59" s="4" t="inlineStr">
        <is>
          <t>Rent Type</t>
        </is>
      </c>
    </row>
    <row r="60">
      <c r="A60" s="4" t="n">
        <v>25</v>
      </c>
      <c r="B60" s="4" t="n">
        <v>47.17</v>
      </c>
      <c r="C60" s="4" t="inlineStr">
        <is>
          <t>MARKETRATE</t>
        </is>
      </c>
      <c r="D60" s="4" t="inlineStr">
        <is>
          <t>Rent Type</t>
        </is>
      </c>
    </row>
    <row r="61">
      <c r="A61" s="9" t="n">
        <v>53</v>
      </c>
      <c r="B61" s="9" t="n">
        <v>100</v>
      </c>
      <c r="D61" s="9" t="inlineStr">
        <is>
          <t>Total Rent Type</t>
        </is>
      </c>
    </row>
    <row r="62"/>
  </sheetData>
  <mergeCells count="2">
    <mergeCell ref="A19:D19"/>
    <mergeCell ref="A1:B1"/>
  </mergeCells>
  <pageMargins left="0.75" right="0.75" top="1" bottom="1" header="0.5" footer="0.5"/>
</worksheet>
</file>

<file path=xl/worksheets/sheet273.xml><?xml version="1.0" encoding="utf-8"?>
<worksheet xmlns="http://schemas.openxmlformats.org/spreadsheetml/2006/main">
  <sheetPr>
    <outlinePr summaryBelow="1" summaryRight="1"/>
    <pageSetUpPr/>
  </sheetPr>
  <dimension ref="A1:D51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3286</v>
      </c>
    </row>
    <row r="3">
      <c r="A3" s="6" t="inlineStr">
        <is>
          <t>Sample (Total number of properties)</t>
        </is>
      </c>
      <c r="B3" s="4" t="n">
        <v>24</v>
      </c>
    </row>
    <row r="4">
      <c r="A4" s="6" t="inlineStr">
        <is>
          <t>Average property taxes per unit</t>
        </is>
      </c>
      <c r="B4" s="7" t="n">
        <v>985</v>
      </c>
    </row>
    <row r="5">
      <c r="A5" s="6" t="inlineStr">
        <is>
          <t>Average payroll expenses per unit</t>
        </is>
      </c>
      <c r="B5" s="7" t="n">
        <v>1466</v>
      </c>
    </row>
    <row r="6">
      <c r="A6" s="6" t="inlineStr">
        <is>
          <t>Average capital expenditures per unit</t>
        </is>
      </c>
      <c r="B6" s="7" t="n">
        <v>218</v>
      </c>
    </row>
    <row r="7">
      <c r="A7" s="6" t="inlineStr">
        <is>
          <t>Average mortgage per unit</t>
        </is>
      </c>
      <c r="B7" s="7" t="n">
        <v>8152</v>
      </c>
    </row>
    <row r="8">
      <c r="A8" s="6" t="inlineStr">
        <is>
          <t>Average total operating expenses per unit</t>
        </is>
      </c>
      <c r="B8" s="7" t="n">
        <v>3483</v>
      </c>
    </row>
    <row r="9">
      <c r="A9" s="6" t="inlineStr">
        <is>
          <t>Average total expenses per unit</t>
        </is>
      </c>
      <c r="B9" s="7" t="n">
        <v>14304</v>
      </c>
    </row>
    <row r="10">
      <c r="A10" s="6" t="inlineStr">
        <is>
          <t>Average total profit per unit</t>
        </is>
      </c>
      <c r="B10" s="7" t="n">
        <v>2038</v>
      </c>
    </row>
    <row r="11">
      <c r="A11" s="6" t="inlineStr">
        <is>
          <t>Property taxes per dollar of rent</t>
        </is>
      </c>
      <c r="B11" s="4" t="inlineStr">
        <is>
          <t>6 cents</t>
        </is>
      </c>
    </row>
    <row r="12">
      <c r="A12" s="6" t="inlineStr">
        <is>
          <t>Payroll expenses per dollar of rent</t>
        </is>
      </c>
      <c r="B12" s="4" t="inlineStr">
        <is>
          <t>9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50 cents</t>
        </is>
      </c>
    </row>
    <row r="15">
      <c r="A15" s="6" t="inlineStr">
        <is>
          <t>Total operating expenses per dollar of rent</t>
        </is>
      </c>
      <c r="B15" s="4" t="inlineStr">
        <is>
          <t>21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12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5</v>
      </c>
      <c r="B21" s="4" t="n">
        <v>20.83</v>
      </c>
      <c r="C21" s="4" t="inlineStr">
        <is>
          <t>84041</t>
        </is>
      </c>
      <c r="D21" s="4" t="inlineStr">
        <is>
          <t>PROPERTYZIPCODE</t>
        </is>
      </c>
    </row>
    <row r="22">
      <c r="A22" s="4" t="n">
        <v>4</v>
      </c>
      <c r="B22" s="4" t="n">
        <v>16.67</v>
      </c>
      <c r="C22" s="4" t="inlineStr">
        <is>
          <t>84103</t>
        </is>
      </c>
      <c r="D22" s="4" t="inlineStr">
        <is>
          <t>PROPERTYZIPCODE</t>
        </is>
      </c>
    </row>
    <row r="23">
      <c r="A23" s="4" t="n">
        <v>4</v>
      </c>
      <c r="B23" s="4" t="n">
        <v>16.67</v>
      </c>
      <c r="C23" s="4" t="inlineStr">
        <is>
          <t>84111</t>
        </is>
      </c>
      <c r="D23" s="4" t="inlineStr">
        <is>
          <t>PROPERTYZIPCODE</t>
        </is>
      </c>
    </row>
    <row r="24">
      <c r="A24" s="4" t="n">
        <v>3</v>
      </c>
      <c r="B24" s="4" t="n">
        <v>12.5</v>
      </c>
      <c r="C24" s="4" t="inlineStr">
        <is>
          <t>84015</t>
        </is>
      </c>
      <c r="D24" s="4" t="inlineStr">
        <is>
          <t>PROPERTYZIPCODE</t>
        </is>
      </c>
    </row>
    <row r="25">
      <c r="A25" s="4" t="n">
        <v>2</v>
      </c>
      <c r="B25" s="4" t="n">
        <v>8.33</v>
      </c>
      <c r="C25" s="4" t="inlineStr">
        <is>
          <t>84102</t>
        </is>
      </c>
      <c r="D25" s="4" t="inlineStr">
        <is>
          <t>PROPERTYZIPCODE</t>
        </is>
      </c>
    </row>
    <row r="26">
      <c r="A26" s="4" t="n">
        <v>1</v>
      </c>
      <c r="B26" s="4" t="n">
        <v>4.17</v>
      </c>
      <c r="C26" s="4" t="inlineStr">
        <is>
          <t>84404</t>
        </is>
      </c>
      <c r="D26" s="4" t="inlineStr">
        <is>
          <t>PROPERTYZIPCODE</t>
        </is>
      </c>
    </row>
    <row r="27">
      <c r="A27" s="4" t="n">
        <v>1</v>
      </c>
      <c r="B27" s="4" t="n">
        <v>4.17</v>
      </c>
      <c r="C27" s="4" t="inlineStr">
        <is>
          <t>84054</t>
        </is>
      </c>
      <c r="D27" s="4" t="inlineStr">
        <is>
          <t>PROPERTYZIPCODE</t>
        </is>
      </c>
    </row>
    <row r="28">
      <c r="A28" s="4" t="n">
        <v>1</v>
      </c>
      <c r="B28" s="4" t="n">
        <v>4.17</v>
      </c>
      <c r="C28" s="4" t="inlineStr">
        <is>
          <t>84401</t>
        </is>
      </c>
      <c r="D28" s="4" t="inlineStr">
        <is>
          <t>PROPERTYZIPCODE</t>
        </is>
      </c>
    </row>
    <row r="29">
      <c r="A29" s="4" t="n">
        <v>1</v>
      </c>
      <c r="B29" s="4" t="n">
        <v>4.17</v>
      </c>
      <c r="C29" s="4" t="inlineStr">
        <is>
          <t>84067</t>
        </is>
      </c>
      <c r="D29" s="4" t="inlineStr">
        <is>
          <t>PROPERTYZIPCODE</t>
        </is>
      </c>
    </row>
    <row r="30">
      <c r="A30" s="4" t="n">
        <v>1</v>
      </c>
      <c r="B30" s="4" t="n">
        <v>4.17</v>
      </c>
      <c r="C30" s="4" t="inlineStr">
        <is>
          <t>84403</t>
        </is>
      </c>
      <c r="D30" s="4" t="inlineStr">
        <is>
          <t>PROPERTYZIPCODE</t>
        </is>
      </c>
    </row>
    <row r="31">
      <c r="A31" s="4" t="n">
        <v>1</v>
      </c>
      <c r="B31" s="4" t="n">
        <v>4.17</v>
      </c>
      <c r="C31" s="4" t="inlineStr">
        <is>
          <t>84037</t>
        </is>
      </c>
      <c r="D31" s="4" t="inlineStr">
        <is>
          <t>PROPERTYZIPCODE</t>
        </is>
      </c>
    </row>
    <row r="32">
      <c r="A32" s="9" t="n">
        <v>24</v>
      </c>
      <c r="B32" s="9" t="n">
        <v>100</v>
      </c>
      <c r="D32" s="9" t="inlineStr">
        <is>
          <t>Total PROPERTYZIPCODE</t>
        </is>
      </c>
    </row>
    <row r="33">
      <c r="A33" s="4" t="n">
        <v>18</v>
      </c>
      <c r="B33" s="4" t="n">
        <v>75</v>
      </c>
      <c r="C33" s="4" t="inlineStr">
        <is>
          <t>GARDEN</t>
        </is>
      </c>
      <c r="D33" s="4" t="inlineStr">
        <is>
          <t>Property Type</t>
        </is>
      </c>
    </row>
    <row r="34">
      <c r="A34" s="4" t="n">
        <v>4</v>
      </c>
      <c r="B34" s="4" t="n">
        <v>16.67</v>
      </c>
      <c r="C34" s="4" t="inlineStr">
        <is>
          <t>MANUF</t>
        </is>
      </c>
      <c r="D34" s="4" t="inlineStr">
        <is>
          <t>Property Type</t>
        </is>
      </c>
    </row>
    <row r="35">
      <c r="A35" s="4" t="n">
        <v>2</v>
      </c>
      <c r="B35" s="4" t="n">
        <v>8.33</v>
      </c>
      <c r="C35" s="4" t="inlineStr">
        <is>
          <t>MIDRISE</t>
        </is>
      </c>
      <c r="D35" s="4" t="inlineStr">
        <is>
          <t>Property Type</t>
        </is>
      </c>
    </row>
    <row r="36">
      <c r="A36" s="9" t="n">
        <v>24</v>
      </c>
      <c r="B36" s="9" t="n">
        <v>100</v>
      </c>
      <c r="D36" s="9" t="inlineStr">
        <is>
          <t>Total Property Type</t>
        </is>
      </c>
    </row>
    <row r="37">
      <c r="A37" s="4" t="n">
        <v>3</v>
      </c>
      <c r="B37" s="4" t="n">
        <v>12.5</v>
      </c>
      <c r="C37" s="4" t="inlineStr">
        <is>
          <t>Less than 5 years</t>
        </is>
      </c>
      <c r="D37" s="4" t="inlineStr">
        <is>
          <t>Age of Property</t>
        </is>
      </c>
    </row>
    <row r="38">
      <c r="A38" s="4" t="n">
        <v>8</v>
      </c>
      <c r="B38" s="4" t="n">
        <v>33.33</v>
      </c>
      <c r="C38" s="4" t="inlineStr">
        <is>
          <t>5-9 years</t>
        </is>
      </c>
      <c r="D38" s="4" t="inlineStr">
        <is>
          <t>Age of Property</t>
        </is>
      </c>
    </row>
    <row r="39">
      <c r="A39" s="4" t="n">
        <v>2</v>
      </c>
      <c r="B39" s="4" t="n">
        <v>8.33</v>
      </c>
      <c r="C39" s="4" t="inlineStr">
        <is>
          <t>10-19 years</t>
        </is>
      </c>
      <c r="D39" s="4" t="inlineStr">
        <is>
          <t>Age of Property</t>
        </is>
      </c>
    </row>
    <row r="40">
      <c r="A40" s="4" t="n">
        <v>11</v>
      </c>
      <c r="B40" s="4" t="n">
        <v>45.83</v>
      </c>
      <c r="C40" s="4" t="inlineStr">
        <is>
          <t>20+ years</t>
        </is>
      </c>
      <c r="D40" s="4" t="inlineStr">
        <is>
          <t>Age of Property</t>
        </is>
      </c>
    </row>
    <row r="41">
      <c r="A41" s="9" t="n">
        <v>24</v>
      </c>
      <c r="B41" s="9" t="n">
        <v>100</v>
      </c>
      <c r="D41" s="9" t="inlineStr">
        <is>
          <t>Total Age of Property</t>
        </is>
      </c>
    </row>
    <row r="42">
      <c r="A42" s="4" t="n">
        <v>13</v>
      </c>
      <c r="B42" s="4" t="n">
        <v>54.17</v>
      </c>
      <c r="C42" s="4" t="inlineStr">
        <is>
          <t>Less than 100</t>
        </is>
      </c>
      <c r="D42" s="4" t="inlineStr">
        <is>
          <t>Property Size</t>
        </is>
      </c>
    </row>
    <row r="43">
      <c r="A43" s="4" t="n">
        <v>3</v>
      </c>
      <c r="B43" s="4" t="n">
        <v>12.5</v>
      </c>
      <c r="C43" s="4" t="inlineStr">
        <is>
          <t>100-199</t>
        </is>
      </c>
      <c r="D43" s="4" t="inlineStr">
        <is>
          <t>Property Size</t>
        </is>
      </c>
    </row>
    <row r="44">
      <c r="A44" s="4" t="n">
        <v>4</v>
      </c>
      <c r="B44" s="4" t="n">
        <v>16.67</v>
      </c>
      <c r="C44" s="4" t="inlineStr">
        <is>
          <t>200-299</t>
        </is>
      </c>
      <c r="D44" s="4" t="inlineStr">
        <is>
          <t>Property Size</t>
        </is>
      </c>
    </row>
    <row r="45">
      <c r="A45" s="4" t="n">
        <v>3</v>
      </c>
      <c r="B45" s="4" t="n">
        <v>12.5</v>
      </c>
      <c r="C45" s="4" t="inlineStr">
        <is>
          <t>300-399</t>
        </is>
      </c>
      <c r="D45" s="4" t="inlineStr">
        <is>
          <t>Property Size</t>
        </is>
      </c>
    </row>
    <row r="46">
      <c r="A46" s="4" t="n">
        <v>1</v>
      </c>
      <c r="B46" s="4" t="n">
        <v>4.17</v>
      </c>
      <c r="C46" s="4" t="inlineStr">
        <is>
          <t>400-499</t>
        </is>
      </c>
      <c r="D46" s="4" t="inlineStr">
        <is>
          <t>Property Size</t>
        </is>
      </c>
    </row>
    <row r="47">
      <c r="A47" s="9" t="n">
        <v>24</v>
      </c>
      <c r="B47" s="9" t="n">
        <v>100</v>
      </c>
      <c r="D47" s="9" t="inlineStr">
        <is>
          <t>Total Property Size</t>
        </is>
      </c>
    </row>
    <row r="48">
      <c r="A48" s="4" t="n">
        <v>16</v>
      </c>
      <c r="B48" s="4" t="n">
        <v>66.67</v>
      </c>
      <c r="C48" s="4" t="inlineStr">
        <is>
          <t>AFFORDABLE</t>
        </is>
      </c>
      <c r="D48" s="4" t="inlineStr">
        <is>
          <t>Rent Type</t>
        </is>
      </c>
    </row>
    <row r="49">
      <c r="A49" s="4" t="n">
        <v>8</v>
      </c>
      <c r="B49" s="4" t="n">
        <v>33.33</v>
      </c>
      <c r="C49" s="4" t="inlineStr">
        <is>
          <t>MARKETRATE</t>
        </is>
      </c>
      <c r="D49" s="4" t="inlineStr">
        <is>
          <t>Rent Type</t>
        </is>
      </c>
    </row>
    <row r="50">
      <c r="A50" s="9" t="n">
        <v>24</v>
      </c>
      <c r="B50" s="9" t="n">
        <v>100</v>
      </c>
      <c r="D50" s="9" t="inlineStr">
        <is>
          <t>Total Rent Type</t>
        </is>
      </c>
    </row>
    <row r="51"/>
  </sheetData>
  <mergeCells count="2">
    <mergeCell ref="A19:D19"/>
    <mergeCell ref="A1:B1"/>
  </mergeCells>
  <pageMargins left="0.75" right="0.75" top="1" bottom="1" header="0.5" footer="0.5"/>
</worksheet>
</file>

<file path=xl/worksheets/sheet274.xml><?xml version="1.0" encoding="utf-8"?>
<worksheet xmlns="http://schemas.openxmlformats.org/spreadsheetml/2006/main">
  <sheetPr>
    <outlinePr summaryBelow="1" summaryRight="1"/>
    <pageSetUpPr/>
  </sheetPr>
  <dimension ref="A1:D57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3219</v>
      </c>
    </row>
    <row r="3">
      <c r="A3" s="6" t="inlineStr">
        <is>
          <t>Sample (Total number of properties)</t>
        </is>
      </c>
      <c r="B3" s="4" t="n">
        <v>47</v>
      </c>
    </row>
    <row r="4">
      <c r="A4" s="6" t="inlineStr">
        <is>
          <t>Average property taxes per unit</t>
        </is>
      </c>
      <c r="B4" s="7" t="n">
        <v>1086</v>
      </c>
    </row>
    <row r="5">
      <c r="A5" s="6" t="inlineStr">
        <is>
          <t>Average payroll expenses per unit</t>
        </is>
      </c>
      <c r="B5" s="7" t="n">
        <v>1188</v>
      </c>
    </row>
    <row r="6">
      <c r="A6" s="6" t="inlineStr">
        <is>
          <t>Average capital expenditures per unit</t>
        </is>
      </c>
      <c r="B6" s="7" t="n">
        <v>243</v>
      </c>
    </row>
    <row r="7">
      <c r="A7" s="6" t="inlineStr">
        <is>
          <t>Average mortgage per unit</t>
        </is>
      </c>
      <c r="B7" s="7" t="n">
        <v>8119</v>
      </c>
    </row>
    <row r="8">
      <c r="A8" s="6" t="inlineStr">
        <is>
          <t>Average total operating expenses per unit</t>
        </is>
      </c>
      <c r="B8" s="7" t="n">
        <v>4082</v>
      </c>
    </row>
    <row r="9">
      <c r="A9" s="6" t="inlineStr">
        <is>
          <t>Average total expenses per unit</t>
        </is>
      </c>
      <c r="B9" s="7" t="n">
        <v>14718</v>
      </c>
    </row>
    <row r="10">
      <c r="A10" s="6" t="inlineStr">
        <is>
          <t>Average total profit per unit</t>
        </is>
      </c>
      <c r="B10" s="7" t="n">
        <v>2030</v>
      </c>
    </row>
    <row r="11">
      <c r="A11" s="6" t="inlineStr">
        <is>
          <t>Property taxes per dollar of rent</t>
        </is>
      </c>
      <c r="B11" s="4" t="inlineStr">
        <is>
          <t>6 cents</t>
        </is>
      </c>
    </row>
    <row r="12">
      <c r="A12" s="6" t="inlineStr">
        <is>
          <t>Payroll expenses per dollar of rent</t>
        </is>
      </c>
      <c r="B12" s="4" t="inlineStr">
        <is>
          <t>7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48 cents</t>
        </is>
      </c>
    </row>
    <row r="15">
      <c r="A15" s="6" t="inlineStr">
        <is>
          <t>Total operating expenses per dollar of rent</t>
        </is>
      </c>
      <c r="B15" s="4" t="inlineStr">
        <is>
          <t>24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12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11</v>
      </c>
      <c r="B21" s="4" t="n">
        <v>23.4</v>
      </c>
      <c r="C21" s="4" t="inlineStr">
        <is>
          <t>84115</t>
        </is>
      </c>
      <c r="D21" s="4" t="inlineStr">
        <is>
          <t>PROPERTYZIPCODE</t>
        </is>
      </c>
    </row>
    <row r="22">
      <c r="A22" s="4" t="n">
        <v>8</v>
      </c>
      <c r="B22" s="4" t="n">
        <v>17.02</v>
      </c>
      <c r="C22" s="4" t="inlineStr">
        <is>
          <t>84106</t>
        </is>
      </c>
      <c r="D22" s="4" t="inlineStr">
        <is>
          <t>PROPERTYZIPCODE</t>
        </is>
      </c>
    </row>
    <row r="23">
      <c r="A23" s="4" t="n">
        <v>5</v>
      </c>
      <c r="B23" s="4" t="n">
        <v>10.64</v>
      </c>
      <c r="C23" s="4" t="inlineStr">
        <is>
          <t>84116</t>
        </is>
      </c>
      <c r="D23" s="4" t="inlineStr">
        <is>
          <t>PROPERTYZIPCODE</t>
        </is>
      </c>
    </row>
    <row r="24">
      <c r="A24" s="4" t="n">
        <v>4</v>
      </c>
      <c r="B24" s="4" t="n">
        <v>8.51</v>
      </c>
      <c r="C24" s="4" t="inlineStr">
        <is>
          <t>84054</t>
        </is>
      </c>
      <c r="D24" s="4" t="inlineStr">
        <is>
          <t>PROPERTYZIPCODE</t>
        </is>
      </c>
    </row>
    <row r="25">
      <c r="A25" s="4" t="n">
        <v>3</v>
      </c>
      <c r="B25" s="4" t="n">
        <v>6.38</v>
      </c>
      <c r="C25" s="4" t="inlineStr">
        <is>
          <t>84119</t>
        </is>
      </c>
      <c r="D25" s="4" t="inlineStr">
        <is>
          <t>PROPERTYZIPCODE</t>
        </is>
      </c>
    </row>
    <row r="26">
      <c r="A26" s="4" t="n">
        <v>3</v>
      </c>
      <c r="B26" s="4" t="n">
        <v>6.38</v>
      </c>
      <c r="C26" s="4" t="inlineStr">
        <is>
          <t>84074</t>
        </is>
      </c>
      <c r="D26" s="4" t="inlineStr">
        <is>
          <t>PROPERTYZIPCODE</t>
        </is>
      </c>
    </row>
    <row r="27">
      <c r="A27" s="4" t="n">
        <v>2</v>
      </c>
      <c r="B27" s="4" t="n">
        <v>4.26</v>
      </c>
      <c r="C27" s="4" t="inlineStr">
        <is>
          <t>84105</t>
        </is>
      </c>
      <c r="D27" s="4" t="inlineStr">
        <is>
          <t>PROPERTYZIPCODE</t>
        </is>
      </c>
    </row>
    <row r="28">
      <c r="A28" s="4" t="n">
        <v>2</v>
      </c>
      <c r="B28" s="4" t="n">
        <v>4.26</v>
      </c>
      <c r="C28" s="4" t="inlineStr">
        <is>
          <t>84010</t>
        </is>
      </c>
      <c r="D28" s="4" t="inlineStr">
        <is>
          <t>PROPERTYZIPCODE</t>
        </is>
      </c>
    </row>
    <row r="29">
      <c r="A29" s="4" t="n">
        <v>1</v>
      </c>
      <c r="B29" s="4" t="n">
        <v>2.13</v>
      </c>
      <c r="C29" s="4" t="inlineStr">
        <is>
          <t>84101</t>
        </is>
      </c>
      <c r="D29" s="4" t="inlineStr">
        <is>
          <t>PROPERTYZIPCODE</t>
        </is>
      </c>
    </row>
    <row r="30">
      <c r="A30" s="4" t="n">
        <v>1</v>
      </c>
      <c r="B30" s="4" t="n">
        <v>2.13</v>
      </c>
      <c r="C30" s="4" t="inlineStr">
        <is>
          <t>84770</t>
        </is>
      </c>
      <c r="D30" s="4" t="inlineStr">
        <is>
          <t>PROPERTYZIPCODE</t>
        </is>
      </c>
    </row>
    <row r="31">
      <c r="A31" s="4" t="n">
        <v>1</v>
      </c>
      <c r="B31" s="4" t="n">
        <v>2.13</v>
      </c>
      <c r="C31" s="4" t="inlineStr">
        <is>
          <t>84780</t>
        </is>
      </c>
      <c r="D31" s="4" t="inlineStr">
        <is>
          <t>PROPERTYZIPCODE</t>
        </is>
      </c>
    </row>
    <row r="32">
      <c r="A32" s="4" t="n">
        <v>1</v>
      </c>
      <c r="B32" s="4" t="n">
        <v>2.13</v>
      </c>
      <c r="C32" s="4" t="inlineStr">
        <is>
          <t>84014</t>
        </is>
      </c>
      <c r="D32" s="4" t="inlineStr">
        <is>
          <t>PROPERTYZIPCODE</t>
        </is>
      </c>
    </row>
    <row r="33">
      <c r="A33" s="4" t="n">
        <v>1</v>
      </c>
      <c r="B33" s="4" t="n">
        <v>2.13</v>
      </c>
      <c r="C33" s="4" t="inlineStr">
        <is>
          <t>84123</t>
        </is>
      </c>
      <c r="D33" s="4" t="inlineStr">
        <is>
          <t>PROPERTYZIPCODE</t>
        </is>
      </c>
    </row>
    <row r="34">
      <c r="A34" s="4" t="n">
        <v>1</v>
      </c>
      <c r="B34" s="4" t="n">
        <v>2.13</v>
      </c>
      <c r="C34" s="4" t="inlineStr">
        <is>
          <t>84044</t>
        </is>
      </c>
      <c r="D34" s="4" t="inlineStr">
        <is>
          <t>PROPERTYZIPCODE</t>
        </is>
      </c>
    </row>
    <row r="35">
      <c r="A35" s="4" t="n">
        <v>1</v>
      </c>
      <c r="B35" s="4" t="n">
        <v>2.13</v>
      </c>
      <c r="C35" s="4" t="inlineStr">
        <is>
          <t>84029</t>
        </is>
      </c>
      <c r="D35" s="4" t="inlineStr">
        <is>
          <t>PROPERTYZIPCODE</t>
        </is>
      </c>
    </row>
    <row r="36">
      <c r="A36" s="4" t="n">
        <v>1</v>
      </c>
      <c r="B36" s="4" t="n">
        <v>2.13</v>
      </c>
      <c r="C36" s="4" t="inlineStr">
        <is>
          <t>84025</t>
        </is>
      </c>
      <c r="D36" s="4" t="inlineStr">
        <is>
          <t>PROPERTYZIPCODE</t>
        </is>
      </c>
    </row>
    <row r="37">
      <c r="A37" s="4" t="n">
        <v>1</v>
      </c>
      <c r="B37" s="4" t="n">
        <v>2.13</v>
      </c>
      <c r="C37" s="4" t="inlineStr">
        <is>
          <t>84103</t>
        </is>
      </c>
      <c r="D37" s="4" t="inlineStr">
        <is>
          <t>PROPERTYZIPCODE</t>
        </is>
      </c>
    </row>
    <row r="38">
      <c r="A38" s="9" t="n">
        <v>47</v>
      </c>
      <c r="B38" s="9" t="n">
        <v>100</v>
      </c>
      <c r="D38" s="9" t="inlineStr">
        <is>
          <t>Total PROPERTYZIPCODE</t>
        </is>
      </c>
    </row>
    <row r="39">
      <c r="A39" s="4" t="n">
        <v>40</v>
      </c>
      <c r="B39" s="4" t="n">
        <v>85.11</v>
      </c>
      <c r="C39" s="4" t="inlineStr">
        <is>
          <t>GARDEN</t>
        </is>
      </c>
      <c r="D39" s="4" t="inlineStr">
        <is>
          <t>Property Type</t>
        </is>
      </c>
    </row>
    <row r="40">
      <c r="A40" s="4" t="n">
        <v>3</v>
      </c>
      <c r="B40" s="4" t="n">
        <v>6.38</v>
      </c>
      <c r="C40" s="4" t="inlineStr">
        <is>
          <t>MANUF</t>
        </is>
      </c>
      <c r="D40" s="4" t="inlineStr">
        <is>
          <t>Property Type</t>
        </is>
      </c>
    </row>
    <row r="41">
      <c r="A41" s="4" t="n">
        <v>2</v>
      </c>
      <c r="B41" s="4" t="n">
        <v>4.26</v>
      </c>
      <c r="C41" s="4" t="inlineStr">
        <is>
          <t>MIDRISE</t>
        </is>
      </c>
      <c r="D41" s="4" t="inlineStr">
        <is>
          <t>Property Type</t>
        </is>
      </c>
    </row>
    <row r="42">
      <c r="A42" s="4" t="n">
        <v>2</v>
      </c>
      <c r="B42" s="4" t="n">
        <v>4.26</v>
      </c>
      <c r="C42" s="4" t="inlineStr">
        <is>
          <t>SENIOR</t>
        </is>
      </c>
      <c r="D42" s="4" t="inlineStr">
        <is>
          <t>Property Type</t>
        </is>
      </c>
    </row>
    <row r="43">
      <c r="A43" s="9" t="n">
        <v>47</v>
      </c>
      <c r="B43" s="9" t="n">
        <v>100</v>
      </c>
      <c r="D43" s="9" t="inlineStr">
        <is>
          <t>Total Property Type</t>
        </is>
      </c>
    </row>
    <row r="44">
      <c r="A44" s="4" t="n">
        <v>8</v>
      </c>
      <c r="B44" s="4" t="n">
        <v>17.02</v>
      </c>
      <c r="C44" s="4" t="inlineStr">
        <is>
          <t>Less than 5 years</t>
        </is>
      </c>
      <c r="D44" s="4" t="inlineStr">
        <is>
          <t>Age of Property</t>
        </is>
      </c>
    </row>
    <row r="45">
      <c r="A45" s="4" t="n">
        <v>15</v>
      </c>
      <c r="B45" s="4" t="n">
        <v>31.91</v>
      </c>
      <c r="C45" s="4" t="inlineStr">
        <is>
          <t>5-9 years</t>
        </is>
      </c>
      <c r="D45" s="4" t="inlineStr">
        <is>
          <t>Age of Property</t>
        </is>
      </c>
    </row>
    <row r="46">
      <c r="A46" s="4" t="n">
        <v>8</v>
      </c>
      <c r="B46" s="4" t="n">
        <v>17.02</v>
      </c>
      <c r="C46" s="4" t="inlineStr">
        <is>
          <t>10-19 years</t>
        </is>
      </c>
      <c r="D46" s="4" t="inlineStr">
        <is>
          <t>Age of Property</t>
        </is>
      </c>
    </row>
    <row r="47">
      <c r="A47" s="4" t="n">
        <v>16</v>
      </c>
      <c r="B47" s="4" t="n">
        <v>34.04</v>
      </c>
      <c r="C47" s="4" t="inlineStr">
        <is>
          <t>20+ years</t>
        </is>
      </c>
      <c r="D47" s="4" t="inlineStr">
        <is>
          <t>Age of Property</t>
        </is>
      </c>
    </row>
    <row r="48">
      <c r="A48" s="9" t="n">
        <v>47</v>
      </c>
      <c r="B48" s="9" t="n">
        <v>100</v>
      </c>
      <c r="D48" s="9" t="inlineStr">
        <is>
          <t>Total Age of Property</t>
        </is>
      </c>
    </row>
    <row r="49">
      <c r="A49" s="4" t="n">
        <v>33</v>
      </c>
      <c r="B49" s="4" t="n">
        <v>70.20999999999999</v>
      </c>
      <c r="C49" s="4" t="inlineStr">
        <is>
          <t>Less than 100</t>
        </is>
      </c>
      <c r="D49" s="4" t="inlineStr">
        <is>
          <t>Property Size</t>
        </is>
      </c>
    </row>
    <row r="50">
      <c r="A50" s="4" t="n">
        <v>11</v>
      </c>
      <c r="B50" s="4" t="n">
        <v>23.4</v>
      </c>
      <c r="C50" s="4" t="inlineStr">
        <is>
          <t>100-199</t>
        </is>
      </c>
      <c r="D50" s="4" t="inlineStr">
        <is>
          <t>Property Size</t>
        </is>
      </c>
    </row>
    <row r="51">
      <c r="A51" s="4" t="n">
        <v>1</v>
      </c>
      <c r="B51" s="4" t="n">
        <v>2.13</v>
      </c>
      <c r="C51" s="4" t="inlineStr">
        <is>
          <t>200-299</t>
        </is>
      </c>
      <c r="D51" s="4" t="inlineStr">
        <is>
          <t>Property Size</t>
        </is>
      </c>
    </row>
    <row r="52">
      <c r="A52" s="4" t="n">
        <v>2</v>
      </c>
      <c r="B52" s="4" t="n">
        <v>4.26</v>
      </c>
      <c r="C52" s="4" t="inlineStr">
        <is>
          <t>300-399</t>
        </is>
      </c>
      <c r="D52" s="4" t="inlineStr">
        <is>
          <t>Property Size</t>
        </is>
      </c>
    </row>
    <row r="53">
      <c r="A53" s="9" t="n">
        <v>47</v>
      </c>
      <c r="B53" s="9" t="n">
        <v>100</v>
      </c>
      <c r="D53" s="9" t="inlineStr">
        <is>
          <t>Total Property Size</t>
        </is>
      </c>
    </row>
    <row r="54">
      <c r="A54" s="4" t="n">
        <v>28</v>
      </c>
      <c r="B54" s="4" t="n">
        <v>59.57</v>
      </c>
      <c r="C54" s="4" t="inlineStr">
        <is>
          <t>AFFORDABLE</t>
        </is>
      </c>
      <c r="D54" s="4" t="inlineStr">
        <is>
          <t>Rent Type</t>
        </is>
      </c>
    </row>
    <row r="55">
      <c r="A55" s="4" t="n">
        <v>19</v>
      </c>
      <c r="B55" s="4" t="n">
        <v>40.43</v>
      </c>
      <c r="C55" s="4" t="inlineStr">
        <is>
          <t>MARKETRATE</t>
        </is>
      </c>
      <c r="D55" s="4" t="inlineStr">
        <is>
          <t>Rent Type</t>
        </is>
      </c>
    </row>
    <row r="56">
      <c r="A56" s="9" t="n">
        <v>47</v>
      </c>
      <c r="B56" s="9" t="n">
        <v>100</v>
      </c>
      <c r="D56" s="9" t="inlineStr">
        <is>
          <t>Total Rent Type</t>
        </is>
      </c>
    </row>
    <row r="57"/>
  </sheetData>
  <mergeCells count="2">
    <mergeCell ref="A19:D19"/>
    <mergeCell ref="A1:B1"/>
  </mergeCells>
  <pageMargins left="0.75" right="0.75" top="1" bottom="1" header="0.5" footer="0.5"/>
</worksheet>
</file>

<file path=xl/worksheets/sheet275.xml><?xml version="1.0" encoding="utf-8"?>
<worksheet xmlns="http://schemas.openxmlformats.org/spreadsheetml/2006/main">
  <sheetPr>
    <outlinePr summaryBelow="1" summaryRight="1"/>
    <pageSetUpPr/>
  </sheetPr>
  <dimension ref="A1:D57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5320</v>
      </c>
    </row>
    <row r="3">
      <c r="A3" s="6" t="inlineStr">
        <is>
          <t>Sample (Total number of properties)</t>
        </is>
      </c>
      <c r="B3" s="4" t="n">
        <v>30</v>
      </c>
    </row>
    <row r="4">
      <c r="A4" s="6" t="inlineStr">
        <is>
          <t>Average property taxes per unit</t>
        </is>
      </c>
      <c r="B4" s="7" t="n">
        <v>782</v>
      </c>
    </row>
    <row r="5">
      <c r="A5" s="6" t="inlineStr">
        <is>
          <t>Average payroll expenses per unit</t>
        </is>
      </c>
      <c r="B5" s="7" t="n">
        <v>978</v>
      </c>
    </row>
    <row r="6">
      <c r="A6" s="6" t="inlineStr">
        <is>
          <t>Average capital expenditures per unit</t>
        </is>
      </c>
      <c r="B6" s="7" t="n">
        <v>204</v>
      </c>
    </row>
    <row r="7">
      <c r="A7" s="6" t="inlineStr">
        <is>
          <t>Average mortgage per unit</t>
        </is>
      </c>
      <c r="B7" s="7" t="n">
        <v>7717</v>
      </c>
    </row>
    <row r="8">
      <c r="A8" s="6" t="inlineStr">
        <is>
          <t>Average total operating expenses per unit</t>
        </is>
      </c>
      <c r="B8" s="7" t="n">
        <v>3190</v>
      </c>
    </row>
    <row r="9">
      <c r="A9" s="6" t="inlineStr">
        <is>
          <t>Average total expenses per unit</t>
        </is>
      </c>
      <c r="B9" s="7" t="n">
        <v>12871</v>
      </c>
    </row>
    <row r="10">
      <c r="A10" s="6" t="inlineStr">
        <is>
          <t>Average total profit per unit</t>
        </is>
      </c>
      <c r="B10" s="7" t="n">
        <v>1929</v>
      </c>
    </row>
    <row r="11">
      <c r="A11" s="6" t="inlineStr">
        <is>
          <t>Property taxes per dollar of rent</t>
        </is>
      </c>
      <c r="B11" s="4" t="inlineStr">
        <is>
          <t>5 cents</t>
        </is>
      </c>
    </row>
    <row r="12">
      <c r="A12" s="6" t="inlineStr">
        <is>
          <t>Payroll expenses per dollar of rent</t>
        </is>
      </c>
      <c r="B12" s="4" t="inlineStr">
        <is>
          <t>7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52 cents</t>
        </is>
      </c>
    </row>
    <row r="15">
      <c r="A15" s="6" t="inlineStr">
        <is>
          <t>Total operating expenses per dollar of rent</t>
        </is>
      </c>
      <c r="B15" s="4" t="inlineStr">
        <is>
          <t>22 cents</t>
        </is>
      </c>
    </row>
    <row r="16">
      <c r="A16" s="6" t="inlineStr">
        <is>
          <t>Total expenses per dollar of rent</t>
        </is>
      </c>
      <c r="B16" s="4" t="inlineStr">
        <is>
          <t>87 cents</t>
        </is>
      </c>
    </row>
    <row r="17">
      <c r="A17" s="6" t="inlineStr">
        <is>
          <t>Total profit per dollar of rent</t>
        </is>
      </c>
      <c r="B17" s="4" t="inlineStr">
        <is>
          <t>13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4</v>
      </c>
      <c r="B21" s="4" t="n">
        <v>13.33</v>
      </c>
      <c r="C21" s="4" t="inlineStr">
        <is>
          <t>84124</t>
        </is>
      </c>
      <c r="D21" s="4" t="inlineStr">
        <is>
          <t>PROPERTYZIPCODE</t>
        </is>
      </c>
    </row>
    <row r="22">
      <c r="A22" s="4" t="n">
        <v>4</v>
      </c>
      <c r="B22" s="4" t="n">
        <v>13.33</v>
      </c>
      <c r="C22" s="4" t="inlineStr">
        <is>
          <t>84606</t>
        </is>
      </c>
      <c r="D22" s="4" t="inlineStr">
        <is>
          <t>PROPERTYZIPCODE</t>
        </is>
      </c>
    </row>
    <row r="23">
      <c r="A23" s="4" t="n">
        <v>3</v>
      </c>
      <c r="B23" s="4" t="n">
        <v>10</v>
      </c>
      <c r="C23" s="4" t="inlineStr">
        <is>
          <t>84057</t>
        </is>
      </c>
      <c r="D23" s="4" t="inlineStr">
        <is>
          <t>PROPERTYZIPCODE</t>
        </is>
      </c>
    </row>
    <row r="24">
      <c r="A24" s="4" t="n">
        <v>3</v>
      </c>
      <c r="B24" s="4" t="n">
        <v>10</v>
      </c>
      <c r="C24" s="4" t="inlineStr">
        <is>
          <t>84604</t>
        </is>
      </c>
      <c r="D24" s="4" t="inlineStr">
        <is>
          <t>PROPERTYZIPCODE</t>
        </is>
      </c>
    </row>
    <row r="25">
      <c r="A25" s="4" t="n">
        <v>2</v>
      </c>
      <c r="B25" s="4" t="n">
        <v>6.67</v>
      </c>
      <c r="C25" s="4" t="inlineStr">
        <is>
          <t>84601</t>
        </is>
      </c>
      <c r="D25" s="4" t="inlineStr">
        <is>
          <t>PROPERTYZIPCODE</t>
        </is>
      </c>
    </row>
    <row r="26">
      <c r="A26" s="4" t="n">
        <v>2</v>
      </c>
      <c r="B26" s="4" t="n">
        <v>6.67</v>
      </c>
      <c r="C26" s="4" t="inlineStr">
        <is>
          <t>84094</t>
        </is>
      </c>
      <c r="D26" s="4" t="inlineStr">
        <is>
          <t>PROPERTYZIPCODE</t>
        </is>
      </c>
    </row>
    <row r="27">
      <c r="A27" s="4" t="n">
        <v>2</v>
      </c>
      <c r="B27" s="4" t="n">
        <v>6.67</v>
      </c>
      <c r="C27" s="4" t="inlineStr">
        <is>
          <t>84651</t>
        </is>
      </c>
      <c r="D27" s="4" t="inlineStr">
        <is>
          <t>PROPERTYZIPCODE</t>
        </is>
      </c>
    </row>
    <row r="28">
      <c r="A28" s="4" t="n">
        <v>2</v>
      </c>
      <c r="B28" s="4" t="n">
        <v>6.67</v>
      </c>
      <c r="C28" s="4" t="inlineStr">
        <is>
          <t>84078</t>
        </is>
      </c>
      <c r="D28" s="4" t="inlineStr">
        <is>
          <t>PROPERTYZIPCODE</t>
        </is>
      </c>
    </row>
    <row r="29">
      <c r="A29" s="4" t="n">
        <v>2</v>
      </c>
      <c r="B29" s="4" t="n">
        <v>6.67</v>
      </c>
      <c r="C29" s="4" t="inlineStr">
        <is>
          <t>84058</t>
        </is>
      </c>
      <c r="D29" s="4" t="inlineStr">
        <is>
          <t>PROPERTYZIPCODE</t>
        </is>
      </c>
    </row>
    <row r="30">
      <c r="A30" s="4" t="n">
        <v>1</v>
      </c>
      <c r="B30" s="4" t="n">
        <v>3.33</v>
      </c>
      <c r="C30" s="4" t="inlineStr">
        <is>
          <t>84070</t>
        </is>
      </c>
      <c r="D30" s="4" t="inlineStr">
        <is>
          <t>PROPERTYZIPCODE</t>
        </is>
      </c>
    </row>
    <row r="31">
      <c r="A31" s="4" t="n">
        <v>1</v>
      </c>
      <c r="B31" s="4" t="n">
        <v>3.33</v>
      </c>
      <c r="C31" s="4" t="inlineStr">
        <is>
          <t>84003</t>
        </is>
      </c>
      <c r="D31" s="4" t="inlineStr">
        <is>
          <t>PROPERTYZIPCODE</t>
        </is>
      </c>
    </row>
    <row r="32">
      <c r="A32" s="4" t="n">
        <v>1</v>
      </c>
      <c r="B32" s="4" t="n">
        <v>3.33</v>
      </c>
      <c r="C32" s="4" t="inlineStr">
        <is>
          <t>84121</t>
        </is>
      </c>
      <c r="D32" s="4" t="inlineStr">
        <is>
          <t>PROPERTYZIPCODE</t>
        </is>
      </c>
    </row>
    <row r="33">
      <c r="A33" s="4" t="n">
        <v>1</v>
      </c>
      <c r="B33" s="4" t="n">
        <v>3.33</v>
      </c>
      <c r="C33" s="4" t="inlineStr">
        <is>
          <t>84042</t>
        </is>
      </c>
      <c r="D33" s="4" t="inlineStr">
        <is>
          <t>PROPERTYZIPCODE</t>
        </is>
      </c>
    </row>
    <row r="34">
      <c r="A34" s="4" t="n">
        <v>1</v>
      </c>
      <c r="B34" s="4" t="n">
        <v>3.33</v>
      </c>
      <c r="C34" s="4" t="inlineStr">
        <is>
          <t>84047</t>
        </is>
      </c>
      <c r="D34" s="4" t="inlineStr">
        <is>
          <t>PROPERTYZIPCODE</t>
        </is>
      </c>
    </row>
    <row r="35">
      <c r="A35" s="4" t="n">
        <v>1</v>
      </c>
      <c r="B35" s="4" t="n">
        <v>3.33</v>
      </c>
      <c r="C35" s="4" t="inlineStr">
        <is>
          <t>84117</t>
        </is>
      </c>
      <c r="D35" s="4" t="inlineStr">
        <is>
          <t>PROPERTYZIPCODE</t>
        </is>
      </c>
    </row>
    <row r="36">
      <c r="A36" s="9" t="n">
        <v>30</v>
      </c>
      <c r="B36" s="9" t="n">
        <v>100</v>
      </c>
      <c r="D36" s="9" t="inlineStr">
        <is>
          <t>Total PROPERTYZIPCODE</t>
        </is>
      </c>
    </row>
    <row r="37">
      <c r="A37" s="4" t="n">
        <v>22</v>
      </c>
      <c r="B37" s="4" t="n">
        <v>73.33</v>
      </c>
      <c r="C37" s="4" t="inlineStr">
        <is>
          <t>GARDEN</t>
        </is>
      </c>
      <c r="D37" s="4" t="inlineStr">
        <is>
          <t>Property Type</t>
        </is>
      </c>
    </row>
    <row r="38">
      <c r="A38" s="4" t="n">
        <v>5</v>
      </c>
      <c r="B38" s="4" t="n">
        <v>16.67</v>
      </c>
      <c r="C38" s="4" t="inlineStr">
        <is>
          <t>STUDENT</t>
        </is>
      </c>
      <c r="D38" s="4" t="inlineStr">
        <is>
          <t>Property Type</t>
        </is>
      </c>
    </row>
    <row r="39">
      <c r="A39" s="4" t="n">
        <v>2</v>
      </c>
      <c r="B39" s="4" t="n">
        <v>6.67</v>
      </c>
      <c r="C39" s="4" t="inlineStr">
        <is>
          <t>MANUF</t>
        </is>
      </c>
      <c r="D39" s="4" t="inlineStr">
        <is>
          <t>Property Type</t>
        </is>
      </c>
    </row>
    <row r="40">
      <c r="A40" s="4" t="n">
        <v>1</v>
      </c>
      <c r="B40" s="4" t="n">
        <v>3.33</v>
      </c>
      <c r="C40" s="4" t="inlineStr">
        <is>
          <t>SENIOR</t>
        </is>
      </c>
      <c r="D40" s="4" t="inlineStr">
        <is>
          <t>Property Type</t>
        </is>
      </c>
    </row>
    <row r="41">
      <c r="A41" s="9" t="n">
        <v>30</v>
      </c>
      <c r="B41" s="9" t="n">
        <v>100</v>
      </c>
      <c r="D41" s="9" t="inlineStr">
        <is>
          <t>Total Property Type</t>
        </is>
      </c>
    </row>
    <row r="42">
      <c r="A42" s="4" t="n">
        <v>2</v>
      </c>
      <c r="B42" s="4" t="n">
        <v>6.67</v>
      </c>
      <c r="C42" s="4" t="inlineStr">
        <is>
          <t>Less than 5 years</t>
        </is>
      </c>
      <c r="D42" s="4" t="inlineStr">
        <is>
          <t>Age of Property</t>
        </is>
      </c>
    </row>
    <row r="43">
      <c r="A43" s="4" t="n">
        <v>8</v>
      </c>
      <c r="B43" s="4" t="n">
        <v>26.67</v>
      </c>
      <c r="C43" s="4" t="inlineStr">
        <is>
          <t>5-9 years</t>
        </is>
      </c>
      <c r="D43" s="4" t="inlineStr">
        <is>
          <t>Age of Property</t>
        </is>
      </c>
    </row>
    <row r="44">
      <c r="A44" s="4" t="n">
        <v>2</v>
      </c>
      <c r="B44" s="4" t="n">
        <v>6.67</v>
      </c>
      <c r="C44" s="4" t="inlineStr">
        <is>
          <t>10-19 years</t>
        </is>
      </c>
      <c r="D44" s="4" t="inlineStr">
        <is>
          <t>Age of Property</t>
        </is>
      </c>
    </row>
    <row r="45">
      <c r="A45" s="4" t="n">
        <v>18</v>
      </c>
      <c r="B45" s="4" t="n">
        <v>60</v>
      </c>
      <c r="C45" s="4" t="inlineStr">
        <is>
          <t>20+ years</t>
        </is>
      </c>
      <c r="D45" s="4" t="inlineStr">
        <is>
          <t>Age of Property</t>
        </is>
      </c>
    </row>
    <row r="46">
      <c r="A46" s="9" t="n">
        <v>30</v>
      </c>
      <c r="B46" s="9" t="n">
        <v>100</v>
      </c>
      <c r="D46" s="9" t="inlineStr">
        <is>
          <t>Total Age of Property</t>
        </is>
      </c>
    </row>
    <row r="47">
      <c r="A47" s="4" t="n">
        <v>16</v>
      </c>
      <c r="B47" s="4" t="n">
        <v>53.33</v>
      </c>
      <c r="C47" s="4" t="inlineStr">
        <is>
          <t>Less than 100</t>
        </is>
      </c>
      <c r="D47" s="4" t="inlineStr">
        <is>
          <t>Property Size</t>
        </is>
      </c>
    </row>
    <row r="48">
      <c r="A48" s="4" t="n">
        <v>7</v>
      </c>
      <c r="B48" s="4" t="n">
        <v>23.33</v>
      </c>
      <c r="C48" s="4" t="inlineStr">
        <is>
          <t>100-199</t>
        </is>
      </c>
      <c r="D48" s="4" t="inlineStr">
        <is>
          <t>Property Size</t>
        </is>
      </c>
    </row>
    <row r="49">
      <c r="A49" s="4" t="n">
        <v>2</v>
      </c>
      <c r="B49" s="4" t="n">
        <v>6.67</v>
      </c>
      <c r="C49" s="4" t="inlineStr">
        <is>
          <t>200-299</t>
        </is>
      </c>
      <c r="D49" s="4" t="inlineStr">
        <is>
          <t>Property Size</t>
        </is>
      </c>
    </row>
    <row r="50">
      <c r="A50" s="4" t="n">
        <v>2</v>
      </c>
      <c r="B50" s="4" t="n">
        <v>6.67</v>
      </c>
      <c r="C50" s="4" t="inlineStr">
        <is>
          <t>300-399</t>
        </is>
      </c>
      <c r="D50" s="4" t="inlineStr">
        <is>
          <t>Property Size</t>
        </is>
      </c>
    </row>
    <row r="51">
      <c r="A51" s="4" t="n">
        <v>1</v>
      </c>
      <c r="B51" s="4" t="n">
        <v>3.33</v>
      </c>
      <c r="C51" s="4" t="inlineStr">
        <is>
          <t>400-499</t>
        </is>
      </c>
      <c r="D51" s="4" t="inlineStr">
        <is>
          <t>Property Size</t>
        </is>
      </c>
    </row>
    <row r="52">
      <c r="A52" s="4" t="n">
        <v>2</v>
      </c>
      <c r="B52" s="4" t="n">
        <v>6.67</v>
      </c>
      <c r="C52" s="4" t="inlineStr">
        <is>
          <t>500+</t>
        </is>
      </c>
      <c r="D52" s="4" t="inlineStr">
        <is>
          <t>Property Size</t>
        </is>
      </c>
    </row>
    <row r="53">
      <c r="A53" s="9" t="n">
        <v>30</v>
      </c>
      <c r="B53" s="9" t="n">
        <v>100</v>
      </c>
      <c r="D53" s="9" t="inlineStr">
        <is>
          <t>Total Property Size</t>
        </is>
      </c>
    </row>
    <row r="54">
      <c r="A54" s="4" t="n">
        <v>24</v>
      </c>
      <c r="B54" s="4" t="n">
        <v>80</v>
      </c>
      <c r="C54" s="4" t="inlineStr">
        <is>
          <t>AFFORDABLE</t>
        </is>
      </c>
      <c r="D54" s="4" t="inlineStr">
        <is>
          <t>Rent Type</t>
        </is>
      </c>
    </row>
    <row r="55">
      <c r="A55" s="4" t="n">
        <v>6</v>
      </c>
      <c r="B55" s="4" t="n">
        <v>20</v>
      </c>
      <c r="C55" s="4" t="inlineStr">
        <is>
          <t>MARKETRATE</t>
        </is>
      </c>
      <c r="D55" s="4" t="inlineStr">
        <is>
          <t>Rent Type</t>
        </is>
      </c>
    </row>
    <row r="56">
      <c r="A56" s="9" t="n">
        <v>30</v>
      </c>
      <c r="B56" s="9" t="n">
        <v>100</v>
      </c>
      <c r="D56" s="9" t="inlineStr">
        <is>
          <t>Total Rent Type</t>
        </is>
      </c>
    </row>
    <row r="57"/>
  </sheetData>
  <mergeCells count="2">
    <mergeCell ref="A19:D19"/>
    <mergeCell ref="A1:B1"/>
  </mergeCells>
  <pageMargins left="0.75" right="0.75" top="1" bottom="1" header="0.5" footer="0.5"/>
</worksheet>
</file>

<file path=xl/worksheets/sheet276.xml><?xml version="1.0" encoding="utf-8"?>
<worksheet xmlns="http://schemas.openxmlformats.org/spreadsheetml/2006/main">
  <sheetPr>
    <outlinePr summaryBelow="1" summaryRight="1"/>
    <pageSetUpPr/>
  </sheetPr>
  <dimension ref="A1:D54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6090</v>
      </c>
    </row>
    <row r="3">
      <c r="A3" s="6" t="inlineStr">
        <is>
          <t>Sample (Total number of properties)</t>
        </is>
      </c>
      <c r="B3" s="4" t="n">
        <v>32</v>
      </c>
    </row>
    <row r="4">
      <c r="A4" s="6" t="inlineStr">
        <is>
          <t>Average property taxes per unit</t>
        </is>
      </c>
      <c r="B4" s="7" t="n">
        <v>1125</v>
      </c>
    </row>
    <row r="5">
      <c r="A5" s="6" t="inlineStr">
        <is>
          <t>Average payroll expenses per unit</t>
        </is>
      </c>
      <c r="B5" s="7" t="n">
        <v>1282</v>
      </c>
    </row>
    <row r="6">
      <c r="A6" s="6" t="inlineStr">
        <is>
          <t>Average capital expenditures per unit</t>
        </is>
      </c>
      <c r="B6" s="7" t="n">
        <v>244</v>
      </c>
    </row>
    <row r="7">
      <c r="A7" s="6" t="inlineStr">
        <is>
          <t>Average mortgage per unit</t>
        </is>
      </c>
      <c r="B7" s="7" t="n">
        <v>9331</v>
      </c>
    </row>
    <row r="8">
      <c r="A8" s="6" t="inlineStr">
        <is>
          <t>Average total operating expenses per unit</t>
        </is>
      </c>
      <c r="B8" s="7" t="n">
        <v>3787</v>
      </c>
    </row>
    <row r="9">
      <c r="A9" s="6" t="inlineStr">
        <is>
          <t>Average total expenses per unit</t>
        </is>
      </c>
      <c r="B9" s="7" t="n">
        <v>15769</v>
      </c>
    </row>
    <row r="10">
      <c r="A10" s="6" t="inlineStr">
        <is>
          <t>Average total profit per unit</t>
        </is>
      </c>
      <c r="B10" s="7" t="n">
        <v>2333</v>
      </c>
    </row>
    <row r="11">
      <c r="A11" s="6" t="inlineStr">
        <is>
          <t>Property taxes per dollar of rent</t>
        </is>
      </c>
      <c r="B11" s="4" t="inlineStr">
        <is>
          <t>6 cents</t>
        </is>
      </c>
    </row>
    <row r="12">
      <c r="A12" s="6" t="inlineStr">
        <is>
          <t>Payroll expenses per dollar of rent</t>
        </is>
      </c>
      <c r="B12" s="4" t="inlineStr">
        <is>
          <t>7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52 cents</t>
        </is>
      </c>
    </row>
    <row r="15">
      <c r="A15" s="6" t="inlineStr">
        <is>
          <t>Total operating expenses per dollar of rent</t>
        </is>
      </c>
      <c r="B15" s="4" t="inlineStr">
        <is>
          <t>21 cents</t>
        </is>
      </c>
    </row>
    <row r="16">
      <c r="A16" s="6" t="inlineStr">
        <is>
          <t>Total expenses per dollar of rent</t>
        </is>
      </c>
      <c r="B16" s="4" t="inlineStr">
        <is>
          <t>87 cents</t>
        </is>
      </c>
    </row>
    <row r="17">
      <c r="A17" s="6" t="inlineStr">
        <is>
          <t>Total profit per dollar of rent</t>
        </is>
      </c>
      <c r="B17" s="4" t="inlineStr">
        <is>
          <t>13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11</v>
      </c>
      <c r="B21" s="4" t="n">
        <v>34.38</v>
      </c>
      <c r="C21" s="4" t="inlineStr">
        <is>
          <t>84107</t>
        </is>
      </c>
      <c r="D21" s="4" t="inlineStr">
        <is>
          <t>PROPERTYZIPCODE</t>
        </is>
      </c>
    </row>
    <row r="22">
      <c r="A22" s="4" t="n">
        <v>4</v>
      </c>
      <c r="B22" s="4" t="n">
        <v>12.5</v>
      </c>
      <c r="C22" s="4" t="inlineStr">
        <is>
          <t>84084</t>
        </is>
      </c>
      <c r="D22" s="4" t="inlineStr">
        <is>
          <t>PROPERTYZIPCODE</t>
        </is>
      </c>
    </row>
    <row r="23">
      <c r="A23" s="4" t="n">
        <v>3</v>
      </c>
      <c r="B23" s="4" t="n">
        <v>9.380000000000001</v>
      </c>
      <c r="C23" s="4" t="inlineStr">
        <is>
          <t>84129</t>
        </is>
      </c>
      <c r="D23" s="4" t="inlineStr">
        <is>
          <t>PROPERTYZIPCODE</t>
        </is>
      </c>
    </row>
    <row r="24">
      <c r="A24" s="4" t="n">
        <v>3</v>
      </c>
      <c r="B24" s="4" t="n">
        <v>9.380000000000001</v>
      </c>
      <c r="C24" s="4" t="inlineStr">
        <is>
          <t>84095</t>
        </is>
      </c>
      <c r="D24" s="4" t="inlineStr">
        <is>
          <t>PROPERTYZIPCODE</t>
        </is>
      </c>
    </row>
    <row r="25">
      <c r="A25" s="4" t="n">
        <v>2</v>
      </c>
      <c r="B25" s="4" t="n">
        <v>6.25</v>
      </c>
      <c r="C25" s="4" t="inlineStr">
        <is>
          <t>84020</t>
        </is>
      </c>
      <c r="D25" s="4" t="inlineStr">
        <is>
          <t>PROPERTYZIPCODE</t>
        </is>
      </c>
    </row>
    <row r="26">
      <c r="A26" s="4" t="n">
        <v>2</v>
      </c>
      <c r="B26" s="4" t="n">
        <v>6.25</v>
      </c>
      <c r="C26" s="4" t="inlineStr">
        <is>
          <t>84123</t>
        </is>
      </c>
      <c r="D26" s="4" t="inlineStr">
        <is>
          <t>PROPERTYZIPCODE</t>
        </is>
      </c>
    </row>
    <row r="27">
      <c r="A27" s="4" t="n">
        <v>1</v>
      </c>
      <c r="B27" s="4" t="n">
        <v>3.12</v>
      </c>
      <c r="C27" s="4" t="inlineStr">
        <is>
          <t>84074</t>
        </is>
      </c>
      <c r="D27" s="4" t="inlineStr">
        <is>
          <t>PROPERTYZIPCODE</t>
        </is>
      </c>
    </row>
    <row r="28">
      <c r="A28" s="4" t="n">
        <v>1</v>
      </c>
      <c r="B28" s="4" t="n">
        <v>3.12</v>
      </c>
      <c r="C28" s="4" t="inlineStr">
        <is>
          <t>84088</t>
        </is>
      </c>
      <c r="D28" s="4" t="inlineStr">
        <is>
          <t>PROPERTYZIPCODE</t>
        </is>
      </c>
    </row>
    <row r="29">
      <c r="A29" s="4" t="n">
        <v>1</v>
      </c>
      <c r="B29" s="4" t="n">
        <v>3.12</v>
      </c>
      <c r="C29" s="4" t="inlineStr">
        <is>
          <t>84655</t>
        </is>
      </c>
      <c r="D29" s="4" t="inlineStr">
        <is>
          <t>PROPERTYZIPCODE</t>
        </is>
      </c>
    </row>
    <row r="30">
      <c r="A30" s="4" t="n">
        <v>1</v>
      </c>
      <c r="B30" s="4" t="n">
        <v>3.12</v>
      </c>
      <c r="C30" s="4" t="inlineStr">
        <is>
          <t>84043</t>
        </is>
      </c>
      <c r="D30" s="4" t="inlineStr">
        <is>
          <t>PROPERTYZIPCODE</t>
        </is>
      </c>
    </row>
    <row r="31">
      <c r="A31" s="4" t="n">
        <v>1</v>
      </c>
      <c r="B31" s="4" t="n">
        <v>3.12</v>
      </c>
      <c r="C31" s="4" t="inlineStr">
        <is>
          <t>84118</t>
        </is>
      </c>
      <c r="D31" s="4" t="inlineStr">
        <is>
          <t>PROPERTYZIPCODE</t>
        </is>
      </c>
    </row>
    <row r="32">
      <c r="A32" s="4" t="n">
        <v>1</v>
      </c>
      <c r="B32" s="4" t="n">
        <v>3.12</v>
      </c>
      <c r="C32" s="4" t="inlineStr">
        <is>
          <t>84047</t>
        </is>
      </c>
      <c r="D32" s="4" t="inlineStr">
        <is>
          <t>PROPERTYZIPCODE</t>
        </is>
      </c>
    </row>
    <row r="33">
      <c r="A33" s="4" t="n">
        <v>1</v>
      </c>
      <c r="B33" s="4" t="n">
        <v>3.12</v>
      </c>
      <c r="C33" s="4" t="inlineStr">
        <is>
          <t>84660</t>
        </is>
      </c>
      <c r="D33" s="4" t="inlineStr">
        <is>
          <t>PROPERTYZIPCODE</t>
        </is>
      </c>
    </row>
    <row r="34">
      <c r="A34" s="9" t="n">
        <v>32</v>
      </c>
      <c r="B34" s="9" t="n">
        <v>100</v>
      </c>
      <c r="D34" s="9" t="inlineStr">
        <is>
          <t>Total PROPERTYZIPCODE</t>
        </is>
      </c>
    </row>
    <row r="35">
      <c r="A35" s="4" t="n">
        <v>25</v>
      </c>
      <c r="B35" s="4" t="n">
        <v>78.12</v>
      </c>
      <c r="C35" s="4" t="inlineStr">
        <is>
          <t>GARDEN</t>
        </is>
      </c>
      <c r="D35" s="4" t="inlineStr">
        <is>
          <t>Property Type</t>
        </is>
      </c>
    </row>
    <row r="36">
      <c r="A36" s="4" t="n">
        <v>3</v>
      </c>
      <c r="B36" s="4" t="n">
        <v>9.380000000000001</v>
      </c>
      <c r="C36" s="4" t="inlineStr">
        <is>
          <t>MIDRISE</t>
        </is>
      </c>
      <c r="D36" s="4" t="inlineStr">
        <is>
          <t>Property Type</t>
        </is>
      </c>
    </row>
    <row r="37">
      <c r="A37" s="4" t="n">
        <v>3</v>
      </c>
      <c r="B37" s="4" t="n">
        <v>9.380000000000001</v>
      </c>
      <c r="C37" s="4" t="inlineStr">
        <is>
          <t>MANUF</t>
        </is>
      </c>
      <c r="D37" s="4" t="inlineStr">
        <is>
          <t>Property Type</t>
        </is>
      </c>
    </row>
    <row r="38">
      <c r="A38" s="4" t="n">
        <v>1</v>
      </c>
      <c r="B38" s="4" t="n">
        <v>3.12</v>
      </c>
      <c r="C38" s="4" t="inlineStr">
        <is>
          <t>SENIOR</t>
        </is>
      </c>
      <c r="D38" s="4" t="inlineStr">
        <is>
          <t>Property Type</t>
        </is>
      </c>
    </row>
    <row r="39">
      <c r="A39" s="9" t="n">
        <v>32</v>
      </c>
      <c r="B39" s="9" t="n">
        <v>100</v>
      </c>
      <c r="D39" s="9" t="inlineStr">
        <is>
          <t>Total Property Type</t>
        </is>
      </c>
    </row>
    <row r="40">
      <c r="A40" s="4" t="n">
        <v>6</v>
      </c>
      <c r="B40" s="4" t="n">
        <v>18.75</v>
      </c>
      <c r="C40" s="4" t="inlineStr">
        <is>
          <t>Less than 5 years</t>
        </is>
      </c>
      <c r="D40" s="4" t="inlineStr">
        <is>
          <t>Age of Property</t>
        </is>
      </c>
    </row>
    <row r="41">
      <c r="A41" s="4" t="n">
        <v>5</v>
      </c>
      <c r="B41" s="4" t="n">
        <v>15.62</v>
      </c>
      <c r="C41" s="4" t="inlineStr">
        <is>
          <t>5-9 years</t>
        </is>
      </c>
      <c r="D41" s="4" t="inlineStr">
        <is>
          <t>Age of Property</t>
        </is>
      </c>
    </row>
    <row r="42">
      <c r="A42" s="4" t="n">
        <v>5</v>
      </c>
      <c r="B42" s="4" t="n">
        <v>15.62</v>
      </c>
      <c r="C42" s="4" t="inlineStr">
        <is>
          <t>10-19 years</t>
        </is>
      </c>
      <c r="D42" s="4" t="inlineStr">
        <is>
          <t>Age of Property</t>
        </is>
      </c>
    </row>
    <row r="43">
      <c r="A43" s="4" t="n">
        <v>16</v>
      </c>
      <c r="B43" s="4" t="n">
        <v>50</v>
      </c>
      <c r="C43" s="4" t="inlineStr">
        <is>
          <t>20+ years</t>
        </is>
      </c>
      <c r="D43" s="4" t="inlineStr">
        <is>
          <t>Age of Property</t>
        </is>
      </c>
    </row>
    <row r="44">
      <c r="A44" s="9" t="n">
        <v>32</v>
      </c>
      <c r="B44" s="9" t="n">
        <v>100</v>
      </c>
      <c r="D44" s="9" t="inlineStr">
        <is>
          <t>Total Age of Property</t>
        </is>
      </c>
    </row>
    <row r="45">
      <c r="A45" s="4" t="n">
        <v>12</v>
      </c>
      <c r="B45" s="4" t="n">
        <v>37.5</v>
      </c>
      <c r="C45" s="4" t="inlineStr">
        <is>
          <t>Less than 100</t>
        </is>
      </c>
      <c r="D45" s="4" t="inlineStr">
        <is>
          <t>Property Size</t>
        </is>
      </c>
    </row>
    <row r="46">
      <c r="A46" s="4" t="n">
        <v>5</v>
      </c>
      <c r="B46" s="4" t="n">
        <v>15.62</v>
      </c>
      <c r="C46" s="4" t="inlineStr">
        <is>
          <t>100-199</t>
        </is>
      </c>
      <c r="D46" s="4" t="inlineStr">
        <is>
          <t>Property Size</t>
        </is>
      </c>
    </row>
    <row r="47">
      <c r="A47" s="4" t="n">
        <v>7</v>
      </c>
      <c r="B47" s="4" t="n">
        <v>21.88</v>
      </c>
      <c r="C47" s="4" t="inlineStr">
        <is>
          <t>200-299</t>
        </is>
      </c>
      <c r="D47" s="4" t="inlineStr">
        <is>
          <t>Property Size</t>
        </is>
      </c>
    </row>
    <row r="48">
      <c r="A48" s="4" t="n">
        <v>3</v>
      </c>
      <c r="B48" s="4" t="n">
        <v>9.380000000000001</v>
      </c>
      <c r="C48" s="4" t="inlineStr">
        <is>
          <t>300-399</t>
        </is>
      </c>
      <c r="D48" s="4" t="inlineStr">
        <is>
          <t>Property Size</t>
        </is>
      </c>
    </row>
    <row r="49">
      <c r="A49" s="4" t="n">
        <v>5</v>
      </c>
      <c r="B49" s="4" t="n">
        <v>15.62</v>
      </c>
      <c r="C49" s="4" t="inlineStr">
        <is>
          <t>400-499</t>
        </is>
      </c>
      <c r="D49" s="4" t="inlineStr">
        <is>
          <t>Property Size</t>
        </is>
      </c>
    </row>
    <row r="50">
      <c r="A50" s="9" t="n">
        <v>32</v>
      </c>
      <c r="B50" s="9" t="n">
        <v>100</v>
      </c>
      <c r="D50" s="9" t="inlineStr">
        <is>
          <t>Total Property Size</t>
        </is>
      </c>
    </row>
    <row r="51">
      <c r="A51" s="4" t="n">
        <v>25</v>
      </c>
      <c r="B51" s="4" t="n">
        <v>78.12</v>
      </c>
      <c r="C51" s="4" t="inlineStr">
        <is>
          <t>AFFORDABLE</t>
        </is>
      </c>
      <c r="D51" s="4" t="inlineStr">
        <is>
          <t>Rent Type</t>
        </is>
      </c>
    </row>
    <row r="52">
      <c r="A52" s="4" t="n">
        <v>7</v>
      </c>
      <c r="B52" s="4" t="n">
        <v>21.88</v>
      </c>
      <c r="C52" s="4" t="inlineStr">
        <is>
          <t>MARKETRATE</t>
        </is>
      </c>
      <c r="D52" s="4" t="inlineStr">
        <is>
          <t>Rent Type</t>
        </is>
      </c>
    </row>
    <row r="53">
      <c r="A53" s="9" t="n">
        <v>32</v>
      </c>
      <c r="B53" s="9" t="n">
        <v>100</v>
      </c>
      <c r="D53" s="9" t="inlineStr">
        <is>
          <t>Total Rent Type</t>
        </is>
      </c>
    </row>
    <row r="54"/>
  </sheetData>
  <mergeCells count="2">
    <mergeCell ref="A19:D19"/>
    <mergeCell ref="A1:B1"/>
  </mergeCells>
  <pageMargins left="0.75" right="0.75" top="1" bottom="1" header="0.5" footer="0.5"/>
</worksheet>
</file>

<file path=xl/worksheets/sheet277.xml><?xml version="1.0" encoding="utf-8"?>
<worksheet xmlns="http://schemas.openxmlformats.org/spreadsheetml/2006/main">
  <sheetPr>
    <outlinePr summaryBelow="1" summaryRight="1"/>
    <pageSetUpPr/>
  </sheetPr>
  <dimension ref="A1:D49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5335</v>
      </c>
    </row>
    <row r="3">
      <c r="A3" s="6" t="inlineStr">
        <is>
          <t>Sample (Total number of properties)</t>
        </is>
      </c>
      <c r="B3" s="4" t="n">
        <v>27</v>
      </c>
    </row>
    <row r="4">
      <c r="A4" s="6" t="inlineStr">
        <is>
          <t>Average property taxes per unit</t>
        </is>
      </c>
      <c r="B4" s="7" t="n">
        <v>1627</v>
      </c>
    </row>
    <row r="5">
      <c r="A5" s="6" t="inlineStr">
        <is>
          <t>Average payroll expenses per unit</t>
        </is>
      </c>
      <c r="B5" s="7" t="n">
        <v>1618</v>
      </c>
    </row>
    <row r="6">
      <c r="A6" s="6" t="inlineStr">
        <is>
          <t>Average capital expenditures per unit</t>
        </is>
      </c>
      <c r="B6" s="7" t="n">
        <v>263</v>
      </c>
    </row>
    <row r="7">
      <c r="A7" s="6" t="inlineStr">
        <is>
          <t>Average mortgage per unit</t>
        </is>
      </c>
      <c r="B7" s="7" t="n">
        <v>8914</v>
      </c>
    </row>
    <row r="8">
      <c r="A8" s="6" t="inlineStr">
        <is>
          <t>Average total operating expenses per unit</t>
        </is>
      </c>
      <c r="B8" s="7" t="n">
        <v>4917</v>
      </c>
    </row>
    <row r="9">
      <c r="A9" s="6" t="inlineStr">
        <is>
          <t>Average total expenses per unit</t>
        </is>
      </c>
      <c r="B9" s="7" t="n">
        <v>17341</v>
      </c>
    </row>
    <row r="10">
      <c r="A10" s="6" t="inlineStr">
        <is>
          <t>Average total profit per unit</t>
        </is>
      </c>
      <c r="B10" s="7" t="n">
        <v>2229</v>
      </c>
    </row>
    <row r="11">
      <c r="A11" s="6" t="inlineStr">
        <is>
          <t>Property taxes per dollar of rent</t>
        </is>
      </c>
      <c r="B11" s="4" t="inlineStr">
        <is>
          <t>8 cents</t>
        </is>
      </c>
    </row>
    <row r="12">
      <c r="A12" s="6" t="inlineStr">
        <is>
          <t>Payroll expenses per dollar of rent</t>
        </is>
      </c>
      <c r="B12" s="4" t="inlineStr">
        <is>
          <t>8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46 cents</t>
        </is>
      </c>
    </row>
    <row r="15">
      <c r="A15" s="6" t="inlineStr">
        <is>
          <t>Total operating expenses per dollar of rent</t>
        </is>
      </c>
      <c r="B15" s="4" t="inlineStr">
        <is>
          <t>25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7</v>
      </c>
      <c r="B21" s="4" t="n">
        <v>25.93</v>
      </c>
      <c r="C21" s="4" t="inlineStr">
        <is>
          <t>23451</t>
        </is>
      </c>
      <c r="D21" s="4" t="inlineStr">
        <is>
          <t>PROPERTYZIPCODE</t>
        </is>
      </c>
    </row>
    <row r="22">
      <c r="A22" s="4" t="n">
        <v>6</v>
      </c>
      <c r="B22" s="4" t="n">
        <v>22.22</v>
      </c>
      <c r="C22" s="4" t="inlineStr">
        <is>
          <t>23452</t>
        </is>
      </c>
      <c r="D22" s="4" t="inlineStr">
        <is>
          <t>PROPERTYZIPCODE</t>
        </is>
      </c>
    </row>
    <row r="23">
      <c r="A23" s="4" t="n">
        <v>4</v>
      </c>
      <c r="B23" s="4" t="n">
        <v>14.81</v>
      </c>
      <c r="C23" s="4" t="inlineStr">
        <is>
          <t>23320</t>
        </is>
      </c>
      <c r="D23" s="4" t="inlineStr">
        <is>
          <t>PROPERTYZIPCODE</t>
        </is>
      </c>
    </row>
    <row r="24">
      <c r="A24" s="4" t="n">
        <v>3</v>
      </c>
      <c r="B24" s="4" t="n">
        <v>11.11</v>
      </c>
      <c r="C24" s="4" t="inlineStr">
        <is>
          <t>23464</t>
        </is>
      </c>
      <c r="D24" s="4" t="inlineStr">
        <is>
          <t>PROPERTYZIPCODE</t>
        </is>
      </c>
    </row>
    <row r="25">
      <c r="A25" s="4" t="n">
        <v>3</v>
      </c>
      <c r="B25" s="4" t="n">
        <v>11.11</v>
      </c>
      <c r="C25" s="4" t="inlineStr">
        <is>
          <t>23434</t>
        </is>
      </c>
      <c r="D25" s="4" t="inlineStr">
        <is>
          <t>PROPERTYZIPCODE</t>
        </is>
      </c>
    </row>
    <row r="26">
      <c r="A26" s="4" t="n">
        <v>2</v>
      </c>
      <c r="B26" s="4" t="n">
        <v>7.41</v>
      </c>
      <c r="C26" s="4" t="inlineStr">
        <is>
          <t>23462</t>
        </is>
      </c>
      <c r="D26" s="4" t="inlineStr">
        <is>
          <t>PROPERTYZIPCODE</t>
        </is>
      </c>
    </row>
    <row r="27">
      <c r="A27" s="4" t="n">
        <v>1</v>
      </c>
      <c r="B27" s="4" t="n">
        <v>3.7</v>
      </c>
      <c r="C27" s="4" t="inlineStr">
        <is>
          <t>23455</t>
        </is>
      </c>
      <c r="D27" s="4" t="inlineStr">
        <is>
          <t>PROPERTYZIPCODE</t>
        </is>
      </c>
    </row>
    <row r="28">
      <c r="A28" s="4" t="n">
        <v>1</v>
      </c>
      <c r="B28" s="4" t="n">
        <v>3.7</v>
      </c>
      <c r="C28" s="4" t="inlineStr">
        <is>
          <t>23851</t>
        </is>
      </c>
      <c r="D28" s="4" t="inlineStr">
        <is>
          <t>PROPERTYZIPCODE</t>
        </is>
      </c>
    </row>
    <row r="29">
      <c r="A29" s="9" t="n">
        <v>27</v>
      </c>
      <c r="B29" s="9" t="n">
        <v>100</v>
      </c>
      <c r="D29" s="9" t="inlineStr">
        <is>
          <t>Total PROPERTYZIPCODE</t>
        </is>
      </c>
    </row>
    <row r="30">
      <c r="A30" s="4" t="n">
        <v>24</v>
      </c>
      <c r="B30" s="4" t="n">
        <v>88.89</v>
      </c>
      <c r="C30" s="4" t="inlineStr">
        <is>
          <t>GARDEN</t>
        </is>
      </c>
      <c r="D30" s="4" t="inlineStr">
        <is>
          <t>Property Type</t>
        </is>
      </c>
    </row>
    <row r="31">
      <c r="A31" s="4" t="n">
        <v>2</v>
      </c>
      <c r="B31" s="4" t="n">
        <v>7.41</v>
      </c>
      <c r="C31" s="4" t="inlineStr">
        <is>
          <t>MIDRISE</t>
        </is>
      </c>
      <c r="D31" s="4" t="inlineStr">
        <is>
          <t>Property Type</t>
        </is>
      </c>
    </row>
    <row r="32">
      <c r="A32" s="4" t="n">
        <v>1</v>
      </c>
      <c r="B32" s="4" t="n">
        <v>3.7</v>
      </c>
      <c r="C32" s="4" t="inlineStr">
        <is>
          <t>SENIOR</t>
        </is>
      </c>
      <c r="D32" s="4" t="inlineStr">
        <is>
          <t>Property Type</t>
        </is>
      </c>
    </row>
    <row r="33">
      <c r="A33" s="9" t="n">
        <v>27</v>
      </c>
      <c r="B33" s="9" t="n">
        <v>100</v>
      </c>
      <c r="D33" s="9" t="inlineStr">
        <is>
          <t>Total Property Type</t>
        </is>
      </c>
    </row>
    <row r="34">
      <c r="A34" s="4" t="n">
        <v>5</v>
      </c>
      <c r="B34" s="4" t="n">
        <v>18.52</v>
      </c>
      <c r="C34" s="4" t="inlineStr">
        <is>
          <t>Less than 5 years</t>
        </is>
      </c>
      <c r="D34" s="4" t="inlineStr">
        <is>
          <t>Age of Property</t>
        </is>
      </c>
    </row>
    <row r="35">
      <c r="A35" s="4" t="n">
        <v>4</v>
      </c>
      <c r="B35" s="4" t="n">
        <v>14.81</v>
      </c>
      <c r="C35" s="4" t="inlineStr">
        <is>
          <t>5-9 years</t>
        </is>
      </c>
      <c r="D35" s="4" t="inlineStr">
        <is>
          <t>Age of Property</t>
        </is>
      </c>
    </row>
    <row r="36">
      <c r="A36" s="4" t="n">
        <v>4</v>
      </c>
      <c r="B36" s="4" t="n">
        <v>14.81</v>
      </c>
      <c r="C36" s="4" t="inlineStr">
        <is>
          <t>10-19 years</t>
        </is>
      </c>
      <c r="D36" s="4" t="inlineStr">
        <is>
          <t>Age of Property</t>
        </is>
      </c>
    </row>
    <row r="37">
      <c r="A37" s="4" t="n">
        <v>14</v>
      </c>
      <c r="B37" s="4" t="n">
        <v>51.85</v>
      </c>
      <c r="C37" s="4" t="inlineStr">
        <is>
          <t>20+ years</t>
        </is>
      </c>
      <c r="D37" s="4" t="inlineStr">
        <is>
          <t>Age of Property</t>
        </is>
      </c>
    </row>
    <row r="38">
      <c r="A38" s="9" t="n">
        <v>27</v>
      </c>
      <c r="B38" s="9" t="n">
        <v>100</v>
      </c>
      <c r="D38" s="9" t="inlineStr">
        <is>
          <t>Total Age of Property</t>
        </is>
      </c>
    </row>
    <row r="39">
      <c r="A39" s="4" t="n">
        <v>7</v>
      </c>
      <c r="B39" s="4" t="n">
        <v>25.93</v>
      </c>
      <c r="C39" s="4" t="inlineStr">
        <is>
          <t>Less than 100</t>
        </is>
      </c>
      <c r="D39" s="4" t="inlineStr">
        <is>
          <t>Property Size</t>
        </is>
      </c>
    </row>
    <row r="40">
      <c r="A40" s="4" t="n">
        <v>13</v>
      </c>
      <c r="B40" s="4" t="n">
        <v>48.15</v>
      </c>
      <c r="C40" s="4" t="inlineStr">
        <is>
          <t>100-199</t>
        </is>
      </c>
      <c r="D40" s="4" t="inlineStr">
        <is>
          <t>Property Size</t>
        </is>
      </c>
    </row>
    <row r="41">
      <c r="A41" s="4" t="n">
        <v>3</v>
      </c>
      <c r="B41" s="4" t="n">
        <v>11.11</v>
      </c>
      <c r="C41" s="4" t="inlineStr">
        <is>
          <t>200-299</t>
        </is>
      </c>
      <c r="D41" s="4" t="inlineStr">
        <is>
          <t>Property Size</t>
        </is>
      </c>
    </row>
    <row r="42">
      <c r="A42" s="4" t="n">
        <v>1</v>
      </c>
      <c r="B42" s="4" t="n">
        <v>3.7</v>
      </c>
      <c r="C42" s="4" t="inlineStr">
        <is>
          <t>300-399</t>
        </is>
      </c>
      <c r="D42" s="4" t="inlineStr">
        <is>
          <t>Property Size</t>
        </is>
      </c>
    </row>
    <row r="43">
      <c r="A43" s="4" t="n">
        <v>2</v>
      </c>
      <c r="B43" s="4" t="n">
        <v>7.41</v>
      </c>
      <c r="C43" s="4" t="inlineStr">
        <is>
          <t>400-499</t>
        </is>
      </c>
      <c r="D43" s="4" t="inlineStr">
        <is>
          <t>Property Size</t>
        </is>
      </c>
    </row>
    <row r="44">
      <c r="A44" s="4" t="n">
        <v>1</v>
      </c>
      <c r="B44" s="4" t="n">
        <v>3.7</v>
      </c>
      <c r="C44" s="4" t="inlineStr">
        <is>
          <t>500+</t>
        </is>
      </c>
      <c r="D44" s="4" t="inlineStr">
        <is>
          <t>Property Size</t>
        </is>
      </c>
    </row>
    <row r="45">
      <c r="A45" s="9" t="n">
        <v>27</v>
      </c>
      <c r="B45" s="9" t="n">
        <v>100</v>
      </c>
      <c r="D45" s="9" t="inlineStr">
        <is>
          <t>Total Property Size</t>
        </is>
      </c>
    </row>
    <row r="46">
      <c r="A46" s="4" t="n">
        <v>16</v>
      </c>
      <c r="B46" s="4" t="n">
        <v>59.26</v>
      </c>
      <c r="C46" s="4" t="inlineStr">
        <is>
          <t>MARKETRATE</t>
        </is>
      </c>
      <c r="D46" s="4" t="inlineStr">
        <is>
          <t>Rent Type</t>
        </is>
      </c>
    </row>
    <row r="47">
      <c r="A47" s="4" t="n">
        <v>11</v>
      </c>
      <c r="B47" s="4" t="n">
        <v>40.74</v>
      </c>
      <c r="C47" s="4" t="inlineStr">
        <is>
          <t>AFFORDABLE</t>
        </is>
      </c>
      <c r="D47" s="4" t="inlineStr">
        <is>
          <t>Rent Type</t>
        </is>
      </c>
    </row>
    <row r="48">
      <c r="A48" s="9" t="n">
        <v>27</v>
      </c>
      <c r="B48" s="9" t="n">
        <v>100</v>
      </c>
      <c r="D48" s="9" t="inlineStr">
        <is>
          <t>Total Rent Type</t>
        </is>
      </c>
    </row>
    <row r="49"/>
  </sheetData>
  <mergeCells count="2">
    <mergeCell ref="A19:D19"/>
    <mergeCell ref="A1:B1"/>
  </mergeCells>
  <pageMargins left="0.75" right="0.75" top="1" bottom="1" header="0.5" footer="0.5"/>
</worksheet>
</file>

<file path=xl/worksheets/sheet278.xml><?xml version="1.0" encoding="utf-8"?>
<worksheet xmlns="http://schemas.openxmlformats.org/spreadsheetml/2006/main">
  <sheetPr>
    <outlinePr summaryBelow="1" summaryRight="1"/>
    <pageSetUpPr/>
  </sheetPr>
  <dimension ref="A1:D67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8819</v>
      </c>
    </row>
    <row r="3">
      <c r="A3" s="6" t="inlineStr">
        <is>
          <t>Sample (Total number of properties)</t>
        </is>
      </c>
      <c r="B3" s="4" t="n">
        <v>62</v>
      </c>
    </row>
    <row r="4">
      <c r="A4" s="6" t="inlineStr">
        <is>
          <t>Average property taxes per unit</t>
        </is>
      </c>
      <c r="B4" s="7" t="n">
        <v>1358</v>
      </c>
    </row>
    <row r="5">
      <c r="A5" s="6" t="inlineStr">
        <is>
          <t>Average payroll expenses per unit</t>
        </is>
      </c>
      <c r="B5" s="7" t="n">
        <v>1252</v>
      </c>
    </row>
    <row r="6">
      <c r="A6" s="6" t="inlineStr">
        <is>
          <t>Average capital expenditures per unit</t>
        </is>
      </c>
      <c r="B6" s="7" t="n">
        <v>264</v>
      </c>
    </row>
    <row r="7">
      <c r="A7" s="6" t="inlineStr">
        <is>
          <t>Average mortgage per unit</t>
        </is>
      </c>
      <c r="B7" s="7" t="n">
        <v>6196</v>
      </c>
    </row>
    <row r="8">
      <c r="A8" s="6" t="inlineStr">
        <is>
          <t>Average total operating expenses per unit</t>
        </is>
      </c>
      <c r="B8" s="7" t="n">
        <v>4934</v>
      </c>
    </row>
    <row r="9">
      <c r="A9" s="6" t="inlineStr">
        <is>
          <t>Average total expenses per unit</t>
        </is>
      </c>
      <c r="B9" s="7" t="n">
        <v>14005</v>
      </c>
    </row>
    <row r="10">
      <c r="A10" s="6" t="inlineStr">
        <is>
          <t>Average total profit per unit</t>
        </is>
      </c>
      <c r="B10" s="7" t="n">
        <v>1549</v>
      </c>
    </row>
    <row r="11">
      <c r="A11" s="6" t="inlineStr">
        <is>
          <t>Property taxes per dollar of rent</t>
        </is>
      </c>
      <c r="B11" s="4" t="inlineStr">
        <is>
          <t>9 cents</t>
        </is>
      </c>
    </row>
    <row r="12">
      <c r="A12" s="6" t="inlineStr">
        <is>
          <t>Payroll expenses per dollar of rent</t>
        </is>
      </c>
      <c r="B12" s="4" t="inlineStr">
        <is>
          <t>8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40 cents</t>
        </is>
      </c>
    </row>
    <row r="15">
      <c r="A15" s="6" t="inlineStr">
        <is>
          <t>Total operating expenses per dollar of rent</t>
        </is>
      </c>
      <c r="B15" s="4" t="inlineStr">
        <is>
          <t>32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5</v>
      </c>
      <c r="B21" s="4" t="n">
        <v>8.06</v>
      </c>
      <c r="C21" s="4" t="inlineStr">
        <is>
          <t>23505</t>
        </is>
      </c>
      <c r="D21" s="4" t="inlineStr">
        <is>
          <t>PROPERTYZIPCODE</t>
        </is>
      </c>
    </row>
    <row r="22">
      <c r="A22" s="4" t="n">
        <v>5</v>
      </c>
      <c r="B22" s="4" t="n">
        <v>8.06</v>
      </c>
      <c r="C22" s="4" t="inlineStr">
        <is>
          <t>23608</t>
        </is>
      </c>
      <c r="D22" s="4" t="inlineStr">
        <is>
          <t>PROPERTYZIPCODE</t>
        </is>
      </c>
    </row>
    <row r="23">
      <c r="A23" s="4" t="n">
        <v>4</v>
      </c>
      <c r="B23" s="4" t="n">
        <v>6.45</v>
      </c>
      <c r="C23" s="4" t="inlineStr">
        <is>
          <t>23666</t>
        </is>
      </c>
      <c r="D23" s="4" t="inlineStr">
        <is>
          <t>PROPERTYZIPCODE</t>
        </is>
      </c>
    </row>
    <row r="24">
      <c r="A24" s="4" t="n">
        <v>4</v>
      </c>
      <c r="B24" s="4" t="n">
        <v>6.45</v>
      </c>
      <c r="C24" s="4" t="inlineStr">
        <is>
          <t>23503</t>
        </is>
      </c>
      <c r="D24" s="4" t="inlineStr">
        <is>
          <t>PROPERTYZIPCODE</t>
        </is>
      </c>
    </row>
    <row r="25">
      <c r="A25" s="4" t="n">
        <v>4</v>
      </c>
      <c r="B25" s="4" t="n">
        <v>6.45</v>
      </c>
      <c r="C25" s="4" t="inlineStr">
        <is>
          <t>23704</t>
        </is>
      </c>
      <c r="D25" s="4" t="inlineStr">
        <is>
          <t>PROPERTYZIPCODE</t>
        </is>
      </c>
    </row>
    <row r="26">
      <c r="A26" s="4" t="n">
        <v>4</v>
      </c>
      <c r="B26" s="4" t="n">
        <v>6.45</v>
      </c>
      <c r="C26" s="4" t="inlineStr">
        <is>
          <t>23602</t>
        </is>
      </c>
      <c r="D26" s="4" t="inlineStr">
        <is>
          <t>PROPERTYZIPCODE</t>
        </is>
      </c>
    </row>
    <row r="27">
      <c r="A27" s="4" t="n">
        <v>4</v>
      </c>
      <c r="B27" s="4" t="n">
        <v>6.45</v>
      </c>
      <c r="C27" s="4" t="inlineStr">
        <is>
          <t>23606</t>
        </is>
      </c>
      <c r="D27" s="4" t="inlineStr">
        <is>
          <t>PROPERTYZIPCODE</t>
        </is>
      </c>
    </row>
    <row r="28">
      <c r="A28" s="4" t="n">
        <v>3</v>
      </c>
      <c r="B28" s="4" t="n">
        <v>4.84</v>
      </c>
      <c r="C28" s="4" t="inlineStr">
        <is>
          <t>23517</t>
        </is>
      </c>
      <c r="D28" s="4" t="inlineStr">
        <is>
          <t>PROPERTYZIPCODE</t>
        </is>
      </c>
    </row>
    <row r="29">
      <c r="A29" s="4" t="n">
        <v>3</v>
      </c>
      <c r="B29" s="4" t="n">
        <v>4.84</v>
      </c>
      <c r="C29" s="4" t="inlineStr">
        <is>
          <t>23669</t>
        </is>
      </c>
      <c r="D29" s="4" t="inlineStr">
        <is>
          <t>PROPERTYZIPCODE</t>
        </is>
      </c>
    </row>
    <row r="30">
      <c r="A30" s="4" t="n">
        <v>3</v>
      </c>
      <c r="B30" s="4" t="n">
        <v>4.84</v>
      </c>
      <c r="C30" s="4" t="inlineStr">
        <is>
          <t>23321</t>
        </is>
      </c>
      <c r="D30" s="4" t="inlineStr">
        <is>
          <t>PROPERTYZIPCODE</t>
        </is>
      </c>
    </row>
    <row r="31">
      <c r="A31" s="4" t="n">
        <v>3</v>
      </c>
      <c r="B31" s="4" t="n">
        <v>4.84</v>
      </c>
      <c r="C31" s="4" t="inlineStr">
        <is>
          <t>23504</t>
        </is>
      </c>
      <c r="D31" s="4" t="inlineStr">
        <is>
          <t>PROPERTYZIPCODE</t>
        </is>
      </c>
    </row>
    <row r="32">
      <c r="A32" s="4" t="n">
        <v>2</v>
      </c>
      <c r="B32" s="4" t="n">
        <v>3.23</v>
      </c>
      <c r="C32" s="4" t="inlineStr">
        <is>
          <t>23507</t>
        </is>
      </c>
      <c r="D32" s="4" t="inlineStr">
        <is>
          <t>PROPERTYZIPCODE</t>
        </is>
      </c>
    </row>
    <row r="33">
      <c r="A33" s="4" t="n">
        <v>2</v>
      </c>
      <c r="B33" s="4" t="n">
        <v>3.23</v>
      </c>
      <c r="C33" s="4" t="inlineStr">
        <is>
          <t>23605</t>
        </is>
      </c>
      <c r="D33" s="4" t="inlineStr">
        <is>
          <t>PROPERTYZIPCODE</t>
        </is>
      </c>
    </row>
    <row r="34">
      <c r="A34" s="4" t="n">
        <v>2</v>
      </c>
      <c r="B34" s="4" t="n">
        <v>3.23</v>
      </c>
      <c r="C34" s="4" t="inlineStr">
        <is>
          <t>23518</t>
        </is>
      </c>
      <c r="D34" s="4" t="inlineStr">
        <is>
          <t>PROPERTYZIPCODE</t>
        </is>
      </c>
    </row>
    <row r="35">
      <c r="A35" s="4" t="n">
        <v>2</v>
      </c>
      <c r="B35" s="4" t="n">
        <v>3.23</v>
      </c>
      <c r="C35" s="4" t="inlineStr">
        <is>
          <t>23513</t>
        </is>
      </c>
      <c r="D35" s="4" t="inlineStr">
        <is>
          <t>PROPERTYZIPCODE</t>
        </is>
      </c>
    </row>
    <row r="36">
      <c r="A36" s="4" t="n">
        <v>2</v>
      </c>
      <c r="B36" s="4" t="n">
        <v>3.23</v>
      </c>
      <c r="C36" s="4" t="inlineStr">
        <is>
          <t>23601</t>
        </is>
      </c>
      <c r="D36" s="4" t="inlineStr">
        <is>
          <t>PROPERTYZIPCODE</t>
        </is>
      </c>
    </row>
    <row r="37">
      <c r="A37" s="4" t="n">
        <v>2</v>
      </c>
      <c r="B37" s="4" t="n">
        <v>3.23</v>
      </c>
      <c r="C37" s="4" t="inlineStr">
        <is>
          <t>23502</t>
        </is>
      </c>
      <c r="D37" s="4" t="inlineStr">
        <is>
          <t>PROPERTYZIPCODE</t>
        </is>
      </c>
    </row>
    <row r="38">
      <c r="A38" s="4" t="n">
        <v>2</v>
      </c>
      <c r="B38" s="4" t="n">
        <v>3.23</v>
      </c>
      <c r="C38" s="4" t="inlineStr">
        <is>
          <t>23702</t>
        </is>
      </c>
      <c r="D38" s="4" t="inlineStr">
        <is>
          <t>PROPERTYZIPCODE</t>
        </is>
      </c>
    </row>
    <row r="39">
      <c r="A39" s="4" t="n">
        <v>1</v>
      </c>
      <c r="B39" s="4" t="n">
        <v>1.61</v>
      </c>
      <c r="C39" s="4" t="inlineStr">
        <is>
          <t>28052</t>
        </is>
      </c>
      <c r="D39" s="4" t="inlineStr">
        <is>
          <t>PROPERTYZIPCODE</t>
        </is>
      </c>
    </row>
    <row r="40">
      <c r="A40" s="4" t="n">
        <v>1</v>
      </c>
      <c r="B40" s="4" t="n">
        <v>1.61</v>
      </c>
      <c r="C40" s="4" t="inlineStr">
        <is>
          <t>23320</t>
        </is>
      </c>
      <c r="D40" s="4" t="inlineStr">
        <is>
          <t>PROPERTYZIPCODE</t>
        </is>
      </c>
    </row>
    <row r="41">
      <c r="A41" s="4" t="n">
        <v>1</v>
      </c>
      <c r="B41" s="4" t="n">
        <v>1.61</v>
      </c>
      <c r="C41" s="4" t="inlineStr">
        <is>
          <t>23703</t>
        </is>
      </c>
      <c r="D41" s="4" t="inlineStr">
        <is>
          <t>PROPERTYZIPCODE</t>
        </is>
      </c>
    </row>
    <row r="42">
      <c r="A42" s="4" t="n">
        <v>1</v>
      </c>
      <c r="B42" s="4" t="n">
        <v>1.61</v>
      </c>
      <c r="C42" s="4" t="inlineStr">
        <is>
          <t>23663</t>
        </is>
      </c>
      <c r="D42" s="4" t="inlineStr">
        <is>
          <t>PROPERTYZIPCODE</t>
        </is>
      </c>
    </row>
    <row r="43">
      <c r="A43" s="4" t="n">
        <v>1</v>
      </c>
      <c r="B43" s="4" t="n">
        <v>1.61</v>
      </c>
      <c r="C43" s="4" t="inlineStr">
        <is>
          <t>23607</t>
        </is>
      </c>
      <c r="D43" s="4" t="inlineStr">
        <is>
          <t>PROPERTYZIPCODE</t>
        </is>
      </c>
    </row>
    <row r="44">
      <c r="A44" s="4" t="n">
        <v>1</v>
      </c>
      <c r="B44" s="4" t="n">
        <v>1.61</v>
      </c>
      <c r="C44" s="4" t="inlineStr">
        <is>
          <t>23323</t>
        </is>
      </c>
      <c r="D44" s="4" t="inlineStr">
        <is>
          <t>PROPERTYZIPCODE</t>
        </is>
      </c>
    </row>
    <row r="45">
      <c r="A45" s="9" t="n">
        <v>62</v>
      </c>
      <c r="B45" s="9" t="n">
        <v>100</v>
      </c>
      <c r="D45" s="9" t="inlineStr">
        <is>
          <t>Total PROPERTYZIPCODE</t>
        </is>
      </c>
    </row>
    <row r="46">
      <c r="A46" s="4" t="n">
        <v>56</v>
      </c>
      <c r="B46" s="4" t="n">
        <v>90.31999999999999</v>
      </c>
      <c r="C46" s="4" t="inlineStr">
        <is>
          <t>GARDEN</t>
        </is>
      </c>
      <c r="D46" s="4" t="inlineStr">
        <is>
          <t>Property Type</t>
        </is>
      </c>
    </row>
    <row r="47">
      <c r="A47" s="4" t="n">
        <v>3</v>
      </c>
      <c r="B47" s="4" t="n">
        <v>4.84</v>
      </c>
      <c r="C47" s="4" t="inlineStr">
        <is>
          <t>SENIOR</t>
        </is>
      </c>
      <c r="D47" s="4" t="inlineStr">
        <is>
          <t>Property Type</t>
        </is>
      </c>
    </row>
    <row r="48">
      <c r="A48" s="4" t="n">
        <v>1</v>
      </c>
      <c r="B48" s="4" t="n">
        <v>1.61</v>
      </c>
      <c r="C48" s="4" t="inlineStr">
        <is>
          <t>MILITARY</t>
        </is>
      </c>
      <c r="D48" s="4" t="inlineStr">
        <is>
          <t>Property Type</t>
        </is>
      </c>
    </row>
    <row r="49">
      <c r="A49" s="4" t="n">
        <v>1</v>
      </c>
      <c r="B49" s="4" t="n">
        <v>1.61</v>
      </c>
      <c r="C49" s="4" t="inlineStr">
        <is>
          <t>HIRISE</t>
        </is>
      </c>
      <c r="D49" s="4" t="inlineStr">
        <is>
          <t>Property Type</t>
        </is>
      </c>
    </row>
    <row r="50">
      <c r="A50" s="4" t="n">
        <v>1</v>
      </c>
      <c r="B50" s="4" t="n">
        <v>1.61</v>
      </c>
      <c r="C50" s="4" t="inlineStr">
        <is>
          <t>MANUF</t>
        </is>
      </c>
      <c r="D50" s="4" t="inlineStr">
        <is>
          <t>Property Type</t>
        </is>
      </c>
    </row>
    <row r="51">
      <c r="A51" s="9" t="n">
        <v>62</v>
      </c>
      <c r="B51" s="9" t="n">
        <v>100</v>
      </c>
      <c r="D51" s="9" t="inlineStr">
        <is>
          <t>Total Property Type</t>
        </is>
      </c>
    </row>
    <row r="52">
      <c r="A52" s="4" t="n">
        <v>4</v>
      </c>
      <c r="B52" s="4" t="n">
        <v>6.45</v>
      </c>
      <c r="C52" s="4" t="inlineStr">
        <is>
          <t>Less than 5 years</t>
        </is>
      </c>
      <c r="D52" s="4" t="inlineStr">
        <is>
          <t>Age of Property</t>
        </is>
      </c>
    </row>
    <row r="53">
      <c r="A53" s="4" t="n">
        <v>15</v>
      </c>
      <c r="B53" s="4" t="n">
        <v>24.19</v>
      </c>
      <c r="C53" s="4" t="inlineStr">
        <is>
          <t>5-9 years</t>
        </is>
      </c>
      <c r="D53" s="4" t="inlineStr">
        <is>
          <t>Age of Property</t>
        </is>
      </c>
    </row>
    <row r="54">
      <c r="A54" s="4" t="n">
        <v>16</v>
      </c>
      <c r="B54" s="4" t="n">
        <v>25.81</v>
      </c>
      <c r="C54" s="4" t="inlineStr">
        <is>
          <t>10-19 years</t>
        </is>
      </c>
      <c r="D54" s="4" t="inlineStr">
        <is>
          <t>Age of Property</t>
        </is>
      </c>
    </row>
    <row r="55">
      <c r="A55" s="4" t="n">
        <v>27</v>
      </c>
      <c r="B55" s="4" t="n">
        <v>43.55</v>
      </c>
      <c r="C55" s="4" t="inlineStr">
        <is>
          <t>20+ years</t>
        </is>
      </c>
      <c r="D55" s="4" t="inlineStr">
        <is>
          <t>Age of Property</t>
        </is>
      </c>
    </row>
    <row r="56">
      <c r="A56" s="9" t="n">
        <v>62</v>
      </c>
      <c r="B56" s="9" t="n">
        <v>100</v>
      </c>
      <c r="D56" s="9" t="inlineStr">
        <is>
          <t>Total Age of Property</t>
        </is>
      </c>
    </row>
    <row r="57">
      <c r="A57" s="4" t="n">
        <v>27</v>
      </c>
      <c r="B57" s="4" t="n">
        <v>43.55</v>
      </c>
      <c r="C57" s="4" t="inlineStr">
        <is>
          <t>Less than 100</t>
        </is>
      </c>
      <c r="D57" s="4" t="inlineStr">
        <is>
          <t>Property Size</t>
        </is>
      </c>
    </row>
    <row r="58">
      <c r="A58" s="4" t="n">
        <v>21</v>
      </c>
      <c r="B58" s="4" t="n">
        <v>33.87</v>
      </c>
      <c r="C58" s="4" t="inlineStr">
        <is>
          <t>100-199</t>
        </is>
      </c>
      <c r="D58" s="4" t="inlineStr">
        <is>
          <t>Property Size</t>
        </is>
      </c>
    </row>
    <row r="59">
      <c r="A59" s="4" t="n">
        <v>7</v>
      </c>
      <c r="B59" s="4" t="n">
        <v>11.29</v>
      </c>
      <c r="C59" s="4" t="inlineStr">
        <is>
          <t>200-299</t>
        </is>
      </c>
      <c r="D59" s="4" t="inlineStr">
        <is>
          <t>Property Size</t>
        </is>
      </c>
    </row>
    <row r="60">
      <c r="A60" s="4" t="n">
        <v>4</v>
      </c>
      <c r="B60" s="4" t="n">
        <v>6.45</v>
      </c>
      <c r="C60" s="4" t="inlineStr">
        <is>
          <t>300-399</t>
        </is>
      </c>
      <c r="D60" s="4" t="inlineStr">
        <is>
          <t>Property Size</t>
        </is>
      </c>
    </row>
    <row r="61">
      <c r="A61" s="4" t="n">
        <v>2</v>
      </c>
      <c r="B61" s="4" t="n">
        <v>3.23</v>
      </c>
      <c r="C61" s="4" t="inlineStr">
        <is>
          <t>400-499</t>
        </is>
      </c>
      <c r="D61" s="4" t="inlineStr">
        <is>
          <t>Property Size</t>
        </is>
      </c>
    </row>
    <row r="62">
      <c r="A62" s="4" t="n">
        <v>1</v>
      </c>
      <c r="B62" s="4" t="n">
        <v>1.61</v>
      </c>
      <c r="C62" s="4" t="inlineStr">
        <is>
          <t>500+</t>
        </is>
      </c>
      <c r="D62" s="4" t="inlineStr">
        <is>
          <t>Property Size</t>
        </is>
      </c>
    </row>
    <row r="63">
      <c r="A63" s="9" t="n">
        <v>62</v>
      </c>
      <c r="B63" s="9" t="n">
        <v>100</v>
      </c>
      <c r="D63" s="9" t="inlineStr">
        <is>
          <t>Total Property Size</t>
        </is>
      </c>
    </row>
    <row r="64">
      <c r="A64" s="4" t="n">
        <v>39</v>
      </c>
      <c r="B64" s="4" t="n">
        <v>62.9</v>
      </c>
      <c r="C64" s="4" t="inlineStr">
        <is>
          <t>AFFORDABLE</t>
        </is>
      </c>
      <c r="D64" s="4" t="inlineStr">
        <is>
          <t>Rent Type</t>
        </is>
      </c>
    </row>
    <row r="65">
      <c r="A65" s="4" t="n">
        <v>23</v>
      </c>
      <c r="B65" s="4" t="n">
        <v>37.1</v>
      </c>
      <c r="C65" s="4" t="inlineStr">
        <is>
          <t>MARKETRATE</t>
        </is>
      </c>
      <c r="D65" s="4" t="inlineStr">
        <is>
          <t>Rent Type</t>
        </is>
      </c>
    </row>
    <row r="66">
      <c r="A66" s="9" t="n">
        <v>62</v>
      </c>
      <c r="B66" s="9" t="n">
        <v>100</v>
      </c>
      <c r="D66" s="9" t="inlineStr">
        <is>
          <t>Total Rent Type</t>
        </is>
      </c>
    </row>
    <row r="67"/>
  </sheetData>
  <mergeCells count="2">
    <mergeCell ref="A19:D19"/>
    <mergeCell ref="A1:B1"/>
  </mergeCells>
  <pageMargins left="0.75" right="0.75" top="1" bottom="1" header="0.5" footer="0.5"/>
</worksheet>
</file>

<file path=xl/worksheets/sheet279.xml><?xml version="1.0" encoding="utf-8"?>
<worksheet xmlns="http://schemas.openxmlformats.org/spreadsheetml/2006/main">
  <sheetPr>
    <outlinePr summaryBelow="1" summaryRight="1"/>
    <pageSetUpPr/>
  </sheetPr>
  <dimension ref="A1:D60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6700</v>
      </c>
    </row>
    <row r="3">
      <c r="A3" s="6" t="inlineStr">
        <is>
          <t>Sample (Total number of properties)</t>
        </is>
      </c>
      <c r="B3" s="4" t="n">
        <v>58</v>
      </c>
    </row>
    <row r="4">
      <c r="A4" s="6" t="inlineStr">
        <is>
          <t>Average property taxes per unit</t>
        </is>
      </c>
      <c r="B4" s="7" t="n">
        <v>1204</v>
      </c>
    </row>
    <row r="5">
      <c r="A5" s="6" t="inlineStr">
        <is>
          <t>Average payroll expenses per unit</t>
        </is>
      </c>
      <c r="B5" s="7" t="n">
        <v>1341</v>
      </c>
    </row>
    <row r="6">
      <c r="A6" s="6" t="inlineStr">
        <is>
          <t>Average capital expenditures per unit</t>
        </is>
      </c>
      <c r="B6" s="7" t="n">
        <v>254</v>
      </c>
    </row>
    <row r="7">
      <c r="A7" s="6" t="inlineStr">
        <is>
          <t>Average mortgage per unit</t>
        </is>
      </c>
      <c r="B7" s="7" t="n">
        <v>5983</v>
      </c>
    </row>
    <row r="8">
      <c r="A8" s="6" t="inlineStr">
        <is>
          <t>Average total operating expenses per unit</t>
        </is>
      </c>
      <c r="B8" s="7" t="n">
        <v>4689</v>
      </c>
    </row>
    <row r="9">
      <c r="A9" s="6" t="inlineStr">
        <is>
          <t>Average total expenses per unit</t>
        </is>
      </c>
      <c r="B9" s="7" t="n">
        <v>13471</v>
      </c>
    </row>
    <row r="10">
      <c r="A10" s="6" t="inlineStr">
        <is>
          <t>Average total profit per unit</t>
        </is>
      </c>
      <c r="B10" s="7" t="n">
        <v>1496</v>
      </c>
    </row>
    <row r="11">
      <c r="A11" s="6" t="inlineStr">
        <is>
          <t>Property taxes per dollar of rent</t>
        </is>
      </c>
      <c r="B11" s="4" t="inlineStr">
        <is>
          <t>8 cents</t>
        </is>
      </c>
    </row>
    <row r="12">
      <c r="A12" s="6" t="inlineStr">
        <is>
          <t>Payroll expenses per dollar of rent</t>
        </is>
      </c>
      <c r="B12" s="4" t="inlineStr">
        <is>
          <t>9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40 cents</t>
        </is>
      </c>
    </row>
    <row r="15">
      <c r="A15" s="6" t="inlineStr">
        <is>
          <t>Total operating expenses per dollar of rent</t>
        </is>
      </c>
      <c r="B15" s="4" t="inlineStr">
        <is>
          <t>31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8</v>
      </c>
      <c r="B21" s="4" t="n">
        <v>13.79</v>
      </c>
      <c r="C21" s="4" t="inlineStr">
        <is>
          <t>23224</t>
        </is>
      </c>
      <c r="D21" s="4" t="inlineStr">
        <is>
          <t>PROPERTYZIPCODE</t>
        </is>
      </c>
    </row>
    <row r="22">
      <c r="A22" s="4" t="n">
        <v>6</v>
      </c>
      <c r="B22" s="4" t="n">
        <v>10.34</v>
      </c>
      <c r="C22" s="4" t="inlineStr">
        <is>
          <t>23223</t>
        </is>
      </c>
      <c r="D22" s="4" t="inlineStr">
        <is>
          <t>PROPERTYZIPCODE</t>
        </is>
      </c>
    </row>
    <row r="23">
      <c r="A23" s="4" t="n">
        <v>5</v>
      </c>
      <c r="B23" s="4" t="n">
        <v>8.619999999999999</v>
      </c>
      <c r="C23" s="4" t="inlineStr">
        <is>
          <t>23220</t>
        </is>
      </c>
      <c r="D23" s="4" t="inlineStr">
        <is>
          <t>PROPERTYZIPCODE</t>
        </is>
      </c>
    </row>
    <row r="24">
      <c r="A24" s="4" t="n">
        <v>5</v>
      </c>
      <c r="B24" s="4" t="n">
        <v>8.619999999999999</v>
      </c>
      <c r="C24" s="4" t="inlineStr">
        <is>
          <t>23219</t>
        </is>
      </c>
      <c r="D24" s="4" t="inlineStr">
        <is>
          <t>PROPERTYZIPCODE</t>
        </is>
      </c>
    </row>
    <row r="25">
      <c r="A25" s="4" t="n">
        <v>4</v>
      </c>
      <c r="B25" s="4" t="n">
        <v>6.9</v>
      </c>
      <c r="C25" s="4" t="inlineStr">
        <is>
          <t>23227</t>
        </is>
      </c>
      <c r="D25" s="4" t="inlineStr">
        <is>
          <t>PROPERTYZIPCODE</t>
        </is>
      </c>
    </row>
    <row r="26">
      <c r="A26" s="4" t="n">
        <v>4</v>
      </c>
      <c r="B26" s="4" t="n">
        <v>6.9</v>
      </c>
      <c r="C26" s="4" t="inlineStr">
        <is>
          <t>23834</t>
        </is>
      </c>
      <c r="D26" s="4" t="inlineStr">
        <is>
          <t>PROPERTYZIPCODE</t>
        </is>
      </c>
    </row>
    <row r="27">
      <c r="A27" s="4" t="n">
        <v>4</v>
      </c>
      <c r="B27" s="4" t="n">
        <v>6.9</v>
      </c>
      <c r="C27" s="4" t="inlineStr">
        <is>
          <t>23231</t>
        </is>
      </c>
      <c r="D27" s="4" t="inlineStr">
        <is>
          <t>PROPERTYZIPCODE</t>
        </is>
      </c>
    </row>
    <row r="28">
      <c r="A28" s="4" t="n">
        <v>4</v>
      </c>
      <c r="B28" s="4" t="n">
        <v>6.9</v>
      </c>
      <c r="C28" s="4" t="inlineStr">
        <is>
          <t>23803</t>
        </is>
      </c>
      <c r="D28" s="4" t="inlineStr">
        <is>
          <t>PROPERTYZIPCODE</t>
        </is>
      </c>
    </row>
    <row r="29">
      <c r="A29" s="4" t="n">
        <v>3</v>
      </c>
      <c r="B29" s="4" t="n">
        <v>5.17</v>
      </c>
      <c r="C29" s="4" t="inlineStr">
        <is>
          <t>23225</t>
        </is>
      </c>
      <c r="D29" s="4" t="inlineStr">
        <is>
          <t>PROPERTYZIPCODE</t>
        </is>
      </c>
    </row>
    <row r="30">
      <c r="A30" s="4" t="n">
        <v>3</v>
      </c>
      <c r="B30" s="4" t="n">
        <v>5.17</v>
      </c>
      <c r="C30" s="4" t="inlineStr">
        <is>
          <t>23234</t>
        </is>
      </c>
      <c r="D30" s="4" t="inlineStr">
        <is>
          <t>PROPERTYZIPCODE</t>
        </is>
      </c>
    </row>
    <row r="31">
      <c r="A31" s="4" t="n">
        <v>3</v>
      </c>
      <c r="B31" s="4" t="n">
        <v>5.17</v>
      </c>
      <c r="C31" s="4" t="inlineStr">
        <is>
          <t>23221</t>
        </is>
      </c>
      <c r="D31" s="4" t="inlineStr">
        <is>
          <t>PROPERTYZIPCODE</t>
        </is>
      </c>
    </row>
    <row r="32">
      <c r="A32" s="4" t="n">
        <v>2</v>
      </c>
      <c r="B32" s="4" t="n">
        <v>3.45</v>
      </c>
      <c r="C32" s="4" t="inlineStr">
        <is>
          <t>23228</t>
        </is>
      </c>
      <c r="D32" s="4" t="inlineStr">
        <is>
          <t>PROPERTYZIPCODE</t>
        </is>
      </c>
    </row>
    <row r="33">
      <c r="A33" s="4" t="n">
        <v>1</v>
      </c>
      <c r="B33" s="4" t="n">
        <v>1.72</v>
      </c>
      <c r="C33" s="4" t="inlineStr">
        <is>
          <t>23836</t>
        </is>
      </c>
      <c r="D33" s="4" t="inlineStr">
        <is>
          <t>PROPERTYZIPCODE</t>
        </is>
      </c>
    </row>
    <row r="34">
      <c r="A34" s="4" t="n">
        <v>1</v>
      </c>
      <c r="B34" s="4" t="n">
        <v>1.72</v>
      </c>
      <c r="C34" s="4" t="inlineStr">
        <is>
          <t>23235</t>
        </is>
      </c>
      <c r="D34" s="4" t="inlineStr">
        <is>
          <t>PROPERTYZIPCODE</t>
        </is>
      </c>
    </row>
    <row r="35">
      <c r="A35" s="4" t="n">
        <v>1</v>
      </c>
      <c r="B35" s="4" t="n">
        <v>1.72</v>
      </c>
      <c r="C35" s="4" t="inlineStr">
        <is>
          <t>23831</t>
        </is>
      </c>
      <c r="D35" s="4" t="inlineStr">
        <is>
          <t>PROPERTYZIPCODE</t>
        </is>
      </c>
    </row>
    <row r="36">
      <c r="A36" s="4" t="n">
        <v>1</v>
      </c>
      <c r="B36" s="4" t="n">
        <v>1.72</v>
      </c>
      <c r="C36" s="4" t="inlineStr">
        <is>
          <t>23230</t>
        </is>
      </c>
      <c r="D36" s="4" t="inlineStr">
        <is>
          <t>PROPERTYZIPCODE</t>
        </is>
      </c>
    </row>
    <row r="37">
      <c r="A37" s="4" t="n">
        <v>1</v>
      </c>
      <c r="B37" s="4" t="n">
        <v>1.72</v>
      </c>
      <c r="C37" s="4" t="inlineStr">
        <is>
          <t>23075</t>
        </is>
      </c>
      <c r="D37" s="4" t="inlineStr">
        <is>
          <t>PROPERTYZIPCODE</t>
        </is>
      </c>
    </row>
    <row r="38">
      <c r="A38" s="4" t="n">
        <v>1</v>
      </c>
      <c r="B38" s="4" t="n">
        <v>1.72</v>
      </c>
      <c r="C38" s="4" t="inlineStr">
        <is>
          <t>23112</t>
        </is>
      </c>
      <c r="D38" s="4" t="inlineStr">
        <is>
          <t>PROPERTYZIPCODE</t>
        </is>
      </c>
    </row>
    <row r="39">
      <c r="A39" s="4" t="n">
        <v>1</v>
      </c>
      <c r="B39" s="4" t="n">
        <v>1.72</v>
      </c>
      <c r="C39" s="4" t="inlineStr">
        <is>
          <t>23237</t>
        </is>
      </c>
      <c r="D39" s="4" t="inlineStr">
        <is>
          <t>PROPERTYZIPCODE</t>
        </is>
      </c>
    </row>
    <row r="40">
      <c r="A40" s="9" t="n">
        <v>58</v>
      </c>
      <c r="B40" s="9" t="n">
        <v>100</v>
      </c>
      <c r="D40" s="9" t="inlineStr">
        <is>
          <t>Total PROPERTYZIPCODE</t>
        </is>
      </c>
    </row>
    <row r="41">
      <c r="A41" s="4" t="n">
        <v>55</v>
      </c>
      <c r="B41" s="4" t="n">
        <v>94.83</v>
      </c>
      <c r="C41" s="4" t="inlineStr">
        <is>
          <t>GARDEN</t>
        </is>
      </c>
      <c r="D41" s="4" t="inlineStr">
        <is>
          <t>Property Type</t>
        </is>
      </c>
    </row>
    <row r="42">
      <c r="A42" s="4" t="n">
        <v>1</v>
      </c>
      <c r="B42" s="4" t="n">
        <v>1.72</v>
      </c>
      <c r="C42" s="4" t="inlineStr">
        <is>
          <t>HIRISE</t>
        </is>
      </c>
      <c r="D42" s="4" t="inlineStr">
        <is>
          <t>Property Type</t>
        </is>
      </c>
    </row>
    <row r="43">
      <c r="A43" s="4" t="n">
        <v>1</v>
      </c>
      <c r="B43" s="4" t="n">
        <v>1.72</v>
      </c>
      <c r="C43" s="4" t="inlineStr">
        <is>
          <t>MIDRISE</t>
        </is>
      </c>
      <c r="D43" s="4" t="inlineStr">
        <is>
          <t>Property Type</t>
        </is>
      </c>
    </row>
    <row r="44">
      <c r="A44" s="4" t="n">
        <v>1</v>
      </c>
      <c r="B44" s="4" t="n">
        <v>1.72</v>
      </c>
      <c r="C44" s="4" t="inlineStr">
        <is>
          <t>STUDENT</t>
        </is>
      </c>
      <c r="D44" s="4" t="inlineStr">
        <is>
          <t>Property Type</t>
        </is>
      </c>
    </row>
    <row r="45">
      <c r="A45" s="9" t="n">
        <v>58</v>
      </c>
      <c r="B45" s="9" t="n">
        <v>100</v>
      </c>
      <c r="D45" s="9" t="inlineStr">
        <is>
          <t>Total Property Type</t>
        </is>
      </c>
    </row>
    <row r="46">
      <c r="A46" s="4" t="n">
        <v>6</v>
      </c>
      <c r="B46" s="4" t="n">
        <v>10.34</v>
      </c>
      <c r="C46" s="4" t="inlineStr">
        <is>
          <t>Less than 5 years</t>
        </is>
      </c>
      <c r="D46" s="4" t="inlineStr">
        <is>
          <t>Age of Property</t>
        </is>
      </c>
    </row>
    <row r="47">
      <c r="A47" s="4" t="n">
        <v>21</v>
      </c>
      <c r="B47" s="4" t="n">
        <v>36.21</v>
      </c>
      <c r="C47" s="4" t="inlineStr">
        <is>
          <t>5-9 years</t>
        </is>
      </c>
      <c r="D47" s="4" t="inlineStr">
        <is>
          <t>Age of Property</t>
        </is>
      </c>
    </row>
    <row r="48">
      <c r="A48" s="4" t="n">
        <v>17</v>
      </c>
      <c r="B48" s="4" t="n">
        <v>29.31</v>
      </c>
      <c r="C48" s="4" t="inlineStr">
        <is>
          <t>10-19 years</t>
        </is>
      </c>
      <c r="D48" s="4" t="inlineStr">
        <is>
          <t>Age of Property</t>
        </is>
      </c>
    </row>
    <row r="49">
      <c r="A49" s="4" t="n">
        <v>14</v>
      </c>
      <c r="B49" s="4" t="n">
        <v>24.14</v>
      </c>
      <c r="C49" s="4" t="inlineStr">
        <is>
          <t>20+ years</t>
        </is>
      </c>
      <c r="D49" s="4" t="inlineStr">
        <is>
          <t>Age of Property</t>
        </is>
      </c>
    </row>
    <row r="50">
      <c r="A50" s="9" t="n">
        <v>58</v>
      </c>
      <c r="B50" s="9" t="n">
        <v>100</v>
      </c>
      <c r="D50" s="9" t="inlineStr">
        <is>
          <t>Total Age of Property</t>
        </is>
      </c>
    </row>
    <row r="51">
      <c r="A51" s="4" t="n">
        <v>33</v>
      </c>
      <c r="B51" s="4" t="n">
        <v>56.9</v>
      </c>
      <c r="C51" s="4" t="inlineStr">
        <is>
          <t>Less than 100</t>
        </is>
      </c>
      <c r="D51" s="4" t="inlineStr">
        <is>
          <t>Property Size</t>
        </is>
      </c>
    </row>
    <row r="52">
      <c r="A52" s="4" t="n">
        <v>16</v>
      </c>
      <c r="B52" s="4" t="n">
        <v>27.59</v>
      </c>
      <c r="C52" s="4" t="inlineStr">
        <is>
          <t>100-199</t>
        </is>
      </c>
      <c r="D52" s="4" t="inlineStr">
        <is>
          <t>Property Size</t>
        </is>
      </c>
    </row>
    <row r="53">
      <c r="A53" s="4" t="n">
        <v>4</v>
      </c>
      <c r="B53" s="4" t="n">
        <v>6.9</v>
      </c>
      <c r="C53" s="4" t="inlineStr">
        <is>
          <t>200-299</t>
        </is>
      </c>
      <c r="D53" s="4" t="inlineStr">
        <is>
          <t>Property Size</t>
        </is>
      </c>
    </row>
    <row r="54">
      <c r="A54" s="4" t="n">
        <v>3</v>
      </c>
      <c r="B54" s="4" t="n">
        <v>5.17</v>
      </c>
      <c r="C54" s="4" t="inlineStr">
        <is>
          <t>300-399</t>
        </is>
      </c>
      <c r="D54" s="4" t="inlineStr">
        <is>
          <t>Property Size</t>
        </is>
      </c>
    </row>
    <row r="55">
      <c r="A55" s="4" t="n">
        <v>2</v>
      </c>
      <c r="B55" s="4" t="n">
        <v>3.45</v>
      </c>
      <c r="C55" s="4" t="inlineStr">
        <is>
          <t>500+</t>
        </is>
      </c>
      <c r="D55" s="4" t="inlineStr">
        <is>
          <t>Property Size</t>
        </is>
      </c>
    </row>
    <row r="56">
      <c r="A56" s="9" t="n">
        <v>58</v>
      </c>
      <c r="B56" s="9" t="n">
        <v>100</v>
      </c>
      <c r="D56" s="9" t="inlineStr">
        <is>
          <t>Total Property Size</t>
        </is>
      </c>
    </row>
    <row r="57">
      <c r="A57" s="4" t="n">
        <v>40</v>
      </c>
      <c r="B57" s="4" t="n">
        <v>68.97</v>
      </c>
      <c r="C57" s="4" t="inlineStr">
        <is>
          <t>AFFORDABLE</t>
        </is>
      </c>
      <c r="D57" s="4" t="inlineStr">
        <is>
          <t>Rent Type</t>
        </is>
      </c>
    </row>
    <row r="58">
      <c r="A58" s="4" t="n">
        <v>18</v>
      </c>
      <c r="B58" s="4" t="n">
        <v>31.03</v>
      </c>
      <c r="C58" s="4" t="inlineStr">
        <is>
          <t>MARKETRATE</t>
        </is>
      </c>
      <c r="D58" s="4" t="inlineStr">
        <is>
          <t>Rent Type</t>
        </is>
      </c>
    </row>
    <row r="59">
      <c r="A59" s="9" t="n">
        <v>58</v>
      </c>
      <c r="B59" s="9" t="n">
        <v>100</v>
      </c>
      <c r="D59" s="9" t="inlineStr">
        <is>
          <t>Total Rent Type</t>
        </is>
      </c>
    </row>
    <row r="60"/>
  </sheetData>
  <mergeCells count="2">
    <mergeCell ref="A19:D19"/>
    <mergeCell ref="A1:B1"/>
  </mergeCells>
  <pageMargins left="0.75" right="0.75" top="1" bottom="1" header="0.5" footer="0.5"/>
</worksheet>
</file>

<file path=xl/worksheets/sheet28.xml><?xml version="1.0" encoding="utf-8"?>
<worksheet xmlns="http://schemas.openxmlformats.org/spreadsheetml/2006/main">
  <sheetPr>
    <outlinePr summaryBelow="1" summaryRight="1"/>
    <pageSetUpPr/>
  </sheetPr>
  <dimension ref="A1:D48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2053</v>
      </c>
    </row>
    <row r="3">
      <c r="A3" s="6" t="inlineStr">
        <is>
          <t>Sample (Total number of properties)</t>
        </is>
      </c>
      <c r="B3" s="4" t="n">
        <v>25</v>
      </c>
    </row>
    <row r="4">
      <c r="A4" s="6" t="inlineStr">
        <is>
          <t>Average property taxes per unit</t>
        </is>
      </c>
      <c r="B4" s="7" t="n">
        <v>1589</v>
      </c>
    </row>
    <row r="5">
      <c r="A5" s="6" t="inlineStr">
        <is>
          <t>Average payroll expenses per unit</t>
        </is>
      </c>
      <c r="B5" s="7" t="n">
        <v>1335</v>
      </c>
    </row>
    <row r="6">
      <c r="A6" s="6" t="inlineStr">
        <is>
          <t>Average capital expenditures per unit</t>
        </is>
      </c>
      <c r="B6" s="7" t="n">
        <v>245</v>
      </c>
    </row>
    <row r="7">
      <c r="A7" s="6" t="inlineStr">
        <is>
          <t>Average mortgage per unit</t>
        </is>
      </c>
      <c r="B7" s="7" t="n">
        <v>7894</v>
      </c>
    </row>
    <row r="8">
      <c r="A8" s="6" t="inlineStr">
        <is>
          <t>Average total operating expenses per unit</t>
        </is>
      </c>
      <c r="B8" s="7" t="n">
        <v>5987</v>
      </c>
    </row>
    <row r="9">
      <c r="A9" s="6" t="inlineStr">
        <is>
          <t>Average total expenses per unit</t>
        </is>
      </c>
      <c r="B9" s="7" t="n">
        <v>17051</v>
      </c>
    </row>
    <row r="10">
      <c r="A10" s="6" t="inlineStr">
        <is>
          <t>Average total profit per unit</t>
        </is>
      </c>
      <c r="B10" s="7" t="n">
        <v>2074</v>
      </c>
    </row>
    <row r="11">
      <c r="A11" s="6" t="inlineStr">
        <is>
          <t>Property taxes per dollar of rent</t>
        </is>
      </c>
      <c r="B11" s="4" t="inlineStr">
        <is>
          <t>8 cents</t>
        </is>
      </c>
    </row>
    <row r="12">
      <c r="A12" s="6" t="inlineStr">
        <is>
          <t>Payroll expenses per dollar of rent</t>
        </is>
      </c>
      <c r="B12" s="4" t="inlineStr">
        <is>
          <t>7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41 cents</t>
        </is>
      </c>
    </row>
    <row r="15">
      <c r="A15" s="6" t="inlineStr">
        <is>
          <t>Total operating expenses per dollar of rent</t>
        </is>
      </c>
      <c r="B15" s="4" t="inlineStr">
        <is>
          <t>31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5</v>
      </c>
      <c r="B21" s="4" t="n">
        <v>20</v>
      </c>
      <c r="C21" s="4" t="inlineStr">
        <is>
          <t>92399</t>
        </is>
      </c>
      <c r="D21" s="4" t="inlineStr">
        <is>
          <t>PROPERTYZIPCODE</t>
        </is>
      </c>
    </row>
    <row r="22">
      <c r="A22" s="4" t="n">
        <v>5</v>
      </c>
      <c r="B22" s="4" t="n">
        <v>20</v>
      </c>
      <c r="C22" s="4" t="inlineStr">
        <is>
          <t>92345</t>
        </is>
      </c>
      <c r="D22" s="4" t="inlineStr">
        <is>
          <t>PROPERTYZIPCODE</t>
        </is>
      </c>
    </row>
    <row r="23">
      <c r="A23" s="4" t="n">
        <v>5</v>
      </c>
      <c r="B23" s="4" t="n">
        <v>20</v>
      </c>
      <c r="C23" s="4" t="inlineStr">
        <is>
          <t>92373</t>
        </is>
      </c>
      <c r="D23" s="4" t="inlineStr">
        <is>
          <t>PROPERTYZIPCODE</t>
        </is>
      </c>
    </row>
    <row r="24">
      <c r="A24" s="4" t="n">
        <v>3</v>
      </c>
      <c r="B24" s="4" t="n">
        <v>12</v>
      </c>
      <c r="C24" s="4" t="inlineStr">
        <is>
          <t>92395</t>
        </is>
      </c>
      <c r="D24" s="4" t="inlineStr">
        <is>
          <t>PROPERTYZIPCODE</t>
        </is>
      </c>
    </row>
    <row r="25">
      <c r="A25" s="4" t="n">
        <v>2</v>
      </c>
      <c r="B25" s="4" t="n">
        <v>8</v>
      </c>
      <c r="C25" s="4" t="inlineStr">
        <is>
          <t>92307</t>
        </is>
      </c>
      <c r="D25" s="4" t="inlineStr">
        <is>
          <t>PROPERTYZIPCODE</t>
        </is>
      </c>
    </row>
    <row r="26">
      <c r="A26" s="4" t="n">
        <v>2</v>
      </c>
      <c r="B26" s="4" t="n">
        <v>8</v>
      </c>
      <c r="C26" s="4" t="inlineStr">
        <is>
          <t>92284</t>
        </is>
      </c>
      <c r="D26" s="4" t="inlineStr">
        <is>
          <t>PROPERTYZIPCODE</t>
        </is>
      </c>
    </row>
    <row r="27">
      <c r="A27" s="4" t="n">
        <v>1</v>
      </c>
      <c r="B27" s="4" t="n">
        <v>4</v>
      </c>
      <c r="C27" s="4" t="inlineStr">
        <is>
          <t>92354</t>
        </is>
      </c>
      <c r="D27" s="4" t="inlineStr">
        <is>
          <t>PROPERTYZIPCODE</t>
        </is>
      </c>
    </row>
    <row r="28">
      <c r="A28" s="4" t="n">
        <v>1</v>
      </c>
      <c r="B28" s="4" t="n">
        <v>4</v>
      </c>
      <c r="C28" s="4" t="inlineStr">
        <is>
          <t>92394</t>
        </is>
      </c>
      <c r="D28" s="4" t="inlineStr">
        <is>
          <t>PROPERTYZIPCODE</t>
        </is>
      </c>
    </row>
    <row r="29">
      <c r="A29" s="4" t="n">
        <v>1</v>
      </c>
      <c r="B29" s="4" t="n">
        <v>4</v>
      </c>
      <c r="C29" s="4" t="inlineStr">
        <is>
          <t>92407</t>
        </is>
      </c>
      <c r="D29" s="4" t="inlineStr">
        <is>
          <t>PROPERTYZIPCODE</t>
        </is>
      </c>
    </row>
    <row r="30">
      <c r="A30" s="9" t="n">
        <v>25</v>
      </c>
      <c r="B30" s="9" t="n">
        <v>100</v>
      </c>
      <c r="D30" s="9" t="inlineStr">
        <is>
          <t>Total PROPERTYZIPCODE</t>
        </is>
      </c>
    </row>
    <row r="31">
      <c r="A31" s="4" t="n">
        <v>22</v>
      </c>
      <c r="B31" s="4" t="n">
        <v>88</v>
      </c>
      <c r="C31" s="4" t="inlineStr">
        <is>
          <t>GARDEN</t>
        </is>
      </c>
      <c r="D31" s="4" t="inlineStr">
        <is>
          <t>Property Type</t>
        </is>
      </c>
    </row>
    <row r="32">
      <c r="A32" s="4" t="n">
        <v>2</v>
      </c>
      <c r="B32" s="4" t="n">
        <v>8</v>
      </c>
      <c r="C32" s="4" t="inlineStr">
        <is>
          <t>SENIOR</t>
        </is>
      </c>
      <c r="D32" s="4" t="inlineStr">
        <is>
          <t>Property Type</t>
        </is>
      </c>
    </row>
    <row r="33">
      <c r="A33" s="4" t="n">
        <v>1</v>
      </c>
      <c r="B33" s="4" t="n">
        <v>4</v>
      </c>
      <c r="C33" s="4" t="inlineStr">
        <is>
          <t>MANUF</t>
        </is>
      </c>
      <c r="D33" s="4" t="inlineStr">
        <is>
          <t>Property Type</t>
        </is>
      </c>
    </row>
    <row r="34">
      <c r="A34" s="9" t="n">
        <v>25</v>
      </c>
      <c r="B34" s="9" t="n">
        <v>100</v>
      </c>
      <c r="D34" s="9" t="inlineStr">
        <is>
          <t>Total Property Type</t>
        </is>
      </c>
    </row>
    <row r="35">
      <c r="A35" s="4" t="n">
        <v>1</v>
      </c>
      <c r="B35" s="4" t="n">
        <v>4</v>
      </c>
      <c r="C35" s="4" t="inlineStr">
        <is>
          <t>Less than 5 years</t>
        </is>
      </c>
      <c r="D35" s="4" t="inlineStr">
        <is>
          <t>Age of Property</t>
        </is>
      </c>
    </row>
    <row r="36">
      <c r="A36" s="4" t="n">
        <v>5</v>
      </c>
      <c r="B36" s="4" t="n">
        <v>20</v>
      </c>
      <c r="C36" s="4" t="inlineStr">
        <is>
          <t>5-9 years</t>
        </is>
      </c>
      <c r="D36" s="4" t="inlineStr">
        <is>
          <t>Age of Property</t>
        </is>
      </c>
    </row>
    <row r="37">
      <c r="A37" s="4" t="n">
        <v>4</v>
      </c>
      <c r="B37" s="4" t="n">
        <v>16</v>
      </c>
      <c r="C37" s="4" t="inlineStr">
        <is>
          <t>10-19 years</t>
        </is>
      </c>
      <c r="D37" s="4" t="inlineStr">
        <is>
          <t>Age of Property</t>
        </is>
      </c>
    </row>
    <row r="38">
      <c r="A38" s="4" t="n">
        <v>15</v>
      </c>
      <c r="B38" s="4" t="n">
        <v>60</v>
      </c>
      <c r="C38" s="4" t="inlineStr">
        <is>
          <t>20+ years</t>
        </is>
      </c>
      <c r="D38" s="4" t="inlineStr">
        <is>
          <t>Age of Property</t>
        </is>
      </c>
    </row>
    <row r="39">
      <c r="A39" s="9" t="n">
        <v>25</v>
      </c>
      <c r="B39" s="9" t="n">
        <v>100</v>
      </c>
      <c r="D39" s="9" t="inlineStr">
        <is>
          <t>Total Age of Property</t>
        </is>
      </c>
    </row>
    <row r="40">
      <c r="A40" s="4" t="n">
        <v>18</v>
      </c>
      <c r="B40" s="4" t="n">
        <v>72</v>
      </c>
      <c r="C40" s="4" t="inlineStr">
        <is>
          <t>Less than 100</t>
        </is>
      </c>
      <c r="D40" s="4" t="inlineStr">
        <is>
          <t>Property Size</t>
        </is>
      </c>
    </row>
    <row r="41">
      <c r="A41" s="4" t="n">
        <v>5</v>
      </c>
      <c r="B41" s="4" t="n">
        <v>20</v>
      </c>
      <c r="C41" s="4" t="inlineStr">
        <is>
          <t>100-199</t>
        </is>
      </c>
      <c r="D41" s="4" t="inlineStr">
        <is>
          <t>Property Size</t>
        </is>
      </c>
    </row>
    <row r="42">
      <c r="A42" s="4" t="n">
        <v>1</v>
      </c>
      <c r="B42" s="4" t="n">
        <v>4</v>
      </c>
      <c r="C42" s="4" t="inlineStr">
        <is>
          <t>400-499</t>
        </is>
      </c>
      <c r="D42" s="4" t="inlineStr">
        <is>
          <t>Property Size</t>
        </is>
      </c>
    </row>
    <row r="43">
      <c r="A43" s="4" t="n">
        <v>1</v>
      </c>
      <c r="B43" s="4" t="n">
        <v>4</v>
      </c>
      <c r="C43" s="4" t="inlineStr">
        <is>
          <t>500+</t>
        </is>
      </c>
      <c r="D43" s="4" t="inlineStr">
        <is>
          <t>Property Size</t>
        </is>
      </c>
    </row>
    <row r="44">
      <c r="A44" s="9" t="n">
        <v>25</v>
      </c>
      <c r="B44" s="9" t="n">
        <v>100</v>
      </c>
      <c r="D44" s="9" t="inlineStr">
        <is>
          <t>Total Property Size</t>
        </is>
      </c>
    </row>
    <row r="45">
      <c r="A45" s="4" t="n">
        <v>13</v>
      </c>
      <c r="B45" s="4" t="n">
        <v>52</v>
      </c>
      <c r="C45" s="4" t="inlineStr">
        <is>
          <t>MARKETRATE</t>
        </is>
      </c>
      <c r="D45" s="4" t="inlineStr">
        <is>
          <t>Rent Type</t>
        </is>
      </c>
    </row>
    <row r="46">
      <c r="A46" s="4" t="n">
        <v>12</v>
      </c>
      <c r="B46" s="4" t="n">
        <v>48</v>
      </c>
      <c r="C46" s="4" t="inlineStr">
        <is>
          <t>AFFORDABLE</t>
        </is>
      </c>
      <c r="D46" s="4" t="inlineStr">
        <is>
          <t>Rent Type</t>
        </is>
      </c>
    </row>
    <row r="47">
      <c r="A47" s="9" t="n">
        <v>25</v>
      </c>
      <c r="B47" s="9" t="n">
        <v>100</v>
      </c>
      <c r="D47" s="9" t="inlineStr">
        <is>
          <t>Total Rent Type</t>
        </is>
      </c>
    </row>
    <row r="48"/>
  </sheetData>
  <mergeCells count="2">
    <mergeCell ref="A19:D19"/>
    <mergeCell ref="A1:B1"/>
  </mergeCells>
  <pageMargins left="0.75" right="0.75" top="1" bottom="1" header="0.5" footer="0.5"/>
</worksheet>
</file>

<file path=xl/worksheets/sheet280.xml><?xml version="1.0" encoding="utf-8"?>
<worksheet xmlns="http://schemas.openxmlformats.org/spreadsheetml/2006/main">
  <sheetPr>
    <outlinePr summaryBelow="1" summaryRight="1"/>
    <pageSetUpPr/>
  </sheetPr>
  <dimension ref="A1:D52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5226</v>
      </c>
    </row>
    <row r="3">
      <c r="A3" s="6" t="inlineStr">
        <is>
          <t>Sample (Total number of properties)</t>
        </is>
      </c>
      <c r="B3" s="4" t="n">
        <v>30</v>
      </c>
    </row>
    <row r="4">
      <c r="A4" s="6" t="inlineStr">
        <is>
          <t>Average property taxes per unit</t>
        </is>
      </c>
      <c r="B4" s="7" t="n">
        <v>1559</v>
      </c>
    </row>
    <row r="5">
      <c r="A5" s="6" t="inlineStr">
        <is>
          <t>Average payroll expenses per unit</t>
        </is>
      </c>
      <c r="B5" s="7" t="n">
        <v>1851</v>
      </c>
    </row>
    <row r="6">
      <c r="A6" s="6" t="inlineStr">
        <is>
          <t>Average capital expenditures per unit</t>
        </is>
      </c>
      <c r="B6" s="7" t="n">
        <v>280</v>
      </c>
    </row>
    <row r="7">
      <c r="A7" s="6" t="inlineStr">
        <is>
          <t>Average mortgage per unit</t>
        </is>
      </c>
      <c r="B7" s="7" t="n">
        <v>9278</v>
      </c>
    </row>
    <row r="8">
      <c r="A8" s="6" t="inlineStr">
        <is>
          <t>Average total operating expenses per unit</t>
        </is>
      </c>
      <c r="B8" s="7" t="n">
        <v>4144</v>
      </c>
    </row>
    <row r="9">
      <c r="A9" s="6" t="inlineStr">
        <is>
          <t>Average total expenses per unit</t>
        </is>
      </c>
      <c r="B9" s="7" t="n">
        <v>17112</v>
      </c>
    </row>
    <row r="10">
      <c r="A10" s="6" t="inlineStr">
        <is>
          <t>Average total profit per unit</t>
        </is>
      </c>
      <c r="B10" s="7" t="n">
        <v>2319</v>
      </c>
    </row>
    <row r="11">
      <c r="A11" s="6" t="inlineStr">
        <is>
          <t>Property taxes per dollar of rent</t>
        </is>
      </c>
      <c r="B11" s="4" t="inlineStr">
        <is>
          <t>8 cents</t>
        </is>
      </c>
    </row>
    <row r="12">
      <c r="A12" s="6" t="inlineStr">
        <is>
          <t>Payroll expenses per dollar of rent</t>
        </is>
      </c>
      <c r="B12" s="4" t="inlineStr">
        <is>
          <t>10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48 cents</t>
        </is>
      </c>
    </row>
    <row r="15">
      <c r="A15" s="6" t="inlineStr">
        <is>
          <t>Total operating expenses per dollar of rent</t>
        </is>
      </c>
      <c r="B15" s="4" t="inlineStr">
        <is>
          <t>21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12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11</v>
      </c>
      <c r="B21" s="4" t="n">
        <v>36.67</v>
      </c>
      <c r="C21" s="4" t="inlineStr">
        <is>
          <t>22191</t>
        </is>
      </c>
      <c r="D21" s="4" t="inlineStr">
        <is>
          <t>PROPERTYZIPCODE</t>
        </is>
      </c>
    </row>
    <row r="22">
      <c r="A22" s="4" t="n">
        <v>3</v>
      </c>
      <c r="B22" s="4" t="n">
        <v>10</v>
      </c>
      <c r="C22" s="4" t="inlineStr">
        <is>
          <t>22401</t>
        </is>
      </c>
      <c r="D22" s="4" t="inlineStr">
        <is>
          <t>PROPERTYZIPCODE</t>
        </is>
      </c>
    </row>
    <row r="23">
      <c r="A23" s="4" t="n">
        <v>3</v>
      </c>
      <c r="B23" s="4" t="n">
        <v>10</v>
      </c>
      <c r="C23" s="4" t="inlineStr">
        <is>
          <t>22407</t>
        </is>
      </c>
      <c r="D23" s="4" t="inlineStr">
        <is>
          <t>PROPERTYZIPCODE</t>
        </is>
      </c>
    </row>
    <row r="24">
      <c r="A24" s="4" t="n">
        <v>3</v>
      </c>
      <c r="B24" s="4" t="n">
        <v>10</v>
      </c>
      <c r="C24" s="4" t="inlineStr">
        <is>
          <t>22701</t>
        </is>
      </c>
      <c r="D24" s="4" t="inlineStr">
        <is>
          <t>PROPERTYZIPCODE</t>
        </is>
      </c>
    </row>
    <row r="25">
      <c r="A25" s="4" t="n">
        <v>2</v>
      </c>
      <c r="B25" s="4" t="n">
        <v>6.67</v>
      </c>
      <c r="C25" s="4" t="inlineStr">
        <is>
          <t>22172</t>
        </is>
      </c>
      <c r="D25" s="4" t="inlineStr">
        <is>
          <t>PROPERTYZIPCODE</t>
        </is>
      </c>
    </row>
    <row r="26">
      <c r="A26" s="4" t="n">
        <v>2</v>
      </c>
      <c r="B26" s="4" t="n">
        <v>6.67</v>
      </c>
      <c r="C26" s="4" t="inlineStr">
        <is>
          <t>22554</t>
        </is>
      </c>
      <c r="D26" s="4" t="inlineStr">
        <is>
          <t>PROPERTYZIPCODE</t>
        </is>
      </c>
    </row>
    <row r="27">
      <c r="A27" s="4" t="n">
        <v>2</v>
      </c>
      <c r="B27" s="4" t="n">
        <v>6.67</v>
      </c>
      <c r="C27" s="4" t="inlineStr">
        <is>
          <t>22192</t>
        </is>
      </c>
      <c r="D27" s="4" t="inlineStr">
        <is>
          <t>PROPERTYZIPCODE</t>
        </is>
      </c>
    </row>
    <row r="28">
      <c r="A28" s="4" t="n">
        <v>1</v>
      </c>
      <c r="B28" s="4" t="n">
        <v>3.33</v>
      </c>
      <c r="C28" s="4" t="inlineStr">
        <is>
          <t>22556</t>
        </is>
      </c>
      <c r="D28" s="4" t="inlineStr">
        <is>
          <t>PROPERTYZIPCODE</t>
        </is>
      </c>
    </row>
    <row r="29">
      <c r="A29" s="4" t="n">
        <v>1</v>
      </c>
      <c r="B29" s="4" t="n">
        <v>3.33</v>
      </c>
      <c r="C29" s="4" t="inlineStr">
        <is>
          <t>22408</t>
        </is>
      </c>
      <c r="D29" s="4" t="inlineStr">
        <is>
          <t>PROPERTYZIPCODE</t>
        </is>
      </c>
    </row>
    <row r="30">
      <c r="A30" s="4" t="n">
        <v>1</v>
      </c>
      <c r="B30" s="4" t="n">
        <v>3.33</v>
      </c>
      <c r="C30" s="4" t="inlineStr">
        <is>
          <t>22405</t>
        </is>
      </c>
      <c r="D30" s="4" t="inlineStr">
        <is>
          <t>PROPERTYZIPCODE</t>
        </is>
      </c>
    </row>
    <row r="31">
      <c r="A31" s="4" t="n">
        <v>1</v>
      </c>
      <c r="B31" s="4" t="n">
        <v>3.33</v>
      </c>
      <c r="C31" s="4" t="inlineStr">
        <is>
          <t>22551</t>
        </is>
      </c>
      <c r="D31" s="4" t="inlineStr">
        <is>
          <t>PROPERTYZIPCODE</t>
        </is>
      </c>
    </row>
    <row r="32">
      <c r="A32" s="9" t="n">
        <v>30</v>
      </c>
      <c r="B32" s="9" t="n">
        <v>100</v>
      </c>
      <c r="D32" s="9" t="inlineStr">
        <is>
          <t>Total PROPERTYZIPCODE</t>
        </is>
      </c>
    </row>
    <row r="33">
      <c r="A33" s="4" t="n">
        <v>26</v>
      </c>
      <c r="B33" s="4" t="n">
        <v>86.67</v>
      </c>
      <c r="C33" s="4" t="inlineStr">
        <is>
          <t>GARDEN</t>
        </is>
      </c>
      <c r="D33" s="4" t="inlineStr">
        <is>
          <t>Property Type</t>
        </is>
      </c>
    </row>
    <row r="34">
      <c r="A34" s="4" t="n">
        <v>2</v>
      </c>
      <c r="B34" s="4" t="n">
        <v>6.67</v>
      </c>
      <c r="C34" s="4" t="inlineStr">
        <is>
          <t>SENIOR</t>
        </is>
      </c>
      <c r="D34" s="4" t="inlineStr">
        <is>
          <t>Property Type</t>
        </is>
      </c>
    </row>
    <row r="35">
      <c r="A35" s="4" t="n">
        <v>1</v>
      </c>
      <c r="B35" s="4" t="n">
        <v>3.33</v>
      </c>
      <c r="C35" s="4" t="inlineStr">
        <is>
          <t>MILITARY</t>
        </is>
      </c>
      <c r="D35" s="4" t="inlineStr">
        <is>
          <t>Property Type</t>
        </is>
      </c>
    </row>
    <row r="36">
      <c r="A36" s="4" t="n">
        <v>1</v>
      </c>
      <c r="B36" s="4" t="n">
        <v>3.33</v>
      </c>
      <c r="C36" s="4" t="inlineStr">
        <is>
          <t>MIDRISE</t>
        </is>
      </c>
      <c r="D36" s="4" t="inlineStr">
        <is>
          <t>Property Type</t>
        </is>
      </c>
    </row>
    <row r="37">
      <c r="A37" s="9" t="n">
        <v>30</v>
      </c>
      <c r="B37" s="9" t="n">
        <v>100</v>
      </c>
      <c r="D37" s="9" t="inlineStr">
        <is>
          <t>Total Property Type</t>
        </is>
      </c>
    </row>
    <row r="38">
      <c r="A38" s="4" t="n">
        <v>2</v>
      </c>
      <c r="B38" s="4" t="n">
        <v>6.67</v>
      </c>
      <c r="C38" s="4" t="inlineStr">
        <is>
          <t>Less than 5 years</t>
        </is>
      </c>
      <c r="D38" s="4" t="inlineStr">
        <is>
          <t>Age of Property</t>
        </is>
      </c>
    </row>
    <row r="39">
      <c r="A39" s="4" t="n">
        <v>4</v>
      </c>
      <c r="B39" s="4" t="n">
        <v>13.33</v>
      </c>
      <c r="C39" s="4" t="inlineStr">
        <is>
          <t>5-9 years</t>
        </is>
      </c>
      <c r="D39" s="4" t="inlineStr">
        <is>
          <t>Age of Property</t>
        </is>
      </c>
    </row>
    <row r="40">
      <c r="A40" s="4" t="n">
        <v>4</v>
      </c>
      <c r="B40" s="4" t="n">
        <v>13.33</v>
      </c>
      <c r="C40" s="4" t="inlineStr">
        <is>
          <t>10-19 years</t>
        </is>
      </c>
      <c r="D40" s="4" t="inlineStr">
        <is>
          <t>Age of Property</t>
        </is>
      </c>
    </row>
    <row r="41">
      <c r="A41" s="4" t="n">
        <v>20</v>
      </c>
      <c r="B41" s="4" t="n">
        <v>66.67</v>
      </c>
      <c r="C41" s="4" t="inlineStr">
        <is>
          <t>20+ years</t>
        </is>
      </c>
      <c r="D41" s="4" t="inlineStr">
        <is>
          <t>Age of Property</t>
        </is>
      </c>
    </row>
    <row r="42">
      <c r="A42" s="9" t="n">
        <v>30</v>
      </c>
      <c r="B42" s="9" t="n">
        <v>100</v>
      </c>
      <c r="D42" s="9" t="inlineStr">
        <is>
          <t>Total Age of Property</t>
        </is>
      </c>
    </row>
    <row r="43">
      <c r="A43" s="4" t="n">
        <v>6</v>
      </c>
      <c r="B43" s="4" t="n">
        <v>20</v>
      </c>
      <c r="C43" s="4" t="inlineStr">
        <is>
          <t>Less than 100</t>
        </is>
      </c>
      <c r="D43" s="4" t="inlineStr">
        <is>
          <t>Property Size</t>
        </is>
      </c>
    </row>
    <row r="44">
      <c r="A44" s="4" t="n">
        <v>15</v>
      </c>
      <c r="B44" s="4" t="n">
        <v>50</v>
      </c>
      <c r="C44" s="4" t="inlineStr">
        <is>
          <t>100-199</t>
        </is>
      </c>
      <c r="D44" s="4" t="inlineStr">
        <is>
          <t>Property Size</t>
        </is>
      </c>
    </row>
    <row r="45">
      <c r="A45" s="4" t="n">
        <v>6</v>
      </c>
      <c r="B45" s="4" t="n">
        <v>20</v>
      </c>
      <c r="C45" s="4" t="inlineStr">
        <is>
          <t>200-299</t>
        </is>
      </c>
      <c r="D45" s="4" t="inlineStr">
        <is>
          <t>Property Size</t>
        </is>
      </c>
    </row>
    <row r="46">
      <c r="A46" s="4" t="n">
        <v>1</v>
      </c>
      <c r="B46" s="4" t="n">
        <v>3.33</v>
      </c>
      <c r="C46" s="4" t="inlineStr">
        <is>
          <t>300-399</t>
        </is>
      </c>
      <c r="D46" s="4" t="inlineStr">
        <is>
          <t>Property Size</t>
        </is>
      </c>
    </row>
    <row r="47">
      <c r="A47" s="4" t="n">
        <v>2</v>
      </c>
      <c r="B47" s="4" t="n">
        <v>6.67</v>
      </c>
      <c r="C47" s="4" t="inlineStr">
        <is>
          <t>400-499</t>
        </is>
      </c>
      <c r="D47" s="4" t="inlineStr">
        <is>
          <t>Property Size</t>
        </is>
      </c>
    </row>
    <row r="48">
      <c r="A48" s="9" t="n">
        <v>30</v>
      </c>
      <c r="B48" s="9" t="n">
        <v>100</v>
      </c>
      <c r="D48" s="9" t="inlineStr">
        <is>
          <t>Total Property Size</t>
        </is>
      </c>
    </row>
    <row r="49">
      <c r="A49" s="4" t="n">
        <v>26</v>
      </c>
      <c r="B49" s="4" t="n">
        <v>86.67</v>
      </c>
      <c r="C49" s="4" t="inlineStr">
        <is>
          <t>AFFORDABLE</t>
        </is>
      </c>
      <c r="D49" s="4" t="inlineStr">
        <is>
          <t>Rent Type</t>
        </is>
      </c>
    </row>
    <row r="50">
      <c r="A50" s="4" t="n">
        <v>4</v>
      </c>
      <c r="B50" s="4" t="n">
        <v>13.33</v>
      </c>
      <c r="C50" s="4" t="inlineStr">
        <is>
          <t>MARKETRATE</t>
        </is>
      </c>
      <c r="D50" s="4" t="inlineStr">
        <is>
          <t>Rent Type</t>
        </is>
      </c>
    </row>
    <row r="51">
      <c r="A51" s="9" t="n">
        <v>30</v>
      </c>
      <c r="B51" s="9" t="n">
        <v>100</v>
      </c>
      <c r="D51" s="9" t="inlineStr">
        <is>
          <t>Total Rent Type</t>
        </is>
      </c>
    </row>
    <row r="52"/>
  </sheetData>
  <mergeCells count="2">
    <mergeCell ref="A19:D19"/>
    <mergeCell ref="A1:B1"/>
  </mergeCells>
  <pageMargins left="0.75" right="0.75" top="1" bottom="1" header="0.5" footer="0.5"/>
</worksheet>
</file>

<file path=xl/worksheets/sheet281.xml><?xml version="1.0" encoding="utf-8"?>
<worksheet xmlns="http://schemas.openxmlformats.org/spreadsheetml/2006/main">
  <sheetPr>
    <outlinePr summaryBelow="1" summaryRight="1"/>
    <pageSetUpPr/>
  </sheetPr>
  <dimension ref="A1:D60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9390</v>
      </c>
    </row>
    <row r="3">
      <c r="A3" s="6" t="inlineStr">
        <is>
          <t>Sample (Total number of properties)</t>
        </is>
      </c>
      <c r="B3" s="4" t="n">
        <v>34</v>
      </c>
    </row>
    <row r="4">
      <c r="A4" s="6" t="inlineStr">
        <is>
          <t>Average property taxes per unit</t>
        </is>
      </c>
      <c r="B4" s="7" t="n">
        <v>2750</v>
      </c>
    </row>
    <row r="5">
      <c r="A5" s="6" t="inlineStr">
        <is>
          <t>Average payroll expenses per unit</t>
        </is>
      </c>
      <c r="B5" s="7" t="n">
        <v>2289</v>
      </c>
    </row>
    <row r="6">
      <c r="A6" s="6" t="inlineStr">
        <is>
          <t>Average capital expenditures per unit</t>
        </is>
      </c>
      <c r="B6" s="7" t="n">
        <v>243</v>
      </c>
    </row>
    <row r="7">
      <c r="A7" s="6" t="inlineStr">
        <is>
          <t>Average mortgage per unit</t>
        </is>
      </c>
      <c r="B7" s="7" t="n">
        <v>11602</v>
      </c>
    </row>
    <row r="8">
      <c r="A8" s="6" t="inlineStr">
        <is>
          <t>Average total operating expenses per unit</t>
        </is>
      </c>
      <c r="B8" s="7" t="n">
        <v>6202</v>
      </c>
    </row>
    <row r="9">
      <c r="A9" s="6" t="inlineStr">
        <is>
          <t>Average total expenses per unit</t>
        </is>
      </c>
      <c r="B9" s="7" t="n">
        <v>23087</v>
      </c>
    </row>
    <row r="10">
      <c r="A10" s="6" t="inlineStr">
        <is>
          <t>Average total profit per unit</t>
        </is>
      </c>
      <c r="B10" s="7" t="n">
        <v>2944</v>
      </c>
    </row>
    <row r="11">
      <c r="A11" s="6" t="inlineStr">
        <is>
          <t>Property taxes per dollar of rent</t>
        </is>
      </c>
      <c r="B11" s="4" t="inlineStr">
        <is>
          <t>11 cents</t>
        </is>
      </c>
    </row>
    <row r="12">
      <c r="A12" s="6" t="inlineStr">
        <is>
          <t>Payroll expenses per dollar of rent</t>
        </is>
      </c>
      <c r="B12" s="4" t="inlineStr">
        <is>
          <t>9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45 cents</t>
        </is>
      </c>
    </row>
    <row r="15">
      <c r="A15" s="6" t="inlineStr">
        <is>
          <t>Total operating expenses per dollar of rent</t>
        </is>
      </c>
      <c r="B15" s="4" t="inlineStr">
        <is>
          <t>24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9</v>
      </c>
      <c r="B21" s="4" t="n">
        <v>26.47</v>
      </c>
      <c r="C21" s="4" t="inlineStr">
        <is>
          <t>22311</t>
        </is>
      </c>
      <c r="D21" s="4" t="inlineStr">
        <is>
          <t>PROPERTYZIPCODE</t>
        </is>
      </c>
    </row>
    <row r="22">
      <c r="A22" s="4" t="n">
        <v>3</v>
      </c>
      <c r="B22" s="4" t="n">
        <v>8.82</v>
      </c>
      <c r="C22" s="4" t="inlineStr">
        <is>
          <t>22202</t>
        </is>
      </c>
      <c r="D22" s="4" t="inlineStr">
        <is>
          <t>PROPERTYZIPCODE</t>
        </is>
      </c>
    </row>
    <row r="23">
      <c r="A23" s="4" t="n">
        <v>3</v>
      </c>
      <c r="B23" s="4" t="n">
        <v>8.82</v>
      </c>
      <c r="C23" s="4" t="inlineStr">
        <is>
          <t>22304</t>
        </is>
      </c>
      <c r="D23" s="4" t="inlineStr">
        <is>
          <t>PROPERTYZIPCODE</t>
        </is>
      </c>
    </row>
    <row r="24">
      <c r="A24" s="4" t="n">
        <v>2</v>
      </c>
      <c r="B24" s="4" t="n">
        <v>5.88</v>
      </c>
      <c r="C24" s="4" t="inlineStr">
        <is>
          <t>22201</t>
        </is>
      </c>
      <c r="D24" s="4" t="inlineStr">
        <is>
          <t>PROPERTYZIPCODE</t>
        </is>
      </c>
    </row>
    <row r="25">
      <c r="A25" s="4" t="n">
        <v>2</v>
      </c>
      <c r="B25" s="4" t="n">
        <v>5.88</v>
      </c>
      <c r="C25" s="4" t="inlineStr">
        <is>
          <t>22312</t>
        </is>
      </c>
      <c r="D25" s="4" t="inlineStr">
        <is>
          <t>PROPERTYZIPCODE</t>
        </is>
      </c>
    </row>
    <row r="26">
      <c r="A26" s="4" t="n">
        <v>2</v>
      </c>
      <c r="B26" s="4" t="n">
        <v>5.88</v>
      </c>
      <c r="C26" s="4" t="inlineStr">
        <is>
          <t>22302</t>
        </is>
      </c>
      <c r="D26" s="4" t="inlineStr">
        <is>
          <t>PROPERTYZIPCODE</t>
        </is>
      </c>
    </row>
    <row r="27">
      <c r="A27" s="4" t="n">
        <v>2</v>
      </c>
      <c r="B27" s="4" t="n">
        <v>5.88</v>
      </c>
      <c r="C27" s="4" t="inlineStr">
        <is>
          <t>22209</t>
        </is>
      </c>
      <c r="D27" s="4" t="inlineStr">
        <is>
          <t>PROPERTYZIPCODE</t>
        </is>
      </c>
    </row>
    <row r="28">
      <c r="A28" s="4" t="n">
        <v>1</v>
      </c>
      <c r="B28" s="4" t="n">
        <v>2.94</v>
      </c>
      <c r="C28" s="4" t="inlineStr">
        <is>
          <t>22213</t>
        </is>
      </c>
      <c r="D28" s="4" t="inlineStr">
        <is>
          <t>PROPERTYZIPCODE</t>
        </is>
      </c>
    </row>
    <row r="29">
      <c r="A29" s="4" t="n">
        <v>1</v>
      </c>
      <c r="B29" s="4" t="n">
        <v>2.94</v>
      </c>
      <c r="C29" s="4" t="inlineStr">
        <is>
          <t>22315</t>
        </is>
      </c>
      <c r="D29" s="4" t="inlineStr">
        <is>
          <t>PROPERTYZIPCODE</t>
        </is>
      </c>
    </row>
    <row r="30">
      <c r="A30" s="4" t="n">
        <v>1</v>
      </c>
      <c r="B30" s="4" t="n">
        <v>2.94</v>
      </c>
      <c r="C30" s="4" t="inlineStr">
        <is>
          <t>22042</t>
        </is>
      </c>
      <c r="D30" s="4" t="inlineStr">
        <is>
          <t>PROPERTYZIPCODE</t>
        </is>
      </c>
    </row>
    <row r="31">
      <c r="A31" s="4" t="n">
        <v>1</v>
      </c>
      <c r="B31" s="4" t="n">
        <v>2.94</v>
      </c>
      <c r="C31" s="4" t="inlineStr">
        <is>
          <t>22003</t>
        </is>
      </c>
      <c r="D31" s="4" t="inlineStr">
        <is>
          <t>PROPERTYZIPCODE</t>
        </is>
      </c>
    </row>
    <row r="32">
      <c r="A32" s="4" t="n">
        <v>1</v>
      </c>
      <c r="B32" s="4" t="n">
        <v>2.94</v>
      </c>
      <c r="C32" s="4" t="inlineStr">
        <is>
          <t>22060</t>
        </is>
      </c>
      <c r="D32" s="4" t="inlineStr">
        <is>
          <t>PROPERTYZIPCODE</t>
        </is>
      </c>
    </row>
    <row r="33">
      <c r="A33" s="4" t="n">
        <v>1</v>
      </c>
      <c r="B33" s="4" t="n">
        <v>2.94</v>
      </c>
      <c r="C33" s="4" t="inlineStr">
        <is>
          <t>22309</t>
        </is>
      </c>
      <c r="D33" s="4" t="inlineStr">
        <is>
          <t>PROPERTYZIPCODE</t>
        </is>
      </c>
    </row>
    <row r="34">
      <c r="A34" s="4" t="n">
        <v>1</v>
      </c>
      <c r="B34" s="4" t="n">
        <v>2.94</v>
      </c>
      <c r="C34" s="4" t="inlineStr">
        <is>
          <t>22207</t>
        </is>
      </c>
      <c r="D34" s="4" t="inlineStr">
        <is>
          <t>PROPERTYZIPCODE</t>
        </is>
      </c>
    </row>
    <row r="35">
      <c r="A35" s="4" t="n">
        <v>1</v>
      </c>
      <c r="B35" s="4" t="n">
        <v>2.94</v>
      </c>
      <c r="C35" s="4" t="inlineStr">
        <is>
          <t>22306</t>
        </is>
      </c>
      <c r="D35" s="4" t="inlineStr">
        <is>
          <t>PROPERTYZIPCODE</t>
        </is>
      </c>
    </row>
    <row r="36">
      <c r="A36" s="4" t="n">
        <v>1</v>
      </c>
      <c r="B36" s="4" t="n">
        <v>2.94</v>
      </c>
      <c r="C36" s="4" t="inlineStr">
        <is>
          <t>22305</t>
        </is>
      </c>
      <c r="D36" s="4" t="inlineStr">
        <is>
          <t>PROPERTYZIPCODE</t>
        </is>
      </c>
    </row>
    <row r="37">
      <c r="A37" s="4" t="n">
        <v>1</v>
      </c>
      <c r="B37" s="4" t="n">
        <v>2.94</v>
      </c>
      <c r="C37" s="4" t="inlineStr">
        <is>
          <t>22314</t>
        </is>
      </c>
      <c r="D37" s="4" t="inlineStr">
        <is>
          <t>PROPERTYZIPCODE</t>
        </is>
      </c>
    </row>
    <row r="38">
      <c r="A38" s="4" t="n">
        <v>1</v>
      </c>
      <c r="B38" s="4" t="n">
        <v>2.94</v>
      </c>
      <c r="C38" s="4" t="inlineStr">
        <is>
          <t>22203</t>
        </is>
      </c>
      <c r="D38" s="4" t="inlineStr">
        <is>
          <t>PROPERTYZIPCODE</t>
        </is>
      </c>
    </row>
    <row r="39">
      <c r="A39" s="9" t="n">
        <v>34</v>
      </c>
      <c r="B39" s="9" t="n">
        <v>100</v>
      </c>
      <c r="D39" s="9" t="inlineStr">
        <is>
          <t>Total PROPERTYZIPCODE</t>
        </is>
      </c>
    </row>
    <row r="40">
      <c r="A40" s="4" t="n">
        <v>15</v>
      </c>
      <c r="B40" s="4" t="n">
        <v>44.12</v>
      </c>
      <c r="C40" s="4" t="inlineStr">
        <is>
          <t>GARDEN</t>
        </is>
      </c>
      <c r="D40" s="4" t="inlineStr">
        <is>
          <t>Property Type</t>
        </is>
      </c>
    </row>
    <row r="41">
      <c r="A41" s="4" t="n">
        <v>13</v>
      </c>
      <c r="B41" s="4" t="n">
        <v>38.24</v>
      </c>
      <c r="C41" s="4" t="inlineStr">
        <is>
          <t>HIRISE</t>
        </is>
      </c>
      <c r="D41" s="4" t="inlineStr">
        <is>
          <t>Property Type</t>
        </is>
      </c>
    </row>
    <row r="42">
      <c r="A42" s="4" t="n">
        <v>5</v>
      </c>
      <c r="B42" s="4" t="n">
        <v>14.71</v>
      </c>
      <c r="C42" s="4" t="inlineStr">
        <is>
          <t>MIDRISE</t>
        </is>
      </c>
      <c r="D42" s="4" t="inlineStr">
        <is>
          <t>Property Type</t>
        </is>
      </c>
    </row>
    <row r="43">
      <c r="A43" s="4" t="n">
        <v>1</v>
      </c>
      <c r="B43" s="4" t="n">
        <v>2.94</v>
      </c>
      <c r="C43" s="4" t="inlineStr">
        <is>
          <t>SENIOR</t>
        </is>
      </c>
      <c r="D43" s="4" t="inlineStr">
        <is>
          <t>Property Type</t>
        </is>
      </c>
    </row>
    <row r="44">
      <c r="A44" s="9" t="n">
        <v>34</v>
      </c>
      <c r="B44" s="9" t="n">
        <v>100</v>
      </c>
      <c r="D44" s="9" t="inlineStr">
        <is>
          <t>Total Property Type</t>
        </is>
      </c>
    </row>
    <row r="45">
      <c r="A45" s="4" t="n">
        <v>3</v>
      </c>
      <c r="B45" s="4" t="n">
        <v>8.82</v>
      </c>
      <c r="C45" s="4" t="inlineStr">
        <is>
          <t>Less than 5 years</t>
        </is>
      </c>
      <c r="D45" s="4" t="inlineStr">
        <is>
          <t>Age of Property</t>
        </is>
      </c>
    </row>
    <row r="46">
      <c r="A46" s="4" t="n">
        <v>5</v>
      </c>
      <c r="B46" s="4" t="n">
        <v>14.71</v>
      </c>
      <c r="C46" s="4" t="inlineStr">
        <is>
          <t>5-9 years</t>
        </is>
      </c>
      <c r="D46" s="4" t="inlineStr">
        <is>
          <t>Age of Property</t>
        </is>
      </c>
    </row>
    <row r="47">
      <c r="A47" s="4" t="n">
        <v>8</v>
      </c>
      <c r="B47" s="4" t="n">
        <v>23.53</v>
      </c>
      <c r="C47" s="4" t="inlineStr">
        <is>
          <t>10-19 years</t>
        </is>
      </c>
      <c r="D47" s="4" t="inlineStr">
        <is>
          <t>Age of Property</t>
        </is>
      </c>
    </row>
    <row r="48">
      <c r="A48" s="4" t="n">
        <v>18</v>
      </c>
      <c r="B48" s="4" t="n">
        <v>52.94</v>
      </c>
      <c r="C48" s="4" t="inlineStr">
        <is>
          <t>20+ years</t>
        </is>
      </c>
      <c r="D48" s="4" t="inlineStr">
        <is>
          <t>Age of Property</t>
        </is>
      </c>
    </row>
    <row r="49">
      <c r="A49" s="9" t="n">
        <v>34</v>
      </c>
      <c r="B49" s="9" t="n">
        <v>100</v>
      </c>
      <c r="D49" s="9" t="inlineStr">
        <is>
          <t>Total Age of Property</t>
        </is>
      </c>
    </row>
    <row r="50">
      <c r="A50" s="4" t="n">
        <v>3</v>
      </c>
      <c r="B50" s="4" t="n">
        <v>8.82</v>
      </c>
      <c r="C50" s="4" t="inlineStr">
        <is>
          <t>Less than 100</t>
        </is>
      </c>
      <c r="D50" s="4" t="inlineStr">
        <is>
          <t>Property Size</t>
        </is>
      </c>
    </row>
    <row r="51">
      <c r="A51" s="4" t="n">
        <v>11</v>
      </c>
      <c r="B51" s="4" t="n">
        <v>32.35</v>
      </c>
      <c r="C51" s="4" t="inlineStr">
        <is>
          <t>100-199</t>
        </is>
      </c>
      <c r="D51" s="4" t="inlineStr">
        <is>
          <t>Property Size</t>
        </is>
      </c>
    </row>
    <row r="52">
      <c r="A52" s="4" t="n">
        <v>7</v>
      </c>
      <c r="B52" s="4" t="n">
        <v>20.59</v>
      </c>
      <c r="C52" s="4" t="inlineStr">
        <is>
          <t>200-299</t>
        </is>
      </c>
      <c r="D52" s="4" t="inlineStr">
        <is>
          <t>Property Size</t>
        </is>
      </c>
    </row>
    <row r="53">
      <c r="A53" s="4" t="n">
        <v>3</v>
      </c>
      <c r="B53" s="4" t="n">
        <v>8.82</v>
      </c>
      <c r="C53" s="4" t="inlineStr">
        <is>
          <t>300-399</t>
        </is>
      </c>
      <c r="D53" s="4" t="inlineStr">
        <is>
          <t>Property Size</t>
        </is>
      </c>
    </row>
    <row r="54">
      <c r="A54" s="4" t="n">
        <v>6</v>
      </c>
      <c r="B54" s="4" t="n">
        <v>17.65</v>
      </c>
      <c r="C54" s="4" t="inlineStr">
        <is>
          <t>400-499</t>
        </is>
      </c>
      <c r="D54" s="4" t="inlineStr">
        <is>
          <t>Property Size</t>
        </is>
      </c>
    </row>
    <row r="55">
      <c r="A55" s="4" t="n">
        <v>4</v>
      </c>
      <c r="B55" s="4" t="n">
        <v>11.76</v>
      </c>
      <c r="C55" s="4" t="inlineStr">
        <is>
          <t>500+</t>
        </is>
      </c>
      <c r="D55" s="4" t="inlineStr">
        <is>
          <t>Property Size</t>
        </is>
      </c>
    </row>
    <row r="56">
      <c r="A56" s="9" t="n">
        <v>34</v>
      </c>
      <c r="B56" s="9" t="n">
        <v>100</v>
      </c>
      <c r="D56" s="9" t="inlineStr">
        <is>
          <t>Total Property Size</t>
        </is>
      </c>
    </row>
    <row r="57">
      <c r="A57" s="4" t="n">
        <v>18</v>
      </c>
      <c r="B57" s="4" t="n">
        <v>52.94</v>
      </c>
      <c r="C57" s="4" t="inlineStr">
        <is>
          <t>MARKETRATE</t>
        </is>
      </c>
      <c r="D57" s="4" t="inlineStr">
        <is>
          <t>Rent Type</t>
        </is>
      </c>
    </row>
    <row r="58">
      <c r="A58" s="4" t="n">
        <v>16</v>
      </c>
      <c r="B58" s="4" t="n">
        <v>47.06</v>
      </c>
      <c r="C58" s="4" t="inlineStr">
        <is>
          <t>AFFORDABLE</t>
        </is>
      </c>
      <c r="D58" s="4" t="inlineStr">
        <is>
          <t>Rent Type</t>
        </is>
      </c>
    </row>
    <row r="59">
      <c r="A59" s="9" t="n">
        <v>34</v>
      </c>
      <c r="B59" s="9" t="n">
        <v>100</v>
      </c>
      <c r="D59" s="9" t="inlineStr">
        <is>
          <t>Total Rent Type</t>
        </is>
      </c>
    </row>
    <row r="60"/>
  </sheetData>
  <mergeCells count="2">
    <mergeCell ref="A19:D19"/>
    <mergeCell ref="A1:B1"/>
  </mergeCells>
  <pageMargins left="0.75" right="0.75" top="1" bottom="1" header="0.5" footer="0.5"/>
</worksheet>
</file>

<file path=xl/worksheets/sheet282.xml><?xml version="1.0" encoding="utf-8"?>
<worksheet xmlns="http://schemas.openxmlformats.org/spreadsheetml/2006/main">
  <sheetPr>
    <outlinePr summaryBelow="1" summaryRight="1"/>
    <pageSetUpPr/>
  </sheetPr>
  <dimension ref="A1:D53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3277</v>
      </c>
    </row>
    <row r="3">
      <c r="A3" s="6" t="inlineStr">
        <is>
          <t>Sample (Total number of properties)</t>
        </is>
      </c>
      <c r="B3" s="4" t="n">
        <v>38</v>
      </c>
    </row>
    <row r="4">
      <c r="A4" s="6" t="inlineStr">
        <is>
          <t>Average property taxes per unit</t>
        </is>
      </c>
      <c r="B4" s="7" t="n">
        <v>1919</v>
      </c>
    </row>
    <row r="5">
      <c r="A5" s="6" t="inlineStr">
        <is>
          <t>Average payroll expenses per unit</t>
        </is>
      </c>
      <c r="B5" s="7" t="n">
        <v>1273</v>
      </c>
    </row>
    <row r="6">
      <c r="A6" s="6" t="inlineStr">
        <is>
          <t>Average capital expenditures per unit</t>
        </is>
      </c>
      <c r="B6" s="7" t="n">
        <v>242</v>
      </c>
    </row>
    <row r="7">
      <c r="A7" s="6" t="inlineStr">
        <is>
          <t>Average mortgage per unit</t>
        </is>
      </c>
      <c r="B7" s="7" t="n">
        <v>10724</v>
      </c>
    </row>
    <row r="8">
      <c r="A8" s="6" t="inlineStr">
        <is>
          <t>Average total operating expenses per unit</t>
        </is>
      </c>
      <c r="B8" s="7" t="n">
        <v>4957</v>
      </c>
    </row>
    <row r="9">
      <c r="A9" s="6" t="inlineStr">
        <is>
          <t>Average total expenses per unit</t>
        </is>
      </c>
      <c r="B9" s="7" t="n">
        <v>19116</v>
      </c>
    </row>
    <row r="10">
      <c r="A10" s="6" t="inlineStr">
        <is>
          <t>Average total profit per unit</t>
        </is>
      </c>
      <c r="B10" s="7" t="n">
        <v>2681</v>
      </c>
    </row>
    <row r="11">
      <c r="A11" s="6" t="inlineStr">
        <is>
          <t>Property taxes per dollar of rent</t>
        </is>
      </c>
      <c r="B11" s="4" t="inlineStr">
        <is>
          <t>9 cents</t>
        </is>
      </c>
    </row>
    <row r="12">
      <c r="A12" s="6" t="inlineStr">
        <is>
          <t>Payroll expenses per dollar of rent</t>
        </is>
      </c>
      <c r="B12" s="4" t="inlineStr">
        <is>
          <t>6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49 cents</t>
        </is>
      </c>
    </row>
    <row r="15">
      <c r="A15" s="6" t="inlineStr">
        <is>
          <t>Total operating expenses per dollar of rent</t>
        </is>
      </c>
      <c r="B15" s="4" t="inlineStr">
        <is>
          <t>23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12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5</v>
      </c>
      <c r="B21" s="4" t="n">
        <v>13.16</v>
      </c>
      <c r="C21" s="4" t="inlineStr">
        <is>
          <t>98011</t>
        </is>
      </c>
      <c r="D21" s="4" t="inlineStr">
        <is>
          <t>PROPERTYZIPCODE</t>
        </is>
      </c>
    </row>
    <row r="22">
      <c r="A22" s="4" t="n">
        <v>5</v>
      </c>
      <c r="B22" s="4" t="n">
        <v>13.16</v>
      </c>
      <c r="C22" s="4" t="inlineStr">
        <is>
          <t>98272</t>
        </is>
      </c>
      <c r="D22" s="4" t="inlineStr">
        <is>
          <t>PROPERTYZIPCODE</t>
        </is>
      </c>
    </row>
    <row r="23">
      <c r="A23" s="4" t="n">
        <v>4</v>
      </c>
      <c r="B23" s="4" t="n">
        <v>10.53</v>
      </c>
      <c r="C23" s="4" t="inlineStr">
        <is>
          <t>98028</t>
        </is>
      </c>
      <c r="D23" s="4" t="inlineStr">
        <is>
          <t>PROPERTYZIPCODE</t>
        </is>
      </c>
    </row>
    <row r="24">
      <c r="A24" s="4" t="n">
        <v>4</v>
      </c>
      <c r="B24" s="4" t="n">
        <v>10.53</v>
      </c>
      <c r="C24" s="4" t="inlineStr">
        <is>
          <t>98270</t>
        </is>
      </c>
      <c r="D24" s="4" t="inlineStr">
        <is>
          <t>PROPERTYZIPCODE</t>
        </is>
      </c>
    </row>
    <row r="25">
      <c r="A25" s="4" t="n">
        <v>4</v>
      </c>
      <c r="B25" s="4" t="n">
        <v>10.53</v>
      </c>
      <c r="C25" s="4" t="inlineStr">
        <is>
          <t>98043</t>
        </is>
      </c>
      <c r="D25" s="4" t="inlineStr">
        <is>
          <t>PROPERTYZIPCODE</t>
        </is>
      </c>
    </row>
    <row r="26">
      <c r="A26" s="4" t="n">
        <v>3</v>
      </c>
      <c r="B26" s="4" t="n">
        <v>7.89</v>
      </c>
      <c r="C26" s="4" t="inlineStr">
        <is>
          <t>98208</t>
        </is>
      </c>
      <c r="D26" s="4" t="inlineStr">
        <is>
          <t>PROPERTYZIPCODE</t>
        </is>
      </c>
    </row>
    <row r="27">
      <c r="A27" s="4" t="n">
        <v>3</v>
      </c>
      <c r="B27" s="4" t="n">
        <v>7.89</v>
      </c>
      <c r="C27" s="4" t="inlineStr">
        <is>
          <t>98223</t>
        </is>
      </c>
      <c r="D27" s="4" t="inlineStr">
        <is>
          <t>PROPERTYZIPCODE</t>
        </is>
      </c>
    </row>
    <row r="28">
      <c r="A28" s="4" t="n">
        <v>2</v>
      </c>
      <c r="B28" s="4" t="n">
        <v>5.26</v>
      </c>
      <c r="C28" s="4" t="inlineStr">
        <is>
          <t>98087</t>
        </is>
      </c>
      <c r="D28" s="4" t="inlineStr">
        <is>
          <t>PROPERTYZIPCODE</t>
        </is>
      </c>
    </row>
    <row r="29">
      <c r="A29" s="4" t="n">
        <v>2</v>
      </c>
      <c r="B29" s="4" t="n">
        <v>5.26</v>
      </c>
      <c r="C29" s="4" t="inlineStr">
        <is>
          <t>98034</t>
        </is>
      </c>
      <c r="D29" s="4" t="inlineStr">
        <is>
          <t>PROPERTYZIPCODE</t>
        </is>
      </c>
    </row>
    <row r="30">
      <c r="A30" s="4" t="n">
        <v>2</v>
      </c>
      <c r="B30" s="4" t="n">
        <v>5.26</v>
      </c>
      <c r="C30" s="4" t="inlineStr">
        <is>
          <t>98037</t>
        </is>
      </c>
      <c r="D30" s="4" t="inlineStr">
        <is>
          <t>PROPERTYZIPCODE</t>
        </is>
      </c>
    </row>
    <row r="31">
      <c r="A31" s="4" t="n">
        <v>1</v>
      </c>
      <c r="B31" s="4" t="n">
        <v>2.63</v>
      </c>
      <c r="C31" s="4" t="inlineStr">
        <is>
          <t>98052</t>
        </is>
      </c>
      <c r="D31" s="4" t="inlineStr">
        <is>
          <t>PROPERTYZIPCODE</t>
        </is>
      </c>
    </row>
    <row r="32">
      <c r="A32" s="4" t="n">
        <v>1</v>
      </c>
      <c r="B32" s="4" t="n">
        <v>2.63</v>
      </c>
      <c r="C32" s="4" t="inlineStr">
        <is>
          <t>98021</t>
        </is>
      </c>
      <c r="D32" s="4" t="inlineStr">
        <is>
          <t>PROPERTYZIPCODE</t>
        </is>
      </c>
    </row>
    <row r="33">
      <c r="A33" s="4" t="n">
        <v>1</v>
      </c>
      <c r="B33" s="4" t="n">
        <v>2.63</v>
      </c>
      <c r="C33" s="4" t="inlineStr">
        <is>
          <t>98012</t>
        </is>
      </c>
      <c r="D33" s="4" t="inlineStr">
        <is>
          <t>PROPERTYZIPCODE</t>
        </is>
      </c>
    </row>
    <row r="34">
      <c r="A34" s="4" t="n">
        <v>1</v>
      </c>
      <c r="B34" s="4" t="n">
        <v>2.63</v>
      </c>
      <c r="C34" s="4" t="inlineStr">
        <is>
          <t>98033</t>
        </is>
      </c>
      <c r="D34" s="4" t="inlineStr">
        <is>
          <t>PROPERTYZIPCODE</t>
        </is>
      </c>
    </row>
    <row r="35">
      <c r="A35" s="9" t="n">
        <v>38</v>
      </c>
      <c r="B35" s="9" t="n">
        <v>100</v>
      </c>
      <c r="D35" s="9" t="inlineStr">
        <is>
          <t>Total PROPERTYZIPCODE</t>
        </is>
      </c>
    </row>
    <row r="36">
      <c r="A36" s="4" t="n">
        <v>32</v>
      </c>
      <c r="B36" s="4" t="n">
        <v>84.20999999999999</v>
      </c>
      <c r="C36" s="4" t="inlineStr">
        <is>
          <t>GARDEN</t>
        </is>
      </c>
      <c r="D36" s="4" t="inlineStr">
        <is>
          <t>Property Type</t>
        </is>
      </c>
    </row>
    <row r="37">
      <c r="A37" s="4" t="n">
        <v>4</v>
      </c>
      <c r="B37" s="4" t="n">
        <v>10.53</v>
      </c>
      <c r="C37" s="4" t="inlineStr">
        <is>
          <t>MIDRISE</t>
        </is>
      </c>
      <c r="D37" s="4" t="inlineStr">
        <is>
          <t>Property Type</t>
        </is>
      </c>
    </row>
    <row r="38">
      <c r="A38" s="4" t="n">
        <v>2</v>
      </c>
      <c r="B38" s="4" t="n">
        <v>5.26</v>
      </c>
      <c r="C38" s="4" t="inlineStr">
        <is>
          <t>SENIOR</t>
        </is>
      </c>
      <c r="D38" s="4" t="inlineStr">
        <is>
          <t>Property Type</t>
        </is>
      </c>
    </row>
    <row r="39">
      <c r="A39" s="9" t="n">
        <v>38</v>
      </c>
      <c r="B39" s="9" t="n">
        <v>100</v>
      </c>
      <c r="D39" s="9" t="inlineStr">
        <is>
          <t>Total Property Type</t>
        </is>
      </c>
    </row>
    <row r="40">
      <c r="A40" s="4" t="n">
        <v>8</v>
      </c>
      <c r="B40" s="4" t="n">
        <v>21.05</v>
      </c>
      <c r="C40" s="4" t="inlineStr">
        <is>
          <t>Less than 5 years</t>
        </is>
      </c>
      <c r="D40" s="4" t="inlineStr">
        <is>
          <t>Age of Property</t>
        </is>
      </c>
    </row>
    <row r="41">
      <c r="A41" s="4" t="n">
        <v>15</v>
      </c>
      <c r="B41" s="4" t="n">
        <v>39.47</v>
      </c>
      <c r="C41" s="4" t="inlineStr">
        <is>
          <t>5-9 years</t>
        </is>
      </c>
      <c r="D41" s="4" t="inlineStr">
        <is>
          <t>Age of Property</t>
        </is>
      </c>
    </row>
    <row r="42">
      <c r="A42" s="4" t="n">
        <v>5</v>
      </c>
      <c r="B42" s="4" t="n">
        <v>13.16</v>
      </c>
      <c r="C42" s="4" t="inlineStr">
        <is>
          <t>10-19 years</t>
        </is>
      </c>
      <c r="D42" s="4" t="inlineStr">
        <is>
          <t>Age of Property</t>
        </is>
      </c>
    </row>
    <row r="43">
      <c r="A43" s="4" t="n">
        <v>10</v>
      </c>
      <c r="B43" s="4" t="n">
        <v>26.32</v>
      </c>
      <c r="C43" s="4" t="inlineStr">
        <is>
          <t>20+ years</t>
        </is>
      </c>
      <c r="D43" s="4" t="inlineStr">
        <is>
          <t>Age of Property</t>
        </is>
      </c>
    </row>
    <row r="44">
      <c r="A44" s="9" t="n">
        <v>38</v>
      </c>
      <c r="B44" s="9" t="n">
        <v>100</v>
      </c>
      <c r="D44" s="9" t="inlineStr">
        <is>
          <t>Total Age of Property</t>
        </is>
      </c>
    </row>
    <row r="45">
      <c r="A45" s="4" t="n">
        <v>27</v>
      </c>
      <c r="B45" s="4" t="n">
        <v>71.05</v>
      </c>
      <c r="C45" s="4" t="inlineStr">
        <is>
          <t>Less than 100</t>
        </is>
      </c>
      <c r="D45" s="4" t="inlineStr">
        <is>
          <t>Property Size</t>
        </is>
      </c>
    </row>
    <row r="46">
      <c r="A46" s="4" t="n">
        <v>6</v>
      </c>
      <c r="B46" s="4" t="n">
        <v>15.79</v>
      </c>
      <c r="C46" s="4" t="inlineStr">
        <is>
          <t>100-199</t>
        </is>
      </c>
      <c r="D46" s="4" t="inlineStr">
        <is>
          <t>Property Size</t>
        </is>
      </c>
    </row>
    <row r="47">
      <c r="A47" s="4" t="n">
        <v>3</v>
      </c>
      <c r="B47" s="4" t="n">
        <v>7.89</v>
      </c>
      <c r="C47" s="4" t="inlineStr">
        <is>
          <t>200-299</t>
        </is>
      </c>
      <c r="D47" s="4" t="inlineStr">
        <is>
          <t>Property Size</t>
        </is>
      </c>
    </row>
    <row r="48">
      <c r="A48" s="4" t="n">
        <v>2</v>
      </c>
      <c r="B48" s="4" t="n">
        <v>5.26</v>
      </c>
      <c r="C48" s="4" t="inlineStr">
        <is>
          <t>300-399</t>
        </is>
      </c>
      <c r="D48" s="4" t="inlineStr">
        <is>
          <t>Property Size</t>
        </is>
      </c>
    </row>
    <row r="49">
      <c r="A49" s="9" t="n">
        <v>38</v>
      </c>
      <c r="B49" s="9" t="n">
        <v>100</v>
      </c>
      <c r="D49" s="9" t="inlineStr">
        <is>
          <t>Total Property Size</t>
        </is>
      </c>
    </row>
    <row r="50">
      <c r="A50" s="4" t="n">
        <v>19</v>
      </c>
      <c r="B50" s="4" t="n">
        <v>50</v>
      </c>
      <c r="C50" s="4" t="inlineStr">
        <is>
          <t>MARKETRATE</t>
        </is>
      </c>
      <c r="D50" s="4" t="inlineStr">
        <is>
          <t>Rent Type</t>
        </is>
      </c>
    </row>
    <row r="51">
      <c r="A51" s="4" t="n">
        <v>19</v>
      </c>
      <c r="B51" s="4" t="n">
        <v>50</v>
      </c>
      <c r="C51" s="4" t="inlineStr">
        <is>
          <t>AFFORDABLE</t>
        </is>
      </c>
      <c r="D51" s="4" t="inlineStr">
        <is>
          <t>Rent Type</t>
        </is>
      </c>
    </row>
    <row r="52">
      <c r="A52" s="9" t="n">
        <v>38</v>
      </c>
      <c r="B52" s="9" t="n">
        <v>100</v>
      </c>
      <c r="D52" s="9" t="inlineStr">
        <is>
          <t>Total Rent Type</t>
        </is>
      </c>
    </row>
    <row r="53"/>
  </sheetData>
  <mergeCells count="2">
    <mergeCell ref="A19:D19"/>
    <mergeCell ref="A1:B1"/>
  </mergeCells>
  <pageMargins left="0.75" right="0.75" top="1" bottom="1" header="0.5" footer="0.5"/>
</worksheet>
</file>

<file path=xl/worksheets/sheet283.xml><?xml version="1.0" encoding="utf-8"?>
<worksheet xmlns="http://schemas.openxmlformats.org/spreadsheetml/2006/main">
  <sheetPr>
    <outlinePr summaryBelow="1" summaryRight="1"/>
    <pageSetUpPr/>
  </sheetPr>
  <dimension ref="A1:D57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3313</v>
      </c>
    </row>
    <row r="3">
      <c r="A3" s="6" t="inlineStr">
        <is>
          <t>Sample (Total number of properties)</t>
        </is>
      </c>
      <c r="B3" s="4" t="n">
        <v>42</v>
      </c>
    </row>
    <row r="4">
      <c r="A4" s="6" t="inlineStr">
        <is>
          <t>Average property taxes per unit</t>
        </is>
      </c>
      <c r="B4" s="7" t="n">
        <v>1748</v>
      </c>
    </row>
    <row r="5">
      <c r="A5" s="6" t="inlineStr">
        <is>
          <t>Average payroll expenses per unit</t>
        </is>
      </c>
      <c r="B5" s="7" t="n">
        <v>815</v>
      </c>
    </row>
    <row r="6">
      <c r="A6" s="6" t="inlineStr">
        <is>
          <t>Average capital expenditures per unit</t>
        </is>
      </c>
      <c r="B6" s="7" t="n">
        <v>243</v>
      </c>
    </row>
    <row r="7">
      <c r="A7" s="6" t="inlineStr">
        <is>
          <t>Average mortgage per unit</t>
        </is>
      </c>
      <c r="B7" s="7" t="n">
        <v>10229</v>
      </c>
    </row>
    <row r="8">
      <c r="A8" s="6" t="inlineStr">
        <is>
          <t>Average total operating expenses per unit</t>
        </is>
      </c>
      <c r="B8" s="7" t="n">
        <v>5019</v>
      </c>
    </row>
    <row r="9">
      <c r="A9" s="6" t="inlineStr">
        <is>
          <t>Average total expenses per unit</t>
        </is>
      </c>
      <c r="B9" s="7" t="n">
        <v>18055</v>
      </c>
    </row>
    <row r="10">
      <c r="A10" s="6" t="inlineStr">
        <is>
          <t>Average total profit per unit</t>
        </is>
      </c>
      <c r="B10" s="7" t="n">
        <v>2557</v>
      </c>
    </row>
    <row r="11">
      <c r="A11" s="6" t="inlineStr">
        <is>
          <t>Property taxes per dollar of rent</t>
        </is>
      </c>
      <c r="B11" s="4" t="inlineStr">
        <is>
          <t>8 cents</t>
        </is>
      </c>
    </row>
    <row r="12">
      <c r="A12" s="6" t="inlineStr">
        <is>
          <t>Payroll expenses per dollar of rent</t>
        </is>
      </c>
      <c r="B12" s="4" t="inlineStr">
        <is>
          <t>4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50 cents</t>
        </is>
      </c>
    </row>
    <row r="15">
      <c r="A15" s="6" t="inlineStr">
        <is>
          <t>Total operating expenses per dollar of rent</t>
        </is>
      </c>
      <c r="B15" s="4" t="inlineStr">
        <is>
          <t>24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12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6</v>
      </c>
      <c r="B21" s="4" t="n">
        <v>14.29</v>
      </c>
      <c r="C21" s="4" t="inlineStr">
        <is>
          <t>98203</t>
        </is>
      </c>
      <c r="D21" s="4" t="inlineStr">
        <is>
          <t>PROPERTYZIPCODE</t>
        </is>
      </c>
    </row>
    <row r="22">
      <c r="A22" s="4" t="n">
        <v>6</v>
      </c>
      <c r="B22" s="4" t="n">
        <v>14.29</v>
      </c>
      <c r="C22" s="4" t="inlineStr">
        <is>
          <t>98201</t>
        </is>
      </c>
      <c r="D22" s="4" t="inlineStr">
        <is>
          <t>PROPERTYZIPCODE</t>
        </is>
      </c>
    </row>
    <row r="23">
      <c r="A23" s="4" t="n">
        <v>5</v>
      </c>
      <c r="B23" s="4" t="n">
        <v>11.9</v>
      </c>
      <c r="C23" s="4" t="inlineStr">
        <is>
          <t>98204</t>
        </is>
      </c>
      <c r="D23" s="4" t="inlineStr">
        <is>
          <t>PROPERTYZIPCODE</t>
        </is>
      </c>
    </row>
    <row r="24">
      <c r="A24" s="4" t="n">
        <v>3</v>
      </c>
      <c r="B24" s="4" t="n">
        <v>7.14</v>
      </c>
      <c r="C24" s="4" t="inlineStr">
        <is>
          <t>98037</t>
        </is>
      </c>
      <c r="D24" s="4" t="inlineStr">
        <is>
          <t>PROPERTYZIPCODE</t>
        </is>
      </c>
    </row>
    <row r="25">
      <c r="A25" s="4" t="n">
        <v>3</v>
      </c>
      <c r="B25" s="4" t="n">
        <v>7.14</v>
      </c>
      <c r="C25" s="4" t="inlineStr">
        <is>
          <t>98036</t>
        </is>
      </c>
      <c r="D25" s="4" t="inlineStr">
        <is>
          <t>PROPERTYZIPCODE</t>
        </is>
      </c>
    </row>
    <row r="26">
      <c r="A26" s="4" t="n">
        <v>3</v>
      </c>
      <c r="B26" s="4" t="n">
        <v>7.14</v>
      </c>
      <c r="C26" s="4" t="inlineStr">
        <is>
          <t>98026</t>
        </is>
      </c>
      <c r="D26" s="4" t="inlineStr">
        <is>
          <t>PROPERTYZIPCODE</t>
        </is>
      </c>
    </row>
    <row r="27">
      <c r="A27" s="4" t="n">
        <v>2</v>
      </c>
      <c r="B27" s="4" t="n">
        <v>4.76</v>
      </c>
      <c r="C27" s="4" t="inlineStr">
        <is>
          <t>98208</t>
        </is>
      </c>
      <c r="D27" s="4" t="inlineStr">
        <is>
          <t>PROPERTYZIPCODE</t>
        </is>
      </c>
    </row>
    <row r="28">
      <c r="A28" s="4" t="n">
        <v>2</v>
      </c>
      <c r="B28" s="4" t="n">
        <v>4.76</v>
      </c>
      <c r="C28" s="4" t="inlineStr">
        <is>
          <t>98087</t>
        </is>
      </c>
      <c r="D28" s="4" t="inlineStr">
        <is>
          <t>PROPERTYZIPCODE</t>
        </is>
      </c>
    </row>
    <row r="29">
      <c r="A29" s="4" t="n">
        <v>2</v>
      </c>
      <c r="B29" s="4" t="n">
        <v>4.76</v>
      </c>
      <c r="C29" s="4" t="inlineStr">
        <is>
          <t>98226</t>
        </is>
      </c>
      <c r="D29" s="4" t="inlineStr">
        <is>
          <t>PROPERTYZIPCODE</t>
        </is>
      </c>
    </row>
    <row r="30">
      <c r="A30" s="4" t="n">
        <v>2</v>
      </c>
      <c r="B30" s="4" t="n">
        <v>4.76</v>
      </c>
      <c r="C30" s="4" t="inlineStr">
        <is>
          <t>98225</t>
        </is>
      </c>
      <c r="D30" s="4" t="inlineStr">
        <is>
          <t>PROPERTYZIPCODE</t>
        </is>
      </c>
    </row>
    <row r="31">
      <c r="A31" s="4" t="n">
        <v>2</v>
      </c>
      <c r="B31" s="4" t="n">
        <v>4.76</v>
      </c>
      <c r="C31" s="4" t="inlineStr">
        <is>
          <t>98273</t>
        </is>
      </c>
      <c r="D31" s="4" t="inlineStr">
        <is>
          <t>PROPERTYZIPCODE</t>
        </is>
      </c>
    </row>
    <row r="32">
      <c r="A32" s="4" t="n">
        <v>2</v>
      </c>
      <c r="B32" s="4" t="n">
        <v>4.76</v>
      </c>
      <c r="C32" s="4" t="inlineStr">
        <is>
          <t>98292</t>
        </is>
      </c>
      <c r="D32" s="4" t="inlineStr">
        <is>
          <t>PROPERTYZIPCODE</t>
        </is>
      </c>
    </row>
    <row r="33">
      <c r="A33" s="4" t="n">
        <v>1</v>
      </c>
      <c r="B33" s="4" t="n">
        <v>2.38</v>
      </c>
      <c r="C33" s="4" t="inlineStr">
        <is>
          <t>98275</t>
        </is>
      </c>
      <c r="D33" s="4" t="inlineStr">
        <is>
          <t>PROPERTYZIPCODE</t>
        </is>
      </c>
    </row>
    <row r="34">
      <c r="A34" s="4" t="n">
        <v>1</v>
      </c>
      <c r="B34" s="4" t="n">
        <v>2.38</v>
      </c>
      <c r="C34" s="4" t="inlineStr">
        <is>
          <t>98136</t>
        </is>
      </c>
      <c r="D34" s="4" t="inlineStr">
        <is>
          <t>PROPERTYZIPCODE</t>
        </is>
      </c>
    </row>
    <row r="35">
      <c r="A35" s="4" t="n">
        <v>1</v>
      </c>
      <c r="B35" s="4" t="n">
        <v>2.38</v>
      </c>
      <c r="C35" s="4" t="inlineStr">
        <is>
          <t>98250</t>
        </is>
      </c>
      <c r="D35" s="4" t="inlineStr">
        <is>
          <t>PROPERTYZIPCODE</t>
        </is>
      </c>
    </row>
    <row r="36">
      <c r="A36" s="4" t="n">
        <v>1</v>
      </c>
      <c r="B36" s="4" t="n">
        <v>2.38</v>
      </c>
      <c r="C36" s="4" t="inlineStr">
        <is>
          <t>98274</t>
        </is>
      </c>
      <c r="D36" s="4" t="inlineStr">
        <is>
          <t>PROPERTYZIPCODE</t>
        </is>
      </c>
    </row>
    <row r="37">
      <c r="A37" s="9" t="n">
        <v>42</v>
      </c>
      <c r="B37" s="9" t="n">
        <v>100</v>
      </c>
      <c r="D37" s="9" t="inlineStr">
        <is>
          <t>Total PROPERTYZIPCODE</t>
        </is>
      </c>
    </row>
    <row r="38">
      <c r="A38" s="4" t="n">
        <v>38</v>
      </c>
      <c r="B38" s="4" t="n">
        <v>90.48</v>
      </c>
      <c r="C38" s="4" t="inlineStr">
        <is>
          <t>GARDEN</t>
        </is>
      </c>
      <c r="D38" s="4" t="inlineStr">
        <is>
          <t>Property Type</t>
        </is>
      </c>
    </row>
    <row r="39">
      <c r="A39" s="4" t="n">
        <v>2</v>
      </c>
      <c r="B39" s="4" t="n">
        <v>4.76</v>
      </c>
      <c r="C39" s="4" t="inlineStr">
        <is>
          <t>MIDRISE</t>
        </is>
      </c>
      <c r="D39" s="4" t="inlineStr">
        <is>
          <t>Property Type</t>
        </is>
      </c>
    </row>
    <row r="40">
      <c r="A40" s="4" t="n">
        <v>1</v>
      </c>
      <c r="B40" s="4" t="n">
        <v>2.38</v>
      </c>
      <c r="C40" s="4" t="inlineStr">
        <is>
          <t>SENIOR</t>
        </is>
      </c>
      <c r="D40" s="4" t="inlineStr">
        <is>
          <t>Property Type</t>
        </is>
      </c>
    </row>
    <row r="41">
      <c r="A41" s="4" t="n">
        <v>1</v>
      </c>
      <c r="B41" s="4" t="n">
        <v>2.38</v>
      </c>
      <c r="C41" s="4" t="inlineStr">
        <is>
          <t>MANUF</t>
        </is>
      </c>
      <c r="D41" s="4" t="inlineStr">
        <is>
          <t>Property Type</t>
        </is>
      </c>
    </row>
    <row r="42">
      <c r="A42" s="9" t="n">
        <v>42</v>
      </c>
      <c r="B42" s="9" t="n">
        <v>100</v>
      </c>
      <c r="D42" s="9" t="inlineStr">
        <is>
          <t>Total Property Type</t>
        </is>
      </c>
    </row>
    <row r="43">
      <c r="A43" s="4" t="n">
        <v>4</v>
      </c>
      <c r="B43" s="4" t="n">
        <v>9.52</v>
      </c>
      <c r="C43" s="4" t="inlineStr">
        <is>
          <t>Less than 5 years</t>
        </is>
      </c>
      <c r="D43" s="4" t="inlineStr">
        <is>
          <t>Age of Property</t>
        </is>
      </c>
    </row>
    <row r="44">
      <c r="A44" s="4" t="n">
        <v>15</v>
      </c>
      <c r="B44" s="4" t="n">
        <v>35.71</v>
      </c>
      <c r="C44" s="4" t="inlineStr">
        <is>
          <t>5-9 years</t>
        </is>
      </c>
      <c r="D44" s="4" t="inlineStr">
        <is>
          <t>Age of Property</t>
        </is>
      </c>
    </row>
    <row r="45">
      <c r="A45" s="4" t="n">
        <v>7</v>
      </c>
      <c r="B45" s="4" t="n">
        <v>16.67</v>
      </c>
      <c r="C45" s="4" t="inlineStr">
        <is>
          <t>10-19 years</t>
        </is>
      </c>
      <c r="D45" s="4" t="inlineStr">
        <is>
          <t>Age of Property</t>
        </is>
      </c>
    </row>
    <row r="46">
      <c r="A46" s="4" t="n">
        <v>16</v>
      </c>
      <c r="B46" s="4" t="n">
        <v>38.1</v>
      </c>
      <c r="C46" s="4" t="inlineStr">
        <is>
          <t>20+ years</t>
        </is>
      </c>
      <c r="D46" s="4" t="inlineStr">
        <is>
          <t>Age of Property</t>
        </is>
      </c>
    </row>
    <row r="47">
      <c r="A47" s="9" t="n">
        <v>42</v>
      </c>
      <c r="B47" s="9" t="n">
        <v>100</v>
      </c>
      <c r="D47" s="9" t="inlineStr">
        <is>
          <t>Total Age of Property</t>
        </is>
      </c>
    </row>
    <row r="48">
      <c r="A48" s="4" t="n">
        <v>30</v>
      </c>
      <c r="B48" s="4" t="n">
        <v>71.43000000000001</v>
      </c>
      <c r="C48" s="4" t="inlineStr">
        <is>
          <t>Less than 100</t>
        </is>
      </c>
      <c r="D48" s="4" t="inlineStr">
        <is>
          <t>Property Size</t>
        </is>
      </c>
    </row>
    <row r="49">
      <c r="A49" s="4" t="n">
        <v>7</v>
      </c>
      <c r="B49" s="4" t="n">
        <v>16.67</v>
      </c>
      <c r="C49" s="4" t="inlineStr">
        <is>
          <t>100-199</t>
        </is>
      </c>
      <c r="D49" s="4" t="inlineStr">
        <is>
          <t>Property Size</t>
        </is>
      </c>
    </row>
    <row r="50">
      <c r="A50" s="4" t="n">
        <v>2</v>
      </c>
      <c r="B50" s="4" t="n">
        <v>4.76</v>
      </c>
      <c r="C50" s="4" t="inlineStr">
        <is>
          <t>200-299</t>
        </is>
      </c>
      <c r="D50" s="4" t="inlineStr">
        <is>
          <t>Property Size</t>
        </is>
      </c>
    </row>
    <row r="51">
      <c r="A51" s="4" t="n">
        <v>2</v>
      </c>
      <c r="B51" s="4" t="n">
        <v>4.76</v>
      </c>
      <c r="C51" s="4" t="inlineStr">
        <is>
          <t>300-399</t>
        </is>
      </c>
      <c r="D51" s="4" t="inlineStr">
        <is>
          <t>Property Size</t>
        </is>
      </c>
    </row>
    <row r="52">
      <c r="A52" s="4" t="n">
        <v>1</v>
      </c>
      <c r="B52" s="4" t="n">
        <v>2.38</v>
      </c>
      <c r="C52" s="4" t="inlineStr">
        <is>
          <t>400-499</t>
        </is>
      </c>
      <c r="D52" s="4" t="inlineStr">
        <is>
          <t>Property Size</t>
        </is>
      </c>
    </row>
    <row r="53">
      <c r="A53" s="9" t="n">
        <v>42</v>
      </c>
      <c r="B53" s="9" t="n">
        <v>100</v>
      </c>
      <c r="D53" s="9" t="inlineStr">
        <is>
          <t>Total Property Size</t>
        </is>
      </c>
    </row>
    <row r="54">
      <c r="A54" s="4" t="n">
        <v>27</v>
      </c>
      <c r="B54" s="4" t="n">
        <v>64.29000000000001</v>
      </c>
      <c r="C54" s="4" t="inlineStr">
        <is>
          <t>AFFORDABLE</t>
        </is>
      </c>
      <c r="D54" s="4" t="inlineStr">
        <is>
          <t>Rent Type</t>
        </is>
      </c>
    </row>
    <row r="55">
      <c r="A55" s="4" t="n">
        <v>15</v>
      </c>
      <c r="B55" s="4" t="n">
        <v>35.71</v>
      </c>
      <c r="C55" s="4" t="inlineStr">
        <is>
          <t>MARKETRATE</t>
        </is>
      </c>
      <c r="D55" s="4" t="inlineStr">
        <is>
          <t>Rent Type</t>
        </is>
      </c>
    </row>
    <row r="56">
      <c r="A56" s="9" t="n">
        <v>42</v>
      </c>
      <c r="B56" s="9" t="n">
        <v>100</v>
      </c>
      <c r="D56" s="9" t="inlineStr">
        <is>
          <t>Total Rent Type</t>
        </is>
      </c>
    </row>
    <row r="57"/>
  </sheetData>
  <mergeCells count="2">
    <mergeCell ref="A19:D19"/>
    <mergeCell ref="A1:B1"/>
  </mergeCells>
  <pageMargins left="0.75" right="0.75" top="1" bottom="1" header="0.5" footer="0.5"/>
</worksheet>
</file>

<file path=xl/worksheets/sheet284.xml><?xml version="1.0" encoding="utf-8"?>
<worksheet xmlns="http://schemas.openxmlformats.org/spreadsheetml/2006/main">
  <sheetPr>
    <outlinePr summaryBelow="1" summaryRight="1"/>
    <pageSetUpPr/>
  </sheetPr>
  <dimension ref="A1:D61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6687</v>
      </c>
    </row>
    <row r="3">
      <c r="A3" s="6" t="inlineStr">
        <is>
          <t>Sample (Total number of properties)</t>
        </is>
      </c>
      <c r="B3" s="4" t="n">
        <v>63</v>
      </c>
    </row>
    <row r="4">
      <c r="A4" s="6" t="inlineStr">
        <is>
          <t>Average property taxes per unit</t>
        </is>
      </c>
      <c r="B4" s="7" t="n">
        <v>1596</v>
      </c>
    </row>
    <row r="5">
      <c r="A5" s="6" t="inlineStr">
        <is>
          <t>Average payroll expenses per unit</t>
        </is>
      </c>
      <c r="B5" s="7" t="n">
        <v>1476</v>
      </c>
    </row>
    <row r="6">
      <c r="A6" s="6" t="inlineStr">
        <is>
          <t>Average capital expenditures per unit</t>
        </is>
      </c>
      <c r="B6" s="7" t="n">
        <v>217</v>
      </c>
    </row>
    <row r="7">
      <c r="A7" s="6" t="inlineStr">
        <is>
          <t>Average mortgage per unit</t>
        </is>
      </c>
      <c r="B7" s="7" t="n">
        <v>8647</v>
      </c>
    </row>
    <row r="8">
      <c r="A8" s="6" t="inlineStr">
        <is>
          <t>Average total operating expenses per unit</t>
        </is>
      </c>
      <c r="B8" s="7" t="n">
        <v>4332</v>
      </c>
    </row>
    <row r="9">
      <c r="A9" s="6" t="inlineStr">
        <is>
          <t>Average total expenses per unit</t>
        </is>
      </c>
      <c r="B9" s="7" t="n">
        <v>16268</v>
      </c>
    </row>
    <row r="10">
      <c r="A10" s="6" t="inlineStr">
        <is>
          <t>Average total profit per unit</t>
        </is>
      </c>
      <c r="B10" s="7" t="n">
        <v>2162</v>
      </c>
    </row>
    <row r="11">
      <c r="A11" s="6" t="inlineStr">
        <is>
          <t>Property taxes per dollar of rent</t>
        </is>
      </c>
      <c r="B11" s="4" t="inlineStr">
        <is>
          <t>9 cents</t>
        </is>
      </c>
    </row>
    <row r="12">
      <c r="A12" s="6" t="inlineStr">
        <is>
          <t>Payroll expenses per dollar of rent</t>
        </is>
      </c>
      <c r="B12" s="4" t="inlineStr">
        <is>
          <t>8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47 cents</t>
        </is>
      </c>
    </row>
    <row r="15">
      <c r="A15" s="6" t="inlineStr">
        <is>
          <t>Total operating expenses per dollar of rent</t>
        </is>
      </c>
      <c r="B15" s="4" t="inlineStr">
        <is>
          <t>24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12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17</v>
      </c>
      <c r="B21" s="4" t="n">
        <v>26.98</v>
      </c>
      <c r="C21" s="4" t="inlineStr">
        <is>
          <t>98661</t>
        </is>
      </c>
      <c r="D21" s="4" t="inlineStr">
        <is>
          <t>PROPERTYZIPCODE</t>
        </is>
      </c>
    </row>
    <row r="22">
      <c r="A22" s="4" t="n">
        <v>6</v>
      </c>
      <c r="B22" s="4" t="n">
        <v>9.52</v>
      </c>
      <c r="C22" s="4" t="inlineStr">
        <is>
          <t>98665</t>
        </is>
      </c>
      <c r="D22" s="4" t="inlineStr">
        <is>
          <t>PROPERTYZIPCODE</t>
        </is>
      </c>
    </row>
    <row r="23">
      <c r="A23" s="4" t="n">
        <v>6</v>
      </c>
      <c r="B23" s="4" t="n">
        <v>9.52</v>
      </c>
      <c r="C23" s="4" t="inlineStr">
        <is>
          <t>98682</t>
        </is>
      </c>
      <c r="D23" s="4" t="inlineStr">
        <is>
          <t>PROPERTYZIPCODE</t>
        </is>
      </c>
    </row>
    <row r="24">
      <c r="A24" s="4" t="n">
        <v>4</v>
      </c>
      <c r="B24" s="4" t="n">
        <v>6.35</v>
      </c>
      <c r="C24" s="4" t="inlineStr">
        <is>
          <t>98607</t>
        </is>
      </c>
      <c r="D24" s="4" t="inlineStr">
        <is>
          <t>PROPERTYZIPCODE</t>
        </is>
      </c>
    </row>
    <row r="25">
      <c r="A25" s="4" t="n">
        <v>4</v>
      </c>
      <c r="B25" s="4" t="n">
        <v>6.35</v>
      </c>
      <c r="C25" s="4" t="inlineStr">
        <is>
          <t>98683</t>
        </is>
      </c>
      <c r="D25" s="4" t="inlineStr">
        <is>
          <t>PROPERTYZIPCODE</t>
        </is>
      </c>
    </row>
    <row r="26">
      <c r="A26" s="4" t="n">
        <v>4</v>
      </c>
      <c r="B26" s="4" t="n">
        <v>6.35</v>
      </c>
      <c r="C26" s="4" t="inlineStr">
        <is>
          <t>98684</t>
        </is>
      </c>
      <c r="D26" s="4" t="inlineStr">
        <is>
          <t>PROPERTYZIPCODE</t>
        </is>
      </c>
    </row>
    <row r="27">
      <c r="A27" s="4" t="n">
        <v>4</v>
      </c>
      <c r="B27" s="4" t="n">
        <v>6.35</v>
      </c>
      <c r="C27" s="4" t="inlineStr">
        <is>
          <t>98664</t>
        </is>
      </c>
      <c r="D27" s="4" t="inlineStr">
        <is>
          <t>PROPERTYZIPCODE</t>
        </is>
      </c>
    </row>
    <row r="28">
      <c r="A28" s="4" t="n">
        <v>3</v>
      </c>
      <c r="B28" s="4" t="n">
        <v>4.76</v>
      </c>
      <c r="C28" s="4" t="inlineStr">
        <is>
          <t>98604</t>
        </is>
      </c>
      <c r="D28" s="4" t="inlineStr">
        <is>
          <t>PROPERTYZIPCODE</t>
        </is>
      </c>
    </row>
    <row r="29">
      <c r="A29" s="4" t="n">
        <v>2</v>
      </c>
      <c r="B29" s="4" t="n">
        <v>3.17</v>
      </c>
      <c r="C29" s="4" t="inlineStr">
        <is>
          <t>98632</t>
        </is>
      </c>
      <c r="D29" s="4" t="inlineStr">
        <is>
          <t>PROPERTYZIPCODE</t>
        </is>
      </c>
    </row>
    <row r="30">
      <c r="A30" s="4" t="n">
        <v>2</v>
      </c>
      <c r="B30" s="4" t="n">
        <v>3.17</v>
      </c>
      <c r="C30" s="4" t="inlineStr">
        <is>
          <t>98662</t>
        </is>
      </c>
      <c r="D30" s="4" t="inlineStr">
        <is>
          <t>PROPERTYZIPCODE</t>
        </is>
      </c>
    </row>
    <row r="31">
      <c r="A31" s="4" t="n">
        <v>2</v>
      </c>
      <c r="B31" s="4" t="n">
        <v>3.17</v>
      </c>
      <c r="C31" s="4" t="inlineStr">
        <is>
          <t>98685</t>
        </is>
      </c>
      <c r="D31" s="4" t="inlineStr">
        <is>
          <t>PROPERTYZIPCODE</t>
        </is>
      </c>
    </row>
    <row r="32">
      <c r="A32" s="4" t="n">
        <v>1</v>
      </c>
      <c r="B32" s="4" t="n">
        <v>1.59</v>
      </c>
      <c r="C32" s="4" t="inlineStr">
        <is>
          <t>98660</t>
        </is>
      </c>
      <c r="D32" s="4" t="inlineStr">
        <is>
          <t>PROPERTYZIPCODE</t>
        </is>
      </c>
    </row>
    <row r="33">
      <c r="A33" s="4" t="n">
        <v>1</v>
      </c>
      <c r="B33" s="4" t="n">
        <v>1.59</v>
      </c>
      <c r="C33" s="4" t="inlineStr">
        <is>
          <t>98686</t>
        </is>
      </c>
      <c r="D33" s="4" t="inlineStr">
        <is>
          <t>PROPERTYZIPCODE</t>
        </is>
      </c>
    </row>
    <row r="34">
      <c r="A34" s="4" t="n">
        <v>1</v>
      </c>
      <c r="B34" s="4" t="n">
        <v>1.59</v>
      </c>
      <c r="C34" s="4" t="inlineStr">
        <is>
          <t>98589</t>
        </is>
      </c>
      <c r="D34" s="4" t="inlineStr">
        <is>
          <t>PROPERTYZIPCODE</t>
        </is>
      </c>
    </row>
    <row r="35">
      <c r="A35" s="4" t="n">
        <v>1</v>
      </c>
      <c r="B35" s="4" t="n">
        <v>1.59</v>
      </c>
      <c r="C35" s="4" t="inlineStr">
        <is>
          <t>98606</t>
        </is>
      </c>
      <c r="D35" s="4" t="inlineStr">
        <is>
          <t>PROPERTYZIPCODE</t>
        </is>
      </c>
    </row>
    <row r="36">
      <c r="A36" s="4" t="n">
        <v>1</v>
      </c>
      <c r="B36" s="4" t="n">
        <v>1.59</v>
      </c>
      <c r="C36" s="4" t="inlineStr">
        <is>
          <t>98625</t>
        </is>
      </c>
      <c r="D36" s="4" t="inlineStr">
        <is>
          <t>PROPERTYZIPCODE</t>
        </is>
      </c>
    </row>
    <row r="37">
      <c r="A37" s="4" t="n">
        <v>1</v>
      </c>
      <c r="B37" s="4" t="n">
        <v>1.59</v>
      </c>
      <c r="C37" s="4" t="inlineStr">
        <is>
          <t>98626</t>
        </is>
      </c>
      <c r="D37" s="4" t="inlineStr">
        <is>
          <t>PROPERTYZIPCODE</t>
        </is>
      </c>
    </row>
    <row r="38">
      <c r="A38" s="4" t="n">
        <v>1</v>
      </c>
      <c r="B38" s="4" t="n">
        <v>1.59</v>
      </c>
      <c r="C38" s="4" t="inlineStr">
        <is>
          <t>98663</t>
        </is>
      </c>
      <c r="D38" s="4" t="inlineStr">
        <is>
          <t>PROPERTYZIPCODE</t>
        </is>
      </c>
    </row>
    <row r="39">
      <c r="A39" s="4" t="n">
        <v>1</v>
      </c>
      <c r="B39" s="4" t="n">
        <v>1.59</v>
      </c>
      <c r="C39" s="4" t="inlineStr">
        <is>
          <t>98531</t>
        </is>
      </c>
      <c r="D39" s="4" t="inlineStr">
        <is>
          <t>PROPERTYZIPCODE</t>
        </is>
      </c>
    </row>
    <row r="40">
      <c r="A40" s="4" t="n">
        <v>1</v>
      </c>
      <c r="B40" s="4" t="n">
        <v>1.59</v>
      </c>
      <c r="C40" s="4" t="inlineStr">
        <is>
          <t>98579</t>
        </is>
      </c>
      <c r="D40" s="4" t="inlineStr">
        <is>
          <t>PROPERTYZIPCODE</t>
        </is>
      </c>
    </row>
    <row r="41">
      <c r="A41" s="9" t="n">
        <v>63</v>
      </c>
      <c r="B41" s="9" t="n">
        <v>100</v>
      </c>
      <c r="D41" s="9" t="inlineStr">
        <is>
          <t>Total PROPERTYZIPCODE</t>
        </is>
      </c>
    </row>
    <row r="42">
      <c r="A42" s="4" t="n">
        <v>55</v>
      </c>
      <c r="B42" s="4" t="n">
        <v>87.3</v>
      </c>
      <c r="C42" s="4" t="inlineStr">
        <is>
          <t>GARDEN</t>
        </is>
      </c>
      <c r="D42" s="4" t="inlineStr">
        <is>
          <t>Property Type</t>
        </is>
      </c>
    </row>
    <row r="43">
      <c r="A43" s="4" t="n">
        <v>5</v>
      </c>
      <c r="B43" s="4" t="n">
        <v>7.94</v>
      </c>
      <c r="C43" s="4" t="inlineStr">
        <is>
          <t>MANUF</t>
        </is>
      </c>
      <c r="D43" s="4" t="inlineStr">
        <is>
          <t>Property Type</t>
        </is>
      </c>
    </row>
    <row r="44">
      <c r="A44" s="4" t="n">
        <v>2</v>
      </c>
      <c r="B44" s="4" t="n">
        <v>3.17</v>
      </c>
      <c r="C44" s="4" t="inlineStr">
        <is>
          <t>MIDRISE</t>
        </is>
      </c>
      <c r="D44" s="4" t="inlineStr">
        <is>
          <t>Property Type</t>
        </is>
      </c>
    </row>
    <row r="45">
      <c r="A45" s="4" t="n">
        <v>1</v>
      </c>
      <c r="B45" s="4" t="n">
        <v>1.59</v>
      </c>
      <c r="C45" s="4" t="inlineStr">
        <is>
          <t>SENIOR</t>
        </is>
      </c>
      <c r="D45" s="4" t="inlineStr">
        <is>
          <t>Property Type</t>
        </is>
      </c>
    </row>
    <row r="46">
      <c r="A46" s="9" t="n">
        <v>63</v>
      </c>
      <c r="B46" s="9" t="n">
        <v>100</v>
      </c>
      <c r="D46" s="9" t="inlineStr">
        <is>
          <t>Total Property Type</t>
        </is>
      </c>
    </row>
    <row r="47">
      <c r="A47" s="4" t="n">
        <v>3</v>
      </c>
      <c r="B47" s="4" t="n">
        <v>4.76</v>
      </c>
      <c r="C47" s="4" t="inlineStr">
        <is>
          <t>Less than 5 years</t>
        </is>
      </c>
      <c r="D47" s="4" t="inlineStr">
        <is>
          <t>Age of Property</t>
        </is>
      </c>
    </row>
    <row r="48">
      <c r="A48" s="4" t="n">
        <v>26</v>
      </c>
      <c r="B48" s="4" t="n">
        <v>41.27</v>
      </c>
      <c r="C48" s="4" t="inlineStr">
        <is>
          <t>5-9 years</t>
        </is>
      </c>
      <c r="D48" s="4" t="inlineStr">
        <is>
          <t>Age of Property</t>
        </is>
      </c>
    </row>
    <row r="49">
      <c r="A49" s="4" t="n">
        <v>9</v>
      </c>
      <c r="B49" s="4" t="n">
        <v>14.29</v>
      </c>
      <c r="C49" s="4" t="inlineStr">
        <is>
          <t>10-19 years</t>
        </is>
      </c>
      <c r="D49" s="4" t="inlineStr">
        <is>
          <t>Age of Property</t>
        </is>
      </c>
    </row>
    <row r="50">
      <c r="A50" s="4" t="n">
        <v>25</v>
      </c>
      <c r="B50" s="4" t="n">
        <v>39.68</v>
      </c>
      <c r="C50" s="4" t="inlineStr">
        <is>
          <t>20+ years</t>
        </is>
      </c>
      <c r="D50" s="4" t="inlineStr">
        <is>
          <t>Age of Property</t>
        </is>
      </c>
    </row>
    <row r="51">
      <c r="A51" s="9" t="n">
        <v>63</v>
      </c>
      <c r="B51" s="9" t="n">
        <v>100</v>
      </c>
      <c r="D51" s="9" t="inlineStr">
        <is>
          <t>Total Age of Property</t>
        </is>
      </c>
    </row>
    <row r="52">
      <c r="A52" s="4" t="n">
        <v>34</v>
      </c>
      <c r="B52" s="4" t="n">
        <v>53.97</v>
      </c>
      <c r="C52" s="4" t="inlineStr">
        <is>
          <t>Less than 100</t>
        </is>
      </c>
      <c r="D52" s="4" t="inlineStr">
        <is>
          <t>Property Size</t>
        </is>
      </c>
    </row>
    <row r="53">
      <c r="A53" s="4" t="n">
        <v>21</v>
      </c>
      <c r="B53" s="4" t="n">
        <v>33.33</v>
      </c>
      <c r="C53" s="4" t="inlineStr">
        <is>
          <t>100-199</t>
        </is>
      </c>
      <c r="D53" s="4" t="inlineStr">
        <is>
          <t>Property Size</t>
        </is>
      </c>
    </row>
    <row r="54">
      <c r="A54" s="4" t="n">
        <v>4</v>
      </c>
      <c r="B54" s="4" t="n">
        <v>6.35</v>
      </c>
      <c r="C54" s="4" t="inlineStr">
        <is>
          <t>200-299</t>
        </is>
      </c>
      <c r="D54" s="4" t="inlineStr">
        <is>
          <t>Property Size</t>
        </is>
      </c>
    </row>
    <row r="55">
      <c r="A55" s="4" t="n">
        <v>3</v>
      </c>
      <c r="B55" s="4" t="n">
        <v>4.76</v>
      </c>
      <c r="C55" s="4" t="inlineStr">
        <is>
          <t>300-399</t>
        </is>
      </c>
      <c r="D55" s="4" t="inlineStr">
        <is>
          <t>Property Size</t>
        </is>
      </c>
    </row>
    <row r="56">
      <c r="A56" s="4" t="n">
        <v>1</v>
      </c>
      <c r="B56" s="4" t="n">
        <v>1.59</v>
      </c>
      <c r="C56" s="4" t="inlineStr">
        <is>
          <t>400-499</t>
        </is>
      </c>
      <c r="D56" s="4" t="inlineStr">
        <is>
          <t>Property Size</t>
        </is>
      </c>
    </row>
    <row r="57">
      <c r="A57" s="9" t="n">
        <v>63</v>
      </c>
      <c r="B57" s="9" t="n">
        <v>100</v>
      </c>
      <c r="D57" s="9" t="inlineStr">
        <is>
          <t>Total Property Size</t>
        </is>
      </c>
    </row>
    <row r="58">
      <c r="A58" s="4" t="n">
        <v>37</v>
      </c>
      <c r="B58" s="4" t="n">
        <v>58.73</v>
      </c>
      <c r="C58" s="4" t="inlineStr">
        <is>
          <t>AFFORDABLE</t>
        </is>
      </c>
      <c r="D58" s="4" t="inlineStr">
        <is>
          <t>Rent Type</t>
        </is>
      </c>
    </row>
    <row r="59">
      <c r="A59" s="4" t="n">
        <v>26</v>
      </c>
      <c r="B59" s="4" t="n">
        <v>41.27</v>
      </c>
      <c r="C59" s="4" t="inlineStr">
        <is>
          <t>MARKETRATE</t>
        </is>
      </c>
      <c r="D59" s="4" t="inlineStr">
        <is>
          <t>Rent Type</t>
        </is>
      </c>
    </row>
    <row r="60">
      <c r="A60" s="9" t="n">
        <v>63</v>
      </c>
      <c r="B60" s="9" t="n">
        <v>100</v>
      </c>
      <c r="D60" s="9" t="inlineStr">
        <is>
          <t>Total Rent Type</t>
        </is>
      </c>
    </row>
    <row r="61"/>
  </sheetData>
  <mergeCells count="2">
    <mergeCell ref="A19:D19"/>
    <mergeCell ref="A1:B1"/>
  </mergeCells>
  <pageMargins left="0.75" right="0.75" top="1" bottom="1" header="0.5" footer="0.5"/>
</worksheet>
</file>

<file path=xl/worksheets/sheet285.xml><?xml version="1.0" encoding="utf-8"?>
<worksheet xmlns="http://schemas.openxmlformats.org/spreadsheetml/2006/main">
  <sheetPr>
    <outlinePr summaryBelow="1" summaryRight="1"/>
    <pageSetUpPr/>
  </sheetPr>
  <dimension ref="A1:D50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5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3257</v>
      </c>
    </row>
    <row r="3">
      <c r="A3" s="6" t="inlineStr">
        <is>
          <t>Sample (Total number of properties)</t>
        </is>
      </c>
      <c r="B3" s="4" t="n">
        <v>28</v>
      </c>
    </row>
    <row r="4">
      <c r="A4" s="6" t="inlineStr">
        <is>
          <t>Average property taxes per unit</t>
        </is>
      </c>
      <c r="B4" s="7" t="n">
        <v>849</v>
      </c>
    </row>
    <row r="5">
      <c r="A5" s="6" t="inlineStr">
        <is>
          <t>Average payroll expenses per unit</t>
        </is>
      </c>
      <c r="B5" s="7" t="n">
        <v>1175</v>
      </c>
    </row>
    <row r="6">
      <c r="A6" s="6" t="inlineStr">
        <is>
          <t>Average capital expenditures per unit</t>
        </is>
      </c>
      <c r="B6" s="7" t="n">
        <v>234</v>
      </c>
    </row>
    <row r="7">
      <c r="A7" s="6" t="inlineStr">
        <is>
          <t>Average mortgage per unit</t>
        </is>
      </c>
      <c r="B7" s="7" t="n">
        <v>6562</v>
      </c>
    </row>
    <row r="8">
      <c r="A8" s="6" t="inlineStr">
        <is>
          <t>Average total operating expenses per unit</t>
        </is>
      </c>
      <c r="B8" s="7" t="n">
        <v>3475</v>
      </c>
    </row>
    <row r="9">
      <c r="A9" s="6" t="inlineStr">
        <is>
          <t>Average total expenses per unit</t>
        </is>
      </c>
      <c r="B9" s="7" t="n">
        <v>12294</v>
      </c>
    </row>
    <row r="10">
      <c r="A10" s="6" t="inlineStr">
        <is>
          <t>Average total profit per unit</t>
        </is>
      </c>
      <c r="B10" s="7" t="n">
        <v>1640</v>
      </c>
    </row>
    <row r="11">
      <c r="A11" s="6" t="inlineStr">
        <is>
          <t>Property taxes per dollar of rent</t>
        </is>
      </c>
      <c r="B11" s="4" t="inlineStr">
        <is>
          <t>6 cents</t>
        </is>
      </c>
    </row>
    <row r="12">
      <c r="A12" s="6" t="inlineStr">
        <is>
          <t>Payroll expenses per dollar of rent</t>
        </is>
      </c>
      <c r="B12" s="4" t="inlineStr">
        <is>
          <t>8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47 cents</t>
        </is>
      </c>
    </row>
    <row r="15">
      <c r="A15" s="6" t="inlineStr">
        <is>
          <t>Total operating expenses per dollar of rent</t>
        </is>
      </c>
      <c r="B15" s="4" t="inlineStr">
        <is>
          <t>25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12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8</v>
      </c>
      <c r="B21" s="4" t="n">
        <v>28.57</v>
      </c>
      <c r="C21" s="4" t="inlineStr">
        <is>
          <t>99336</t>
        </is>
      </c>
      <c r="D21" s="4" t="inlineStr">
        <is>
          <t>PROPERTYZIPCODE</t>
        </is>
      </c>
    </row>
    <row r="22">
      <c r="A22" s="4" t="n">
        <v>6</v>
      </c>
      <c r="B22" s="4" t="n">
        <v>21.43</v>
      </c>
      <c r="C22" s="4" t="inlineStr">
        <is>
          <t>99352</t>
        </is>
      </c>
      <c r="D22" s="4" t="inlineStr">
        <is>
          <t>PROPERTYZIPCODE</t>
        </is>
      </c>
    </row>
    <row r="23">
      <c r="A23" s="4" t="n">
        <v>2</v>
      </c>
      <c r="B23" s="4" t="n">
        <v>7.14</v>
      </c>
      <c r="C23" s="4" t="inlineStr">
        <is>
          <t>98802</t>
        </is>
      </c>
      <c r="D23" s="4" t="inlineStr">
        <is>
          <t>PROPERTYZIPCODE</t>
        </is>
      </c>
    </row>
    <row r="24">
      <c r="A24" s="4" t="n">
        <v>2</v>
      </c>
      <c r="B24" s="4" t="n">
        <v>7.14</v>
      </c>
      <c r="C24" s="4" t="inlineStr">
        <is>
          <t>99301</t>
        </is>
      </c>
      <c r="D24" s="4" t="inlineStr">
        <is>
          <t>PROPERTYZIPCODE</t>
        </is>
      </c>
    </row>
    <row r="25">
      <c r="A25" s="4" t="n">
        <v>2</v>
      </c>
      <c r="B25" s="4" t="n">
        <v>7.14</v>
      </c>
      <c r="C25" s="4" t="inlineStr">
        <is>
          <t>98901</t>
        </is>
      </c>
      <c r="D25" s="4" t="inlineStr">
        <is>
          <t>PROPERTYZIPCODE</t>
        </is>
      </c>
    </row>
    <row r="26">
      <c r="A26" s="4" t="n">
        <v>1</v>
      </c>
      <c r="B26" s="4" t="n">
        <v>3.57</v>
      </c>
      <c r="C26" s="4" t="inlineStr">
        <is>
          <t>99354</t>
        </is>
      </c>
      <c r="D26" s="4" t="inlineStr">
        <is>
          <t>PROPERTYZIPCODE</t>
        </is>
      </c>
    </row>
    <row r="27">
      <c r="A27" s="4" t="n">
        <v>1</v>
      </c>
      <c r="B27" s="4" t="n">
        <v>3.57</v>
      </c>
      <c r="C27" s="4" t="inlineStr">
        <is>
          <t>98902</t>
        </is>
      </c>
      <c r="D27" s="4" t="inlineStr">
        <is>
          <t>PROPERTYZIPCODE</t>
        </is>
      </c>
    </row>
    <row r="28">
      <c r="A28" s="4" t="n">
        <v>1</v>
      </c>
      <c r="B28" s="4" t="n">
        <v>3.57</v>
      </c>
      <c r="C28" s="4" t="inlineStr">
        <is>
          <t>98903</t>
        </is>
      </c>
      <c r="D28" s="4" t="inlineStr">
        <is>
          <t>PROPERTYZIPCODE</t>
        </is>
      </c>
    </row>
    <row r="29">
      <c r="A29" s="4" t="n">
        <v>1</v>
      </c>
      <c r="B29" s="4" t="n">
        <v>3.57</v>
      </c>
      <c r="C29" s="4" t="inlineStr">
        <is>
          <t>98908</t>
        </is>
      </c>
      <c r="D29" s="4" t="inlineStr">
        <is>
          <t>PROPERTYZIPCODE</t>
        </is>
      </c>
    </row>
    <row r="30">
      <c r="A30" s="4" t="n">
        <v>1</v>
      </c>
      <c r="B30" s="4" t="n">
        <v>3.57</v>
      </c>
      <c r="C30" s="4" t="inlineStr">
        <is>
          <t>99338</t>
        </is>
      </c>
      <c r="D30" s="4" t="inlineStr">
        <is>
          <t>PROPERTYZIPCODE</t>
        </is>
      </c>
    </row>
    <row r="31">
      <c r="A31" s="4" t="n">
        <v>1</v>
      </c>
      <c r="B31" s="4" t="n">
        <v>3.57</v>
      </c>
      <c r="C31" s="4" t="inlineStr">
        <is>
          <t>98944</t>
        </is>
      </c>
      <c r="D31" s="4" t="inlineStr">
        <is>
          <t>PROPERTYZIPCODE</t>
        </is>
      </c>
    </row>
    <row r="32">
      <c r="A32" s="4" t="n">
        <v>1</v>
      </c>
      <c r="B32" s="4" t="n">
        <v>3.57</v>
      </c>
      <c r="C32" s="4" t="inlineStr">
        <is>
          <t>98812</t>
        </is>
      </c>
      <c r="D32" s="4" t="inlineStr">
        <is>
          <t>PROPERTYZIPCODE</t>
        </is>
      </c>
    </row>
    <row r="33">
      <c r="A33" s="4" t="n">
        <v>1</v>
      </c>
      <c r="B33" s="4" t="n">
        <v>3.57</v>
      </c>
      <c r="C33" s="4" t="inlineStr">
        <is>
          <t>99350</t>
        </is>
      </c>
      <c r="D33" s="4" t="inlineStr">
        <is>
          <t>PROPERTYZIPCODE</t>
        </is>
      </c>
    </row>
    <row r="34">
      <c r="A34" s="9" t="n">
        <v>28</v>
      </c>
      <c r="B34" s="9" t="n">
        <v>100</v>
      </c>
      <c r="D34" s="9" t="inlineStr">
        <is>
          <t>Total PROPERTYZIPCODE</t>
        </is>
      </c>
    </row>
    <row r="35">
      <c r="A35" s="4" t="n">
        <v>21</v>
      </c>
      <c r="B35" s="4" t="n">
        <v>75</v>
      </c>
      <c r="C35" s="4" t="inlineStr">
        <is>
          <t>GARDEN</t>
        </is>
      </c>
      <c r="D35" s="4" t="inlineStr">
        <is>
          <t>Property Type</t>
        </is>
      </c>
    </row>
    <row r="36">
      <c r="A36" s="4" t="n">
        <v>6</v>
      </c>
      <c r="B36" s="4" t="n">
        <v>21.43</v>
      </c>
      <c r="C36" s="4" t="inlineStr">
        <is>
          <t>MANUF</t>
        </is>
      </c>
      <c r="D36" s="4" t="inlineStr">
        <is>
          <t>Property Type</t>
        </is>
      </c>
    </row>
    <row r="37">
      <c r="A37" s="4" t="n">
        <v>1</v>
      </c>
      <c r="B37" s="4" t="n">
        <v>3.57</v>
      </c>
      <c r="C37" s="4" t="inlineStr">
        <is>
          <t>SENIOR</t>
        </is>
      </c>
      <c r="D37" s="4" t="inlineStr">
        <is>
          <t>Property Type</t>
        </is>
      </c>
    </row>
    <row r="38">
      <c r="A38" s="9" t="n">
        <v>28</v>
      </c>
      <c r="B38" s="9" t="n">
        <v>100</v>
      </c>
      <c r="D38" s="9" t="inlineStr">
        <is>
          <t>Total Property Type</t>
        </is>
      </c>
    </row>
    <row r="39">
      <c r="A39" s="4" t="n">
        <v>2</v>
      </c>
      <c r="B39" s="4" t="n">
        <v>7.14</v>
      </c>
      <c r="C39" s="4" t="inlineStr">
        <is>
          <t>5-9 years</t>
        </is>
      </c>
      <c r="D39" s="4" t="inlineStr">
        <is>
          <t>Age of Property</t>
        </is>
      </c>
    </row>
    <row r="40">
      <c r="A40" s="4" t="n">
        <v>5</v>
      </c>
      <c r="B40" s="4" t="n">
        <v>17.86</v>
      </c>
      <c r="C40" s="4" t="inlineStr">
        <is>
          <t>10-19 years</t>
        </is>
      </c>
      <c r="D40" s="4" t="inlineStr">
        <is>
          <t>Age of Property</t>
        </is>
      </c>
    </row>
    <row r="41">
      <c r="A41" s="4" t="n">
        <v>21</v>
      </c>
      <c r="B41" s="4" t="n">
        <v>75</v>
      </c>
      <c r="C41" s="4" t="inlineStr">
        <is>
          <t>20+ years</t>
        </is>
      </c>
      <c r="D41" s="4" t="inlineStr">
        <is>
          <t>Age of Property</t>
        </is>
      </c>
    </row>
    <row r="42">
      <c r="A42" s="9" t="n">
        <v>28</v>
      </c>
      <c r="B42" s="9" t="n">
        <v>100</v>
      </c>
      <c r="D42" s="9" t="inlineStr">
        <is>
          <t>Total Age of Property</t>
        </is>
      </c>
    </row>
    <row r="43">
      <c r="A43" s="4" t="n">
        <v>14</v>
      </c>
      <c r="B43" s="4" t="n">
        <v>50</v>
      </c>
      <c r="C43" s="4" t="inlineStr">
        <is>
          <t>Less than 100</t>
        </is>
      </c>
      <c r="D43" s="4" t="inlineStr">
        <is>
          <t>Property Size</t>
        </is>
      </c>
    </row>
    <row r="44">
      <c r="A44" s="4" t="n">
        <v>9</v>
      </c>
      <c r="B44" s="4" t="n">
        <v>32.14</v>
      </c>
      <c r="C44" s="4" t="inlineStr">
        <is>
          <t>100-199</t>
        </is>
      </c>
      <c r="D44" s="4" t="inlineStr">
        <is>
          <t>Property Size</t>
        </is>
      </c>
    </row>
    <row r="45">
      <c r="A45" s="4" t="n">
        <v>5</v>
      </c>
      <c r="B45" s="4" t="n">
        <v>17.86</v>
      </c>
      <c r="C45" s="4" t="inlineStr">
        <is>
          <t>200-299</t>
        </is>
      </c>
      <c r="D45" s="4" t="inlineStr">
        <is>
          <t>Property Size</t>
        </is>
      </c>
    </row>
    <row r="46">
      <c r="A46" s="9" t="n">
        <v>28</v>
      </c>
      <c r="B46" s="9" t="n">
        <v>100</v>
      </c>
      <c r="D46" s="9" t="inlineStr">
        <is>
          <t>Total Property Size</t>
        </is>
      </c>
    </row>
    <row r="47">
      <c r="A47" s="4" t="n">
        <v>19</v>
      </c>
      <c r="B47" s="4" t="n">
        <v>67.86</v>
      </c>
      <c r="C47" s="4" t="inlineStr">
        <is>
          <t>AFFORDABLE</t>
        </is>
      </c>
      <c r="D47" s="4" t="inlineStr">
        <is>
          <t>Rent Type</t>
        </is>
      </c>
    </row>
    <row r="48">
      <c r="A48" s="4" t="n">
        <v>9</v>
      </c>
      <c r="B48" s="4" t="n">
        <v>32.14</v>
      </c>
      <c r="C48" s="4" t="inlineStr">
        <is>
          <t>MARKETRATE</t>
        </is>
      </c>
      <c r="D48" s="4" t="inlineStr">
        <is>
          <t>Rent Type</t>
        </is>
      </c>
    </row>
    <row r="49">
      <c r="A49" s="9" t="n">
        <v>28</v>
      </c>
      <c r="B49" s="9" t="n">
        <v>100</v>
      </c>
      <c r="D49" s="9" t="inlineStr">
        <is>
          <t>Total Rent Type</t>
        </is>
      </c>
    </row>
    <row r="50"/>
  </sheetData>
  <mergeCells count="2">
    <mergeCell ref="A19:D19"/>
    <mergeCell ref="A1:B1"/>
  </mergeCells>
  <pageMargins left="0.75" right="0.75" top="1" bottom="1" header="0.5" footer="0.5"/>
</worksheet>
</file>

<file path=xl/worksheets/sheet286.xml><?xml version="1.0" encoding="utf-8"?>
<worksheet xmlns="http://schemas.openxmlformats.org/spreadsheetml/2006/main">
  <sheetPr>
    <outlinePr summaryBelow="1" summaryRight="1"/>
    <pageSetUpPr/>
  </sheetPr>
  <dimension ref="A1:D57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3478</v>
      </c>
    </row>
    <row r="3">
      <c r="A3" s="6" t="inlineStr">
        <is>
          <t>Sample (Total number of properties)</t>
        </is>
      </c>
      <c r="B3" s="4" t="n">
        <v>55</v>
      </c>
    </row>
    <row r="4">
      <c r="A4" s="6" t="inlineStr">
        <is>
          <t>Average property taxes per unit</t>
        </is>
      </c>
      <c r="B4" s="7" t="n">
        <v>2085</v>
      </c>
    </row>
    <row r="5">
      <c r="A5" s="6" t="inlineStr">
        <is>
          <t>Average payroll expenses per unit</t>
        </is>
      </c>
      <c r="B5" s="7" t="n">
        <v>1168</v>
      </c>
    </row>
    <row r="6">
      <c r="A6" s="6" t="inlineStr">
        <is>
          <t>Average capital expenditures per unit</t>
        </is>
      </c>
      <c r="B6" s="7" t="n">
        <v>237</v>
      </c>
    </row>
    <row r="7">
      <c r="A7" s="6" t="inlineStr">
        <is>
          <t>Average mortgage per unit</t>
        </is>
      </c>
      <c r="B7" s="7" t="n">
        <v>8823</v>
      </c>
    </row>
    <row r="8">
      <c r="A8" s="6" t="inlineStr">
        <is>
          <t>Average total operating expenses per unit</t>
        </is>
      </c>
      <c r="B8" s="7" t="n">
        <v>5255</v>
      </c>
    </row>
    <row r="9">
      <c r="A9" s="6" t="inlineStr">
        <is>
          <t>Average total expenses per unit</t>
        </is>
      </c>
      <c r="B9" s="7" t="n">
        <v>17569</v>
      </c>
    </row>
    <row r="10">
      <c r="A10" s="6" t="inlineStr">
        <is>
          <t>Average total profit per unit</t>
        </is>
      </c>
      <c r="B10" s="7" t="n">
        <v>2199</v>
      </c>
    </row>
    <row r="11">
      <c r="A11" s="6" t="inlineStr">
        <is>
          <t>Property taxes per dollar of rent</t>
        </is>
      </c>
      <c r="B11" s="4" t="inlineStr">
        <is>
          <t>11 cents</t>
        </is>
      </c>
    </row>
    <row r="12">
      <c r="A12" s="6" t="inlineStr">
        <is>
          <t>Payroll expenses per dollar of rent</t>
        </is>
      </c>
      <c r="B12" s="4" t="inlineStr">
        <is>
          <t>6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45 cents</t>
        </is>
      </c>
    </row>
    <row r="15">
      <c r="A15" s="6" t="inlineStr">
        <is>
          <t>Total operating expenses per dollar of rent</t>
        </is>
      </c>
      <c r="B15" s="4" t="inlineStr">
        <is>
          <t>27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14</v>
      </c>
      <c r="B21" s="4" t="n">
        <v>25.45</v>
      </c>
      <c r="C21" s="4" t="inlineStr">
        <is>
          <t>98405</t>
        </is>
      </c>
      <c r="D21" s="4" t="inlineStr">
        <is>
          <t>PROPERTYZIPCODE</t>
        </is>
      </c>
    </row>
    <row r="22">
      <c r="A22" s="4" t="n">
        <v>9</v>
      </c>
      <c r="B22" s="4" t="n">
        <v>16.36</v>
      </c>
      <c r="C22" s="4" t="inlineStr">
        <is>
          <t>98409</t>
        </is>
      </c>
      <c r="D22" s="4" t="inlineStr">
        <is>
          <t>PROPERTYZIPCODE</t>
        </is>
      </c>
    </row>
    <row r="23">
      <c r="A23" s="4" t="n">
        <v>6</v>
      </c>
      <c r="B23" s="4" t="n">
        <v>10.91</v>
      </c>
      <c r="C23" s="4" t="inlineStr">
        <is>
          <t>98406</t>
        </is>
      </c>
      <c r="D23" s="4" t="inlineStr">
        <is>
          <t>PROPERTYZIPCODE</t>
        </is>
      </c>
    </row>
    <row r="24">
      <c r="A24" s="4" t="n">
        <v>5</v>
      </c>
      <c r="B24" s="4" t="n">
        <v>9.09</v>
      </c>
      <c r="C24" s="4" t="inlineStr">
        <is>
          <t>98402</t>
        </is>
      </c>
      <c r="D24" s="4" t="inlineStr">
        <is>
          <t>PROPERTYZIPCODE</t>
        </is>
      </c>
    </row>
    <row r="25">
      <c r="A25" s="4" t="n">
        <v>4</v>
      </c>
      <c r="B25" s="4" t="n">
        <v>7.27</v>
      </c>
      <c r="C25" s="4" t="inlineStr">
        <is>
          <t>98310</t>
        </is>
      </c>
      <c r="D25" s="4" t="inlineStr">
        <is>
          <t>PROPERTYZIPCODE</t>
        </is>
      </c>
    </row>
    <row r="26">
      <c r="A26" s="4" t="n">
        <v>4</v>
      </c>
      <c r="B26" s="4" t="n">
        <v>7.27</v>
      </c>
      <c r="C26" s="4" t="inlineStr">
        <is>
          <t>98403</t>
        </is>
      </c>
      <c r="D26" s="4" t="inlineStr">
        <is>
          <t>PROPERTYZIPCODE</t>
        </is>
      </c>
    </row>
    <row r="27">
      <c r="A27" s="4" t="n">
        <v>2</v>
      </c>
      <c r="B27" s="4" t="n">
        <v>3.64</v>
      </c>
      <c r="C27" s="4" t="inlineStr">
        <is>
          <t>98424</t>
        </is>
      </c>
      <c r="D27" s="4" t="inlineStr">
        <is>
          <t>PROPERTYZIPCODE</t>
        </is>
      </c>
    </row>
    <row r="28">
      <c r="A28" s="4" t="n">
        <v>2</v>
      </c>
      <c r="B28" s="4" t="n">
        <v>3.64</v>
      </c>
      <c r="C28" s="4" t="inlineStr">
        <is>
          <t>98407</t>
        </is>
      </c>
      <c r="D28" s="4" t="inlineStr">
        <is>
          <t>PROPERTYZIPCODE</t>
        </is>
      </c>
    </row>
    <row r="29">
      <c r="A29" s="4" t="n">
        <v>2</v>
      </c>
      <c r="B29" s="4" t="n">
        <v>3.64</v>
      </c>
      <c r="C29" s="4" t="inlineStr">
        <is>
          <t>98366</t>
        </is>
      </c>
      <c r="D29" s="4" t="inlineStr">
        <is>
          <t>PROPERTYZIPCODE</t>
        </is>
      </c>
    </row>
    <row r="30">
      <c r="A30" s="4" t="n">
        <v>1</v>
      </c>
      <c r="B30" s="4" t="n">
        <v>1.82</v>
      </c>
      <c r="C30" s="4" t="inlineStr">
        <is>
          <t>98401</t>
        </is>
      </c>
      <c r="D30" s="4" t="inlineStr">
        <is>
          <t>PROPERTYZIPCODE</t>
        </is>
      </c>
    </row>
    <row r="31">
      <c r="A31" s="4" t="n">
        <v>1</v>
      </c>
      <c r="B31" s="4" t="n">
        <v>1.82</v>
      </c>
      <c r="C31" s="4" t="inlineStr">
        <is>
          <t>98354</t>
        </is>
      </c>
      <c r="D31" s="4" t="inlineStr">
        <is>
          <t>PROPERTYZIPCODE</t>
        </is>
      </c>
    </row>
    <row r="32">
      <c r="A32" s="4" t="n">
        <v>1</v>
      </c>
      <c r="B32" s="4" t="n">
        <v>1.82</v>
      </c>
      <c r="C32" s="4" t="inlineStr">
        <is>
          <t>98383</t>
        </is>
      </c>
      <c r="D32" s="4" t="inlineStr">
        <is>
          <t>PROPERTYZIPCODE</t>
        </is>
      </c>
    </row>
    <row r="33">
      <c r="A33" s="4" t="n">
        <v>1</v>
      </c>
      <c r="B33" s="4" t="n">
        <v>1.82</v>
      </c>
      <c r="C33" s="4" t="inlineStr">
        <is>
          <t>98270</t>
        </is>
      </c>
      <c r="D33" s="4" t="inlineStr">
        <is>
          <t>PROPERTYZIPCODE</t>
        </is>
      </c>
    </row>
    <row r="34">
      <c r="A34" s="4" t="n">
        <v>1</v>
      </c>
      <c r="B34" s="4" t="n">
        <v>1.82</v>
      </c>
      <c r="C34" s="4" t="inlineStr">
        <is>
          <t>98422</t>
        </is>
      </c>
      <c r="D34" s="4" t="inlineStr">
        <is>
          <t>PROPERTYZIPCODE</t>
        </is>
      </c>
    </row>
    <row r="35">
      <c r="A35" s="4" t="n">
        <v>1</v>
      </c>
      <c r="B35" s="4" t="n">
        <v>1.82</v>
      </c>
      <c r="C35" s="4" t="inlineStr">
        <is>
          <t>98370</t>
        </is>
      </c>
      <c r="D35" s="4" t="inlineStr">
        <is>
          <t>PROPERTYZIPCODE</t>
        </is>
      </c>
    </row>
    <row r="36">
      <c r="A36" s="4" t="n">
        <v>1</v>
      </c>
      <c r="B36" s="4" t="n">
        <v>1.82</v>
      </c>
      <c r="C36" s="4" t="inlineStr">
        <is>
          <t>98408</t>
        </is>
      </c>
      <c r="D36" s="4" t="inlineStr">
        <is>
          <t>PROPERTYZIPCODE</t>
        </is>
      </c>
    </row>
    <row r="37">
      <c r="A37" s="9" t="n">
        <v>55</v>
      </c>
      <c r="B37" s="9" t="n">
        <v>100</v>
      </c>
      <c r="D37" s="9" t="inlineStr">
        <is>
          <t>Total PROPERTYZIPCODE</t>
        </is>
      </c>
    </row>
    <row r="38">
      <c r="A38" s="4" t="n">
        <v>47</v>
      </c>
      <c r="B38" s="4" t="n">
        <v>85.45</v>
      </c>
      <c r="C38" s="4" t="inlineStr">
        <is>
          <t>GARDEN</t>
        </is>
      </c>
      <c r="D38" s="4" t="inlineStr">
        <is>
          <t>Property Type</t>
        </is>
      </c>
    </row>
    <row r="39">
      <c r="A39" s="4" t="n">
        <v>6</v>
      </c>
      <c r="B39" s="4" t="n">
        <v>10.91</v>
      </c>
      <c r="C39" s="4" t="inlineStr">
        <is>
          <t>MIDRISE</t>
        </is>
      </c>
      <c r="D39" s="4" t="inlineStr">
        <is>
          <t>Property Type</t>
        </is>
      </c>
    </row>
    <row r="40">
      <c r="A40" s="4" t="n">
        <v>1</v>
      </c>
      <c r="B40" s="4" t="n">
        <v>1.82</v>
      </c>
      <c r="C40" s="4" t="inlineStr">
        <is>
          <t>HIRISE</t>
        </is>
      </c>
      <c r="D40" s="4" t="inlineStr">
        <is>
          <t>Property Type</t>
        </is>
      </c>
    </row>
    <row r="41">
      <c r="A41" s="4" t="n">
        <v>1</v>
      </c>
      <c r="B41" s="4" t="n">
        <v>1.82</v>
      </c>
      <c r="C41" s="4" t="inlineStr">
        <is>
          <t>MANUF</t>
        </is>
      </c>
      <c r="D41" s="4" t="inlineStr">
        <is>
          <t>Property Type</t>
        </is>
      </c>
    </row>
    <row r="42">
      <c r="A42" s="9" t="n">
        <v>55</v>
      </c>
      <c r="B42" s="9" t="n">
        <v>100</v>
      </c>
      <c r="D42" s="9" t="inlineStr">
        <is>
          <t>Total Property Type</t>
        </is>
      </c>
    </row>
    <row r="43">
      <c r="A43" s="4" t="n">
        <v>4</v>
      </c>
      <c r="B43" s="4" t="n">
        <v>7.27</v>
      </c>
      <c r="C43" s="4" t="inlineStr">
        <is>
          <t>Less than 5 years</t>
        </is>
      </c>
      <c r="D43" s="4" t="inlineStr">
        <is>
          <t>Age of Property</t>
        </is>
      </c>
    </row>
    <row r="44">
      <c r="A44" s="4" t="n">
        <v>13</v>
      </c>
      <c r="B44" s="4" t="n">
        <v>23.64</v>
      </c>
      <c r="C44" s="4" t="inlineStr">
        <is>
          <t>5-9 years</t>
        </is>
      </c>
      <c r="D44" s="4" t="inlineStr">
        <is>
          <t>Age of Property</t>
        </is>
      </c>
    </row>
    <row r="45">
      <c r="A45" s="4" t="n">
        <v>14</v>
      </c>
      <c r="B45" s="4" t="n">
        <v>25.45</v>
      </c>
      <c r="C45" s="4" t="inlineStr">
        <is>
          <t>10-19 years</t>
        </is>
      </c>
      <c r="D45" s="4" t="inlineStr">
        <is>
          <t>Age of Property</t>
        </is>
      </c>
    </row>
    <row r="46">
      <c r="A46" s="4" t="n">
        <v>24</v>
      </c>
      <c r="B46" s="4" t="n">
        <v>43.64</v>
      </c>
      <c r="C46" s="4" t="inlineStr">
        <is>
          <t>20+ years</t>
        </is>
      </c>
      <c r="D46" s="4" t="inlineStr">
        <is>
          <t>Age of Property</t>
        </is>
      </c>
    </row>
    <row r="47">
      <c r="A47" s="9" t="n">
        <v>55</v>
      </c>
      <c r="B47" s="9" t="n">
        <v>100</v>
      </c>
      <c r="D47" s="9" t="inlineStr">
        <is>
          <t>Total Age of Property</t>
        </is>
      </c>
    </row>
    <row r="48">
      <c r="A48" s="4" t="n">
        <v>44</v>
      </c>
      <c r="B48" s="4" t="n">
        <v>80</v>
      </c>
      <c r="C48" s="4" t="inlineStr">
        <is>
          <t>Less than 100</t>
        </is>
      </c>
      <c r="D48" s="4" t="inlineStr">
        <is>
          <t>Property Size</t>
        </is>
      </c>
    </row>
    <row r="49">
      <c r="A49" s="4" t="n">
        <v>8</v>
      </c>
      <c r="B49" s="4" t="n">
        <v>14.55</v>
      </c>
      <c r="C49" s="4" t="inlineStr">
        <is>
          <t>100-199</t>
        </is>
      </c>
      <c r="D49" s="4" t="inlineStr">
        <is>
          <t>Property Size</t>
        </is>
      </c>
    </row>
    <row r="50">
      <c r="A50" s="4" t="n">
        <v>1</v>
      </c>
      <c r="B50" s="4" t="n">
        <v>1.82</v>
      </c>
      <c r="C50" s="4" t="inlineStr">
        <is>
          <t>200-299</t>
        </is>
      </c>
      <c r="D50" s="4" t="inlineStr">
        <is>
          <t>Property Size</t>
        </is>
      </c>
    </row>
    <row r="51">
      <c r="A51" s="4" t="n">
        <v>1</v>
      </c>
      <c r="B51" s="4" t="n">
        <v>1.82</v>
      </c>
      <c r="C51" s="4" t="inlineStr">
        <is>
          <t>300-399</t>
        </is>
      </c>
      <c r="D51" s="4" t="inlineStr">
        <is>
          <t>Property Size</t>
        </is>
      </c>
    </row>
    <row r="52">
      <c r="A52" s="4" t="n">
        <v>1</v>
      </c>
      <c r="B52" s="4" t="n">
        <v>1.82</v>
      </c>
      <c r="C52" s="4" t="inlineStr">
        <is>
          <t>500+</t>
        </is>
      </c>
      <c r="D52" s="4" t="inlineStr">
        <is>
          <t>Property Size</t>
        </is>
      </c>
    </row>
    <row r="53">
      <c r="A53" s="9" t="n">
        <v>55</v>
      </c>
      <c r="B53" s="9" t="n">
        <v>100</v>
      </c>
      <c r="D53" s="9" t="inlineStr">
        <is>
          <t>Total Property Size</t>
        </is>
      </c>
    </row>
    <row r="54">
      <c r="A54" s="4" t="n">
        <v>36</v>
      </c>
      <c r="B54" s="4" t="n">
        <v>65.45</v>
      </c>
      <c r="C54" s="4" t="inlineStr">
        <is>
          <t>AFFORDABLE</t>
        </is>
      </c>
      <c r="D54" s="4" t="inlineStr">
        <is>
          <t>Rent Type</t>
        </is>
      </c>
    </row>
    <row r="55">
      <c r="A55" s="4" t="n">
        <v>19</v>
      </c>
      <c r="B55" s="4" t="n">
        <v>34.55</v>
      </c>
      <c r="C55" s="4" t="inlineStr">
        <is>
          <t>MARKETRATE</t>
        </is>
      </c>
      <c r="D55" s="4" t="inlineStr">
        <is>
          <t>Rent Type</t>
        </is>
      </c>
    </row>
    <row r="56">
      <c r="A56" s="9" t="n">
        <v>55</v>
      </c>
      <c r="B56" s="9" t="n">
        <v>100</v>
      </c>
      <c r="D56" s="9" t="inlineStr">
        <is>
          <t>Total Rent Type</t>
        </is>
      </c>
    </row>
    <row r="57"/>
  </sheetData>
  <mergeCells count="2">
    <mergeCell ref="A19:D19"/>
    <mergeCell ref="A1:B1"/>
  </mergeCells>
  <pageMargins left="0.75" right="0.75" top="1" bottom="1" header="0.5" footer="0.5"/>
</worksheet>
</file>

<file path=xl/worksheets/sheet287.xml><?xml version="1.0" encoding="utf-8"?>
<worksheet xmlns="http://schemas.openxmlformats.org/spreadsheetml/2006/main">
  <sheetPr>
    <outlinePr summaryBelow="1" summaryRight="1"/>
    <pageSetUpPr/>
  </sheetPr>
  <dimension ref="A1:D67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5954</v>
      </c>
    </row>
    <row r="3">
      <c r="A3" s="6" t="inlineStr">
        <is>
          <t>Sample (Total number of properties)</t>
        </is>
      </c>
      <c r="B3" s="4" t="n">
        <v>149</v>
      </c>
    </row>
    <row r="4">
      <c r="A4" s="6" t="inlineStr">
        <is>
          <t>Average property taxes per unit</t>
        </is>
      </c>
      <c r="B4" s="7" t="n">
        <v>2291</v>
      </c>
    </row>
    <row r="5">
      <c r="A5" s="6" t="inlineStr">
        <is>
          <t>Average payroll expenses per unit</t>
        </is>
      </c>
      <c r="B5" s="7" t="n">
        <v>1012</v>
      </c>
    </row>
    <row r="6">
      <c r="A6" s="6" t="inlineStr">
        <is>
          <t>Average capital expenditures per unit</t>
        </is>
      </c>
      <c r="B6" s="7" t="n">
        <v>241</v>
      </c>
    </row>
    <row r="7">
      <c r="A7" s="6" t="inlineStr">
        <is>
          <t>Average mortgage per unit</t>
        </is>
      </c>
      <c r="B7" s="7" t="n">
        <v>9470</v>
      </c>
    </row>
    <row r="8">
      <c r="A8" s="6" t="inlineStr">
        <is>
          <t>Average total operating expenses per unit</t>
        </is>
      </c>
      <c r="B8" s="7" t="n">
        <v>5395</v>
      </c>
    </row>
    <row r="9">
      <c r="A9" s="6" t="inlineStr">
        <is>
          <t>Average total expenses per unit</t>
        </is>
      </c>
      <c r="B9" s="7" t="n">
        <v>18409</v>
      </c>
    </row>
    <row r="10">
      <c r="A10" s="6" t="inlineStr">
        <is>
          <t>Average total profit per unit</t>
        </is>
      </c>
      <c r="B10" s="7" t="n">
        <v>2368</v>
      </c>
    </row>
    <row r="11">
      <c r="A11" s="6" t="inlineStr">
        <is>
          <t>Property taxes per dollar of rent</t>
        </is>
      </c>
      <c r="B11" s="4" t="inlineStr">
        <is>
          <t>11 cents</t>
        </is>
      </c>
    </row>
    <row r="12">
      <c r="A12" s="6" t="inlineStr">
        <is>
          <t>Payroll expenses per dollar of rent</t>
        </is>
      </c>
      <c r="B12" s="4" t="inlineStr">
        <is>
          <t>5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46 cents</t>
        </is>
      </c>
    </row>
    <row r="15">
      <c r="A15" s="6" t="inlineStr">
        <is>
          <t>Total operating expenses per dollar of rent</t>
        </is>
      </c>
      <c r="B15" s="4" t="inlineStr">
        <is>
          <t>26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13</v>
      </c>
      <c r="B21" s="4" t="n">
        <v>8.720000000000001</v>
      </c>
      <c r="C21" s="4" t="inlineStr">
        <is>
          <t>98122</t>
        </is>
      </c>
      <c r="D21" s="4" t="inlineStr">
        <is>
          <t>PROPERTYZIPCODE</t>
        </is>
      </c>
    </row>
    <row r="22">
      <c r="A22" s="4" t="n">
        <v>12</v>
      </c>
      <c r="B22" s="4" t="n">
        <v>8.050000000000001</v>
      </c>
      <c r="C22" s="4" t="inlineStr">
        <is>
          <t>98103</t>
        </is>
      </c>
      <c r="D22" s="4" t="inlineStr">
        <is>
          <t>PROPERTYZIPCODE</t>
        </is>
      </c>
    </row>
    <row r="23">
      <c r="A23" s="4" t="n">
        <v>11</v>
      </c>
      <c r="B23" s="4" t="n">
        <v>7.38</v>
      </c>
      <c r="C23" s="4" t="inlineStr">
        <is>
          <t>98102</t>
        </is>
      </c>
      <c r="D23" s="4" t="inlineStr">
        <is>
          <t>PROPERTYZIPCODE</t>
        </is>
      </c>
    </row>
    <row r="24">
      <c r="A24" s="4" t="n">
        <v>10</v>
      </c>
      <c r="B24" s="4" t="n">
        <v>6.71</v>
      </c>
      <c r="C24" s="4" t="inlineStr">
        <is>
          <t>98125</t>
        </is>
      </c>
      <c r="D24" s="4" t="inlineStr">
        <is>
          <t>PROPERTYZIPCODE</t>
        </is>
      </c>
    </row>
    <row r="25">
      <c r="A25" s="4" t="n">
        <v>9</v>
      </c>
      <c r="B25" s="4" t="n">
        <v>6.04</v>
      </c>
      <c r="C25" s="4" t="inlineStr">
        <is>
          <t>98166</t>
        </is>
      </c>
      <c r="D25" s="4" t="inlineStr">
        <is>
          <t>PROPERTYZIPCODE</t>
        </is>
      </c>
    </row>
    <row r="26">
      <c r="A26" s="4" t="n">
        <v>8</v>
      </c>
      <c r="B26" s="4" t="n">
        <v>5.37</v>
      </c>
      <c r="C26" s="4" t="inlineStr">
        <is>
          <t>98109</t>
        </is>
      </c>
      <c r="D26" s="4" t="inlineStr">
        <is>
          <t>PROPERTYZIPCODE</t>
        </is>
      </c>
    </row>
    <row r="27">
      <c r="A27" s="4" t="n">
        <v>8</v>
      </c>
      <c r="B27" s="4" t="n">
        <v>5.37</v>
      </c>
      <c r="C27" s="4" t="inlineStr">
        <is>
          <t>98112</t>
        </is>
      </c>
      <c r="D27" s="4" t="inlineStr">
        <is>
          <t>PROPERTYZIPCODE</t>
        </is>
      </c>
    </row>
    <row r="28">
      <c r="A28" s="4" t="n">
        <v>7</v>
      </c>
      <c r="B28" s="4" t="n">
        <v>4.7</v>
      </c>
      <c r="C28" s="4" t="inlineStr">
        <is>
          <t>98116</t>
        </is>
      </c>
      <c r="D28" s="4" t="inlineStr">
        <is>
          <t>PROPERTYZIPCODE</t>
        </is>
      </c>
    </row>
    <row r="29">
      <c r="A29" s="4" t="n">
        <v>7</v>
      </c>
      <c r="B29" s="4" t="n">
        <v>4.7</v>
      </c>
      <c r="C29" s="4" t="inlineStr">
        <is>
          <t>98117</t>
        </is>
      </c>
      <c r="D29" s="4" t="inlineStr">
        <is>
          <t>PROPERTYZIPCODE</t>
        </is>
      </c>
    </row>
    <row r="30">
      <c r="A30" s="4" t="n">
        <v>7</v>
      </c>
      <c r="B30" s="4" t="n">
        <v>4.7</v>
      </c>
      <c r="C30" s="4" t="inlineStr">
        <is>
          <t>98133</t>
        </is>
      </c>
      <c r="D30" s="4" t="inlineStr">
        <is>
          <t>PROPERTYZIPCODE</t>
        </is>
      </c>
    </row>
    <row r="31">
      <c r="A31" s="4" t="n">
        <v>6</v>
      </c>
      <c r="B31" s="4" t="n">
        <v>4.03</v>
      </c>
      <c r="C31" s="4" t="inlineStr">
        <is>
          <t>98199</t>
        </is>
      </c>
      <c r="D31" s="4" t="inlineStr">
        <is>
          <t>PROPERTYZIPCODE</t>
        </is>
      </c>
    </row>
    <row r="32">
      <c r="A32" s="4" t="n">
        <v>5</v>
      </c>
      <c r="B32" s="4" t="n">
        <v>3.36</v>
      </c>
      <c r="C32" s="4" t="inlineStr">
        <is>
          <t>98106</t>
        </is>
      </c>
      <c r="D32" s="4" t="inlineStr">
        <is>
          <t>PROPERTYZIPCODE</t>
        </is>
      </c>
    </row>
    <row r="33">
      <c r="A33" s="4" t="n">
        <v>5</v>
      </c>
      <c r="B33" s="4" t="n">
        <v>3.36</v>
      </c>
      <c r="C33" s="4" t="inlineStr">
        <is>
          <t>98119</t>
        </is>
      </c>
      <c r="D33" s="4" t="inlineStr">
        <is>
          <t>PROPERTYZIPCODE</t>
        </is>
      </c>
    </row>
    <row r="34">
      <c r="A34" s="4" t="n">
        <v>5</v>
      </c>
      <c r="B34" s="4" t="n">
        <v>3.36</v>
      </c>
      <c r="C34" s="4" t="inlineStr">
        <is>
          <t>98148</t>
        </is>
      </c>
      <c r="D34" s="4" t="inlineStr">
        <is>
          <t>PROPERTYZIPCODE</t>
        </is>
      </c>
    </row>
    <row r="35">
      <c r="A35" s="4" t="n">
        <v>5</v>
      </c>
      <c r="B35" s="4" t="n">
        <v>3.36</v>
      </c>
      <c r="C35" s="4" t="inlineStr">
        <is>
          <t>98146</t>
        </is>
      </c>
      <c r="D35" s="4" t="inlineStr">
        <is>
          <t>PROPERTYZIPCODE</t>
        </is>
      </c>
    </row>
    <row r="36">
      <c r="A36" s="4" t="n">
        <v>4</v>
      </c>
      <c r="B36" s="4" t="n">
        <v>2.68</v>
      </c>
      <c r="C36" s="4" t="inlineStr">
        <is>
          <t>98107</t>
        </is>
      </c>
      <c r="D36" s="4" t="inlineStr">
        <is>
          <t>PROPERTYZIPCODE</t>
        </is>
      </c>
    </row>
    <row r="37">
      <c r="A37" s="4" t="n">
        <v>4</v>
      </c>
      <c r="B37" s="4" t="n">
        <v>2.68</v>
      </c>
      <c r="C37" s="4" t="inlineStr">
        <is>
          <t>98168</t>
        </is>
      </c>
      <c r="D37" s="4" t="inlineStr">
        <is>
          <t>PROPERTYZIPCODE</t>
        </is>
      </c>
    </row>
    <row r="38">
      <c r="A38" s="4" t="n">
        <v>4</v>
      </c>
      <c r="B38" s="4" t="n">
        <v>2.68</v>
      </c>
      <c r="C38" s="4" t="inlineStr">
        <is>
          <t>98105</t>
        </is>
      </c>
      <c r="D38" s="4" t="inlineStr">
        <is>
          <t>PROPERTYZIPCODE</t>
        </is>
      </c>
    </row>
    <row r="39">
      <c r="A39" s="4" t="n">
        <v>3</v>
      </c>
      <c r="B39" s="4" t="n">
        <v>2.01</v>
      </c>
      <c r="C39" s="4" t="inlineStr">
        <is>
          <t>98115</t>
        </is>
      </c>
      <c r="D39" s="4" t="inlineStr">
        <is>
          <t>PROPERTYZIPCODE</t>
        </is>
      </c>
    </row>
    <row r="40">
      <c r="A40" s="4" t="n">
        <v>3</v>
      </c>
      <c r="B40" s="4" t="n">
        <v>2.01</v>
      </c>
      <c r="C40" s="4" t="inlineStr">
        <is>
          <t>98136</t>
        </is>
      </c>
      <c r="D40" s="4" t="inlineStr">
        <is>
          <t>PROPERTYZIPCODE</t>
        </is>
      </c>
    </row>
    <row r="41">
      <c r="A41" s="4" t="n">
        <v>3</v>
      </c>
      <c r="B41" s="4" t="n">
        <v>2.01</v>
      </c>
      <c r="C41" s="4" t="inlineStr">
        <is>
          <t>98121</t>
        </is>
      </c>
      <c r="D41" s="4" t="inlineStr">
        <is>
          <t>PROPERTYZIPCODE</t>
        </is>
      </c>
    </row>
    <row r="42">
      <c r="A42" s="4" t="n">
        <v>2</v>
      </c>
      <c r="B42" s="4" t="n">
        <v>1.34</v>
      </c>
      <c r="C42" s="4" t="inlineStr">
        <is>
          <t>98104</t>
        </is>
      </c>
      <c r="D42" s="4" t="inlineStr">
        <is>
          <t>PROPERTYZIPCODE</t>
        </is>
      </c>
    </row>
    <row r="43">
      <c r="A43" s="4" t="n">
        <v>2</v>
      </c>
      <c r="B43" s="4" t="n">
        <v>1.34</v>
      </c>
      <c r="C43" s="4" t="inlineStr">
        <is>
          <t>98270</t>
        </is>
      </c>
      <c r="D43" s="4" t="inlineStr">
        <is>
          <t>PROPERTYZIPCODE</t>
        </is>
      </c>
    </row>
    <row r="44">
      <c r="A44" s="4" t="n">
        <v>2</v>
      </c>
      <c r="B44" s="4" t="n">
        <v>1.34</v>
      </c>
      <c r="C44" s="4" t="inlineStr">
        <is>
          <t>98126</t>
        </is>
      </c>
      <c r="D44" s="4" t="inlineStr">
        <is>
          <t>PROPERTYZIPCODE</t>
        </is>
      </c>
    </row>
    <row r="45">
      <c r="A45" s="4" t="n">
        <v>1</v>
      </c>
      <c r="B45" s="4" t="n">
        <v>0.67</v>
      </c>
      <c r="C45" s="4" t="inlineStr">
        <is>
          <t>98032</t>
        </is>
      </c>
      <c r="D45" s="4" t="inlineStr">
        <is>
          <t>PROPERTYZIPCODE</t>
        </is>
      </c>
    </row>
    <row r="46">
      <c r="A46" s="4" t="n">
        <v>1</v>
      </c>
      <c r="B46" s="4" t="n">
        <v>0.67</v>
      </c>
      <c r="C46" s="4" t="inlineStr">
        <is>
          <t>98223</t>
        </is>
      </c>
      <c r="D46" s="4" t="inlineStr">
        <is>
          <t>PROPERTYZIPCODE</t>
        </is>
      </c>
    </row>
    <row r="47">
      <c r="A47" s="4" t="n">
        <v>1</v>
      </c>
      <c r="B47" s="4" t="n">
        <v>0.67</v>
      </c>
      <c r="C47" s="4" t="inlineStr">
        <is>
          <t>98155</t>
        </is>
      </c>
      <c r="D47" s="4" t="inlineStr">
        <is>
          <t>PROPERTYZIPCODE</t>
        </is>
      </c>
    </row>
    <row r="48">
      <c r="A48" s="4" t="n">
        <v>1</v>
      </c>
      <c r="B48" s="4" t="n">
        <v>0.67</v>
      </c>
      <c r="C48" s="4" t="inlineStr">
        <is>
          <t>98108</t>
        </is>
      </c>
      <c r="D48" s="4" t="inlineStr">
        <is>
          <t>PROPERTYZIPCODE</t>
        </is>
      </c>
    </row>
    <row r="49">
      <c r="A49" s="9" t="n">
        <v>149</v>
      </c>
      <c r="B49" s="9" t="n">
        <v>100</v>
      </c>
      <c r="D49" s="9" t="inlineStr">
        <is>
          <t>Total PROPERTYZIPCODE</t>
        </is>
      </c>
    </row>
    <row r="50">
      <c r="A50" s="4" t="n">
        <v>118</v>
      </c>
      <c r="B50" s="4" t="n">
        <v>79.19</v>
      </c>
      <c r="C50" s="4" t="inlineStr">
        <is>
          <t>GARDEN</t>
        </is>
      </c>
      <c r="D50" s="4" t="inlineStr">
        <is>
          <t>Property Type</t>
        </is>
      </c>
    </row>
    <row r="51">
      <c r="A51" s="4" t="n">
        <v>27</v>
      </c>
      <c r="B51" s="4" t="n">
        <v>18.12</v>
      </c>
      <c r="C51" s="4" t="inlineStr">
        <is>
          <t>MIDRISE</t>
        </is>
      </c>
      <c r="D51" s="4" t="inlineStr">
        <is>
          <t>Property Type</t>
        </is>
      </c>
    </row>
    <row r="52">
      <c r="A52" s="4" t="n">
        <v>3</v>
      </c>
      <c r="B52" s="4" t="n">
        <v>2.01</v>
      </c>
      <c r="C52" s="4" t="inlineStr">
        <is>
          <t>HIRISE</t>
        </is>
      </c>
      <c r="D52" s="4" t="inlineStr">
        <is>
          <t>Property Type</t>
        </is>
      </c>
    </row>
    <row r="53">
      <c r="A53" s="4" t="n">
        <v>1</v>
      </c>
      <c r="B53" s="4" t="n">
        <v>0.67</v>
      </c>
      <c r="C53" s="4" t="inlineStr">
        <is>
          <t>SENIOR</t>
        </is>
      </c>
      <c r="D53" s="4" t="inlineStr">
        <is>
          <t>Property Type</t>
        </is>
      </c>
    </row>
    <row r="54">
      <c r="A54" s="9" t="n">
        <v>149</v>
      </c>
      <c r="B54" s="9" t="n">
        <v>100</v>
      </c>
      <c r="D54" s="9" t="inlineStr">
        <is>
          <t>Total Property Type</t>
        </is>
      </c>
    </row>
    <row r="55">
      <c r="A55" s="4" t="n">
        <v>11</v>
      </c>
      <c r="B55" s="4" t="n">
        <v>7.38</v>
      </c>
      <c r="C55" s="4" t="inlineStr">
        <is>
          <t>Less than 5 years</t>
        </is>
      </c>
      <c r="D55" s="4" t="inlineStr">
        <is>
          <t>Age of Property</t>
        </is>
      </c>
    </row>
    <row r="56">
      <c r="A56" s="4" t="n">
        <v>45</v>
      </c>
      <c r="B56" s="4" t="n">
        <v>30.2</v>
      </c>
      <c r="C56" s="4" t="inlineStr">
        <is>
          <t>5-9 years</t>
        </is>
      </c>
      <c r="D56" s="4" t="inlineStr">
        <is>
          <t>Age of Property</t>
        </is>
      </c>
    </row>
    <row r="57">
      <c r="A57" s="4" t="n">
        <v>31</v>
      </c>
      <c r="B57" s="4" t="n">
        <v>20.81</v>
      </c>
      <c r="C57" s="4" t="inlineStr">
        <is>
          <t>10-19 years</t>
        </is>
      </c>
      <c r="D57" s="4" t="inlineStr">
        <is>
          <t>Age of Property</t>
        </is>
      </c>
    </row>
    <row r="58">
      <c r="A58" s="4" t="n">
        <v>62</v>
      </c>
      <c r="B58" s="4" t="n">
        <v>41.61</v>
      </c>
      <c r="C58" s="4" t="inlineStr">
        <is>
          <t>20+ years</t>
        </is>
      </c>
      <c r="D58" s="4" t="inlineStr">
        <is>
          <t>Age of Property</t>
        </is>
      </c>
    </row>
    <row r="59">
      <c r="A59" s="9" t="n">
        <v>149</v>
      </c>
      <c r="B59" s="9" t="n">
        <v>100</v>
      </c>
      <c r="D59" s="9" t="inlineStr">
        <is>
          <t>Total Age of Property</t>
        </is>
      </c>
    </row>
    <row r="60">
      <c r="A60" s="4" t="n">
        <v>136</v>
      </c>
      <c r="B60" s="4" t="n">
        <v>91.28</v>
      </c>
      <c r="C60" s="4" t="inlineStr">
        <is>
          <t>Less than 100</t>
        </is>
      </c>
      <c r="D60" s="4" t="inlineStr">
        <is>
          <t>Property Size</t>
        </is>
      </c>
    </row>
    <row r="61">
      <c r="A61" s="4" t="n">
        <v>12</v>
      </c>
      <c r="B61" s="4" t="n">
        <v>8.050000000000001</v>
      </c>
      <c r="C61" s="4" t="inlineStr">
        <is>
          <t>100-199</t>
        </is>
      </c>
      <c r="D61" s="4" t="inlineStr">
        <is>
          <t>Property Size</t>
        </is>
      </c>
    </row>
    <row r="62">
      <c r="A62" s="4" t="n">
        <v>1</v>
      </c>
      <c r="B62" s="4" t="n">
        <v>0.67</v>
      </c>
      <c r="C62" s="4" t="inlineStr">
        <is>
          <t>500+</t>
        </is>
      </c>
      <c r="D62" s="4" t="inlineStr">
        <is>
          <t>Property Size</t>
        </is>
      </c>
    </row>
    <row r="63">
      <c r="A63" s="9" t="n">
        <v>149</v>
      </c>
      <c r="B63" s="9" t="n">
        <v>100</v>
      </c>
      <c r="D63" s="9" t="inlineStr">
        <is>
          <t>Total Property Size</t>
        </is>
      </c>
    </row>
    <row r="64">
      <c r="A64" s="4" t="n">
        <v>81</v>
      </c>
      <c r="B64" s="4" t="n">
        <v>54.36</v>
      </c>
      <c r="C64" s="4" t="inlineStr">
        <is>
          <t>MARKETRATE</t>
        </is>
      </c>
      <c r="D64" s="4" t="inlineStr">
        <is>
          <t>Rent Type</t>
        </is>
      </c>
    </row>
    <row r="65">
      <c r="A65" s="4" t="n">
        <v>68</v>
      </c>
      <c r="B65" s="4" t="n">
        <v>45.64</v>
      </c>
      <c r="C65" s="4" t="inlineStr">
        <is>
          <t>AFFORDABLE</t>
        </is>
      </c>
      <c r="D65" s="4" t="inlineStr">
        <is>
          <t>Rent Type</t>
        </is>
      </c>
    </row>
    <row r="66">
      <c r="A66" s="9" t="n">
        <v>149</v>
      </c>
      <c r="B66" s="9" t="n">
        <v>100</v>
      </c>
      <c r="D66" s="9" t="inlineStr">
        <is>
          <t>Total Rent Type</t>
        </is>
      </c>
    </row>
    <row r="67"/>
  </sheetData>
  <mergeCells count="2">
    <mergeCell ref="A19:D19"/>
    <mergeCell ref="A1:B1"/>
  </mergeCells>
  <pageMargins left="0.75" right="0.75" top="1" bottom="1" header="0.5" footer="0.5"/>
</worksheet>
</file>

<file path=xl/worksheets/sheet288.xml><?xml version="1.0" encoding="utf-8"?>
<worksheet xmlns="http://schemas.openxmlformats.org/spreadsheetml/2006/main">
  <sheetPr>
    <outlinePr summaryBelow="1" summaryRight="1"/>
    <pageSetUpPr/>
  </sheetPr>
  <dimension ref="A1:D64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10233</v>
      </c>
    </row>
    <row r="3">
      <c r="A3" s="6" t="inlineStr">
        <is>
          <t>Sample (Total number of properties)</t>
        </is>
      </c>
      <c r="B3" s="4" t="n">
        <v>96</v>
      </c>
    </row>
    <row r="4">
      <c r="A4" s="6" t="inlineStr">
        <is>
          <t>Average property taxes per unit</t>
        </is>
      </c>
      <c r="B4" s="7" t="n">
        <v>2112</v>
      </c>
    </row>
    <row r="5">
      <c r="A5" s="6" t="inlineStr">
        <is>
          <t>Average payroll expenses per unit</t>
        </is>
      </c>
      <c r="B5" s="7" t="n">
        <v>1315</v>
      </c>
    </row>
    <row r="6">
      <c r="A6" s="6" t="inlineStr">
        <is>
          <t>Average capital expenditures per unit</t>
        </is>
      </c>
      <c r="B6" s="7" t="n">
        <v>250</v>
      </c>
    </row>
    <row r="7">
      <c r="A7" s="6" t="inlineStr">
        <is>
          <t>Average mortgage per unit</t>
        </is>
      </c>
      <c r="B7" s="7" t="n">
        <v>8625</v>
      </c>
    </row>
    <row r="8">
      <c r="A8" s="6" t="inlineStr">
        <is>
          <t>Average total operating expenses per unit</t>
        </is>
      </c>
      <c r="B8" s="7" t="n">
        <v>5089</v>
      </c>
    </row>
    <row r="9">
      <c r="A9" s="6" t="inlineStr">
        <is>
          <t>Average total expenses per unit</t>
        </is>
      </c>
      <c r="B9" s="7" t="n">
        <v>17391</v>
      </c>
    </row>
    <row r="10">
      <c r="A10" s="6" t="inlineStr">
        <is>
          <t>Average total profit per unit</t>
        </is>
      </c>
      <c r="B10" s="7" t="n">
        <v>2151</v>
      </c>
    </row>
    <row r="11">
      <c r="A11" s="6" t="inlineStr">
        <is>
          <t>Property taxes per dollar of rent</t>
        </is>
      </c>
      <c r="B11" s="4" t="inlineStr">
        <is>
          <t>11 cents</t>
        </is>
      </c>
    </row>
    <row r="12">
      <c r="A12" s="6" t="inlineStr">
        <is>
          <t>Payroll expenses per dollar of rent</t>
        </is>
      </c>
      <c r="B12" s="4" t="inlineStr">
        <is>
          <t>7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44 cents</t>
        </is>
      </c>
    </row>
    <row r="15">
      <c r="A15" s="6" t="inlineStr">
        <is>
          <t>Total operating expenses per dollar of rent</t>
        </is>
      </c>
      <c r="B15" s="4" t="inlineStr">
        <is>
          <t>26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11</v>
      </c>
      <c r="B21" s="4" t="n">
        <v>11.46</v>
      </c>
      <c r="C21" s="4" t="inlineStr">
        <is>
          <t>98144</t>
        </is>
      </c>
      <c r="D21" s="4" t="inlineStr">
        <is>
          <t>PROPERTYZIPCODE</t>
        </is>
      </c>
    </row>
    <row r="22">
      <c r="A22" s="4" t="n">
        <v>10</v>
      </c>
      <c r="B22" s="4" t="n">
        <v>10.42</v>
      </c>
      <c r="C22" s="4" t="inlineStr">
        <is>
          <t>98002</t>
        </is>
      </c>
      <c r="D22" s="4" t="inlineStr">
        <is>
          <t>PROPERTYZIPCODE</t>
        </is>
      </c>
    </row>
    <row r="23">
      <c r="A23" s="4" t="n">
        <v>8</v>
      </c>
      <c r="B23" s="4" t="n">
        <v>8.33</v>
      </c>
      <c r="C23" s="4" t="inlineStr">
        <is>
          <t>98003</t>
        </is>
      </c>
      <c r="D23" s="4" t="inlineStr">
        <is>
          <t>PROPERTYZIPCODE</t>
        </is>
      </c>
    </row>
    <row r="24">
      <c r="A24" s="4" t="n">
        <v>8</v>
      </c>
      <c r="B24" s="4" t="n">
        <v>8.33</v>
      </c>
      <c r="C24" s="4" t="inlineStr">
        <is>
          <t>98188</t>
        </is>
      </c>
      <c r="D24" s="4" t="inlineStr">
        <is>
          <t>PROPERTYZIPCODE</t>
        </is>
      </c>
    </row>
    <row r="25">
      <c r="A25" s="4" t="n">
        <v>7</v>
      </c>
      <c r="B25" s="4" t="n">
        <v>7.29</v>
      </c>
      <c r="C25" s="4" t="inlineStr">
        <is>
          <t>98118</t>
        </is>
      </c>
      <c r="D25" s="4" t="inlineStr">
        <is>
          <t>PROPERTYZIPCODE</t>
        </is>
      </c>
    </row>
    <row r="26">
      <c r="A26" s="4" t="n">
        <v>7</v>
      </c>
      <c r="B26" s="4" t="n">
        <v>7.29</v>
      </c>
      <c r="C26" s="4" t="inlineStr">
        <is>
          <t>98198</t>
        </is>
      </c>
      <c r="D26" s="4" t="inlineStr">
        <is>
          <t>PROPERTYZIPCODE</t>
        </is>
      </c>
    </row>
    <row r="27">
      <c r="A27" s="4" t="n">
        <v>6</v>
      </c>
      <c r="B27" s="4" t="n">
        <v>6.25</v>
      </c>
      <c r="C27" s="4" t="inlineStr">
        <is>
          <t>98032</t>
        </is>
      </c>
      <c r="D27" s="4" t="inlineStr">
        <is>
          <t>PROPERTYZIPCODE</t>
        </is>
      </c>
    </row>
    <row r="28">
      <c r="A28" s="4" t="n">
        <v>6</v>
      </c>
      <c r="B28" s="4" t="n">
        <v>6.25</v>
      </c>
      <c r="C28" s="4" t="inlineStr">
        <is>
          <t>98030</t>
        </is>
      </c>
      <c r="D28" s="4" t="inlineStr">
        <is>
          <t>PROPERTYZIPCODE</t>
        </is>
      </c>
    </row>
    <row r="29">
      <c r="A29" s="4" t="n">
        <v>6</v>
      </c>
      <c r="B29" s="4" t="n">
        <v>6.25</v>
      </c>
      <c r="C29" s="4" t="inlineStr">
        <is>
          <t>98023</t>
        </is>
      </c>
      <c r="D29" s="4" t="inlineStr">
        <is>
          <t>PROPERTYZIPCODE</t>
        </is>
      </c>
    </row>
    <row r="30">
      <c r="A30" s="4" t="n">
        <v>5</v>
      </c>
      <c r="B30" s="4" t="n">
        <v>5.21</v>
      </c>
      <c r="C30" s="4" t="inlineStr">
        <is>
          <t>98168</t>
        </is>
      </c>
      <c r="D30" s="4" t="inlineStr">
        <is>
          <t>PROPERTYZIPCODE</t>
        </is>
      </c>
    </row>
    <row r="31">
      <c r="A31" s="4" t="n">
        <v>4</v>
      </c>
      <c r="B31" s="4" t="n">
        <v>4.17</v>
      </c>
      <c r="C31" s="4" t="inlineStr">
        <is>
          <t>98178</t>
        </is>
      </c>
      <c r="D31" s="4" t="inlineStr">
        <is>
          <t>PROPERTYZIPCODE</t>
        </is>
      </c>
    </row>
    <row r="32">
      <c r="A32" s="4" t="n">
        <v>3</v>
      </c>
      <c r="B32" s="4" t="n">
        <v>3.12</v>
      </c>
      <c r="C32" s="4" t="inlineStr">
        <is>
          <t>98056</t>
        </is>
      </c>
      <c r="D32" s="4" t="inlineStr">
        <is>
          <t>PROPERTYZIPCODE</t>
        </is>
      </c>
    </row>
    <row r="33">
      <c r="A33" s="4" t="n">
        <v>2</v>
      </c>
      <c r="B33" s="4" t="n">
        <v>2.08</v>
      </c>
      <c r="C33" s="4" t="inlineStr">
        <is>
          <t>98055</t>
        </is>
      </c>
      <c r="D33" s="4" t="inlineStr">
        <is>
          <t>PROPERTYZIPCODE</t>
        </is>
      </c>
    </row>
    <row r="34">
      <c r="A34" s="4" t="n">
        <v>2</v>
      </c>
      <c r="B34" s="4" t="n">
        <v>2.08</v>
      </c>
      <c r="C34" s="4" t="inlineStr">
        <is>
          <t>98031</t>
        </is>
      </c>
      <c r="D34" s="4" t="inlineStr">
        <is>
          <t>PROPERTYZIPCODE</t>
        </is>
      </c>
    </row>
    <row r="35">
      <c r="A35" s="4" t="n">
        <v>2</v>
      </c>
      <c r="B35" s="4" t="n">
        <v>2.08</v>
      </c>
      <c r="C35" s="4" t="inlineStr">
        <is>
          <t>98058</t>
        </is>
      </c>
      <c r="D35" s="4" t="inlineStr">
        <is>
          <t>PROPERTYZIPCODE</t>
        </is>
      </c>
    </row>
    <row r="36">
      <c r="A36" s="4" t="n">
        <v>2</v>
      </c>
      <c r="B36" s="4" t="n">
        <v>2.08</v>
      </c>
      <c r="C36" s="4" t="inlineStr">
        <is>
          <t>98047</t>
        </is>
      </c>
      <c r="D36" s="4" t="inlineStr">
        <is>
          <t>PROPERTYZIPCODE</t>
        </is>
      </c>
    </row>
    <row r="37">
      <c r="A37" s="4" t="n">
        <v>1</v>
      </c>
      <c r="B37" s="4" t="n">
        <v>1.04</v>
      </c>
      <c r="C37" s="4" t="inlineStr">
        <is>
          <t>98057</t>
        </is>
      </c>
      <c r="D37" s="4" t="inlineStr">
        <is>
          <t>PROPERTYZIPCODE</t>
        </is>
      </c>
    </row>
    <row r="38">
      <c r="A38" s="4" t="n">
        <v>1</v>
      </c>
      <c r="B38" s="4" t="n">
        <v>1.04</v>
      </c>
      <c r="C38" s="4" t="inlineStr">
        <is>
          <t>98006</t>
        </is>
      </c>
      <c r="D38" s="4" t="inlineStr">
        <is>
          <t>PROPERTYZIPCODE</t>
        </is>
      </c>
    </row>
    <row r="39">
      <c r="A39" s="4" t="n">
        <v>1</v>
      </c>
      <c r="B39" s="4" t="n">
        <v>1.04</v>
      </c>
      <c r="C39" s="4" t="inlineStr">
        <is>
          <t>98059</t>
        </is>
      </c>
      <c r="D39" s="4" t="inlineStr">
        <is>
          <t>PROPERTYZIPCODE</t>
        </is>
      </c>
    </row>
    <row r="40">
      <c r="A40" s="4" t="n">
        <v>1</v>
      </c>
      <c r="B40" s="4" t="n">
        <v>1.04</v>
      </c>
      <c r="C40" s="4" t="inlineStr">
        <is>
          <t>98122</t>
        </is>
      </c>
      <c r="D40" s="4" t="inlineStr">
        <is>
          <t>PROPERTYZIPCODE</t>
        </is>
      </c>
    </row>
    <row r="41">
      <c r="A41" s="4" t="n">
        <v>1</v>
      </c>
      <c r="B41" s="4" t="n">
        <v>1.04</v>
      </c>
      <c r="C41" s="4" t="inlineStr">
        <is>
          <t>98004</t>
        </is>
      </c>
      <c r="D41" s="4" t="inlineStr">
        <is>
          <t>PROPERTYZIPCODE</t>
        </is>
      </c>
    </row>
    <row r="42">
      <c r="A42" s="4" t="n">
        <v>1</v>
      </c>
      <c r="B42" s="4" t="n">
        <v>1.04</v>
      </c>
      <c r="C42" s="4" t="inlineStr">
        <is>
          <t>98104</t>
        </is>
      </c>
      <c r="D42" s="4" t="inlineStr">
        <is>
          <t>PROPERTYZIPCODE</t>
        </is>
      </c>
    </row>
    <row r="43">
      <c r="A43" s="4" t="n">
        <v>1</v>
      </c>
      <c r="B43" s="4" t="n">
        <v>1.04</v>
      </c>
      <c r="C43" s="4" t="inlineStr">
        <is>
          <t>98134</t>
        </is>
      </c>
      <c r="D43" s="4" t="inlineStr">
        <is>
          <t>PROPERTYZIPCODE</t>
        </is>
      </c>
    </row>
    <row r="44">
      <c r="A44" s="9" t="n">
        <v>96</v>
      </c>
      <c r="B44" s="9" t="n">
        <v>100</v>
      </c>
      <c r="D44" s="9" t="inlineStr">
        <is>
          <t>Total PROPERTYZIPCODE</t>
        </is>
      </c>
    </row>
    <row r="45">
      <c r="A45" s="4" t="n">
        <v>85</v>
      </c>
      <c r="B45" s="4" t="n">
        <v>88.54000000000001</v>
      </c>
      <c r="C45" s="4" t="inlineStr">
        <is>
          <t>GARDEN</t>
        </is>
      </c>
      <c r="D45" s="4" t="inlineStr">
        <is>
          <t>Property Type</t>
        </is>
      </c>
    </row>
    <row r="46">
      <c r="A46" s="4" t="n">
        <v>4</v>
      </c>
      <c r="B46" s="4" t="n">
        <v>4.17</v>
      </c>
      <c r="C46" s="4" t="inlineStr">
        <is>
          <t>MIDRISE</t>
        </is>
      </c>
      <c r="D46" s="4" t="inlineStr">
        <is>
          <t>Property Type</t>
        </is>
      </c>
    </row>
    <row r="47">
      <c r="A47" s="4" t="n">
        <v>4</v>
      </c>
      <c r="B47" s="4" t="n">
        <v>4.17</v>
      </c>
      <c r="C47" s="4" t="inlineStr">
        <is>
          <t>SENIOR</t>
        </is>
      </c>
      <c r="D47" s="4" t="inlineStr">
        <is>
          <t>Property Type</t>
        </is>
      </c>
    </row>
    <row r="48">
      <c r="A48" s="4" t="n">
        <v>3</v>
      </c>
      <c r="B48" s="4" t="n">
        <v>3.12</v>
      </c>
      <c r="C48" s="4" t="inlineStr">
        <is>
          <t>MANUF</t>
        </is>
      </c>
      <c r="D48" s="4" t="inlineStr">
        <is>
          <t>Property Type</t>
        </is>
      </c>
    </row>
    <row r="49">
      <c r="A49" s="9" t="n">
        <v>96</v>
      </c>
      <c r="B49" s="9" t="n">
        <v>100</v>
      </c>
      <c r="D49" s="9" t="inlineStr">
        <is>
          <t>Total Property Type</t>
        </is>
      </c>
    </row>
    <row r="50">
      <c r="A50" s="4" t="n">
        <v>5</v>
      </c>
      <c r="B50" s="4" t="n">
        <v>5.21</v>
      </c>
      <c r="C50" s="4" t="inlineStr">
        <is>
          <t>Less than 5 years</t>
        </is>
      </c>
      <c r="D50" s="4" t="inlineStr">
        <is>
          <t>Age of Property</t>
        </is>
      </c>
    </row>
    <row r="51">
      <c r="A51" s="4" t="n">
        <v>27</v>
      </c>
      <c r="B51" s="4" t="n">
        <v>28.12</v>
      </c>
      <c r="C51" s="4" t="inlineStr">
        <is>
          <t>5-9 years</t>
        </is>
      </c>
      <c r="D51" s="4" t="inlineStr">
        <is>
          <t>Age of Property</t>
        </is>
      </c>
    </row>
    <row r="52">
      <c r="A52" s="4" t="n">
        <v>15</v>
      </c>
      <c r="B52" s="4" t="n">
        <v>15.62</v>
      </c>
      <c r="C52" s="4" t="inlineStr">
        <is>
          <t>10-19 years</t>
        </is>
      </c>
      <c r="D52" s="4" t="inlineStr">
        <is>
          <t>Age of Property</t>
        </is>
      </c>
    </row>
    <row r="53">
      <c r="A53" s="4" t="n">
        <v>49</v>
      </c>
      <c r="B53" s="4" t="n">
        <v>51.04</v>
      </c>
      <c r="C53" s="4" t="inlineStr">
        <is>
          <t>20+ years</t>
        </is>
      </c>
      <c r="D53" s="4" t="inlineStr">
        <is>
          <t>Age of Property</t>
        </is>
      </c>
    </row>
    <row r="54">
      <c r="A54" s="9" t="n">
        <v>96</v>
      </c>
      <c r="B54" s="9" t="n">
        <v>100</v>
      </c>
      <c r="D54" s="9" t="inlineStr">
        <is>
          <t>Total Age of Property</t>
        </is>
      </c>
    </row>
    <row r="55">
      <c r="A55" s="4" t="n">
        <v>62</v>
      </c>
      <c r="B55" s="4" t="n">
        <v>64.58</v>
      </c>
      <c r="C55" s="4" t="inlineStr">
        <is>
          <t>Less than 100</t>
        </is>
      </c>
      <c r="D55" s="4" t="inlineStr">
        <is>
          <t>Property Size</t>
        </is>
      </c>
    </row>
    <row r="56">
      <c r="A56" s="4" t="n">
        <v>15</v>
      </c>
      <c r="B56" s="4" t="n">
        <v>15.62</v>
      </c>
      <c r="C56" s="4" t="inlineStr">
        <is>
          <t>100-199</t>
        </is>
      </c>
      <c r="D56" s="4" t="inlineStr">
        <is>
          <t>Property Size</t>
        </is>
      </c>
    </row>
    <row r="57">
      <c r="A57" s="4" t="n">
        <v>12</v>
      </c>
      <c r="B57" s="4" t="n">
        <v>12.5</v>
      </c>
      <c r="C57" s="4" t="inlineStr">
        <is>
          <t>200-299</t>
        </is>
      </c>
      <c r="D57" s="4" t="inlineStr">
        <is>
          <t>Property Size</t>
        </is>
      </c>
    </row>
    <row r="58">
      <c r="A58" s="4" t="n">
        <v>5</v>
      </c>
      <c r="B58" s="4" t="n">
        <v>5.21</v>
      </c>
      <c r="C58" s="4" t="inlineStr">
        <is>
          <t>300-399</t>
        </is>
      </c>
      <c r="D58" s="4" t="inlineStr">
        <is>
          <t>Property Size</t>
        </is>
      </c>
    </row>
    <row r="59">
      <c r="A59" s="4" t="n">
        <v>2</v>
      </c>
      <c r="B59" s="4" t="n">
        <v>2.08</v>
      </c>
      <c r="C59" s="4" t="inlineStr">
        <is>
          <t>400-499</t>
        </is>
      </c>
      <c r="D59" s="4" t="inlineStr">
        <is>
          <t>Property Size</t>
        </is>
      </c>
    </row>
    <row r="60">
      <c r="A60" s="9" t="n">
        <v>96</v>
      </c>
      <c r="B60" s="9" t="n">
        <v>100</v>
      </c>
      <c r="D60" s="9" t="inlineStr">
        <is>
          <t>Total Property Size</t>
        </is>
      </c>
    </row>
    <row r="61">
      <c r="A61" s="4" t="n">
        <v>60</v>
      </c>
      <c r="B61" s="4" t="n">
        <v>62.5</v>
      </c>
      <c r="C61" s="4" t="inlineStr">
        <is>
          <t>AFFORDABLE</t>
        </is>
      </c>
      <c r="D61" s="4" t="inlineStr">
        <is>
          <t>Rent Type</t>
        </is>
      </c>
    </row>
    <row r="62">
      <c r="A62" s="4" t="n">
        <v>36</v>
      </c>
      <c r="B62" s="4" t="n">
        <v>37.5</v>
      </c>
      <c r="C62" s="4" t="inlineStr">
        <is>
          <t>MARKETRATE</t>
        </is>
      </c>
      <c r="D62" s="4" t="inlineStr">
        <is>
          <t>Rent Type</t>
        </is>
      </c>
    </row>
    <row r="63">
      <c r="A63" s="9" t="n">
        <v>96</v>
      </c>
      <c r="B63" s="9" t="n">
        <v>100</v>
      </c>
      <c r="D63" s="9" t="inlineStr">
        <is>
          <t>Total Rent Type</t>
        </is>
      </c>
    </row>
    <row r="64"/>
  </sheetData>
  <mergeCells count="2">
    <mergeCell ref="A19:D19"/>
    <mergeCell ref="A1:B1"/>
  </mergeCells>
  <pageMargins left="0.75" right="0.75" top="1" bottom="1" header="0.5" footer="0.5"/>
</worksheet>
</file>

<file path=xl/worksheets/sheet289.xml><?xml version="1.0" encoding="utf-8"?>
<worksheet xmlns="http://schemas.openxmlformats.org/spreadsheetml/2006/main">
  <sheetPr>
    <outlinePr summaryBelow="1" summaryRight="1"/>
    <pageSetUpPr/>
  </sheetPr>
  <dimension ref="A1:D65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6155</v>
      </c>
    </row>
    <row r="3">
      <c r="A3" s="6" t="inlineStr">
        <is>
          <t>Sample (Total number of properties)</t>
        </is>
      </c>
      <c r="B3" s="4" t="n">
        <v>87</v>
      </c>
    </row>
    <row r="4">
      <c r="A4" s="6" t="inlineStr">
        <is>
          <t>Average property taxes per unit</t>
        </is>
      </c>
      <c r="B4" s="7" t="n">
        <v>1860</v>
      </c>
    </row>
    <row r="5">
      <c r="A5" s="6" t="inlineStr">
        <is>
          <t>Average payroll expenses per unit</t>
        </is>
      </c>
      <c r="B5" s="7" t="n">
        <v>1214</v>
      </c>
    </row>
    <row r="6">
      <c r="A6" s="6" t="inlineStr">
        <is>
          <t>Average capital expenditures per unit</t>
        </is>
      </c>
      <c r="B6" s="7" t="n">
        <v>231</v>
      </c>
    </row>
    <row r="7">
      <c r="A7" s="6" t="inlineStr">
        <is>
          <t>Average mortgage per unit</t>
        </is>
      </c>
      <c r="B7" s="7" t="n">
        <v>8284</v>
      </c>
    </row>
    <row r="8">
      <c r="A8" s="6" t="inlineStr">
        <is>
          <t>Average total operating expenses per unit</t>
        </is>
      </c>
      <c r="B8" s="7" t="n">
        <v>5322</v>
      </c>
    </row>
    <row r="9">
      <c r="A9" s="6" t="inlineStr">
        <is>
          <t>Average total expenses per unit</t>
        </is>
      </c>
      <c r="B9" s="7" t="n">
        <v>16911</v>
      </c>
    </row>
    <row r="10">
      <c r="A10" s="6" t="inlineStr">
        <is>
          <t>Average total profit per unit</t>
        </is>
      </c>
      <c r="B10" s="7" t="n">
        <v>2071</v>
      </c>
    </row>
    <row r="11">
      <c r="A11" s="6" t="inlineStr">
        <is>
          <t>Property taxes per dollar of rent</t>
        </is>
      </c>
      <c r="B11" s="4" t="inlineStr">
        <is>
          <t>10 cents</t>
        </is>
      </c>
    </row>
    <row r="12">
      <c r="A12" s="6" t="inlineStr">
        <is>
          <t>Payroll expenses per dollar of rent</t>
        </is>
      </c>
      <c r="B12" s="4" t="inlineStr">
        <is>
          <t>6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44 cents</t>
        </is>
      </c>
    </row>
    <row r="15">
      <c r="A15" s="6" t="inlineStr">
        <is>
          <t>Total operating expenses per dollar of rent</t>
        </is>
      </c>
      <c r="B15" s="4" t="inlineStr">
        <is>
          <t>28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13</v>
      </c>
      <c r="B21" s="4" t="n">
        <v>14.94</v>
      </c>
      <c r="C21" s="4" t="inlineStr">
        <is>
          <t>98499</t>
        </is>
      </c>
      <c r="D21" s="4" t="inlineStr">
        <is>
          <t>PROPERTYZIPCODE</t>
        </is>
      </c>
    </row>
    <row r="22">
      <c r="A22" s="4" t="n">
        <v>7</v>
      </c>
      <c r="B22" s="4" t="n">
        <v>8.050000000000001</v>
      </c>
      <c r="C22" s="4" t="inlineStr">
        <is>
          <t>98372</t>
        </is>
      </c>
      <c r="D22" s="4" t="inlineStr">
        <is>
          <t>PROPERTYZIPCODE</t>
        </is>
      </c>
    </row>
    <row r="23">
      <c r="A23" s="4" t="n">
        <v>7</v>
      </c>
      <c r="B23" s="4" t="n">
        <v>8.050000000000001</v>
      </c>
      <c r="C23" s="4" t="inlineStr">
        <is>
          <t>98444</t>
        </is>
      </c>
      <c r="D23" s="4" t="inlineStr">
        <is>
          <t>PROPERTYZIPCODE</t>
        </is>
      </c>
    </row>
    <row r="24">
      <c r="A24" s="4" t="n">
        <v>6</v>
      </c>
      <c r="B24" s="4" t="n">
        <v>6.9</v>
      </c>
      <c r="C24" s="4" t="inlineStr">
        <is>
          <t>98501</t>
        </is>
      </c>
      <c r="D24" s="4" t="inlineStr">
        <is>
          <t>PROPERTYZIPCODE</t>
        </is>
      </c>
    </row>
    <row r="25">
      <c r="A25" s="4" t="n">
        <v>6</v>
      </c>
      <c r="B25" s="4" t="n">
        <v>6.9</v>
      </c>
      <c r="C25" s="4" t="inlineStr">
        <is>
          <t>98371</t>
        </is>
      </c>
      <c r="D25" s="4" t="inlineStr">
        <is>
          <t>PROPERTYZIPCODE</t>
        </is>
      </c>
    </row>
    <row r="26">
      <c r="A26" s="4" t="n">
        <v>6</v>
      </c>
      <c r="B26" s="4" t="n">
        <v>6.9</v>
      </c>
      <c r="C26" s="4" t="inlineStr">
        <is>
          <t>98390</t>
        </is>
      </c>
      <c r="D26" s="4" t="inlineStr">
        <is>
          <t>PROPERTYZIPCODE</t>
        </is>
      </c>
    </row>
    <row r="27">
      <c r="A27" s="4" t="n">
        <v>5</v>
      </c>
      <c r="B27" s="4" t="n">
        <v>5.75</v>
      </c>
      <c r="C27" s="4" t="inlineStr">
        <is>
          <t>98373</t>
        </is>
      </c>
      <c r="D27" s="4" t="inlineStr">
        <is>
          <t>PROPERTYZIPCODE</t>
        </is>
      </c>
    </row>
    <row r="28">
      <c r="A28" s="4" t="n">
        <v>5</v>
      </c>
      <c r="B28" s="4" t="n">
        <v>5.75</v>
      </c>
      <c r="C28" s="4" t="inlineStr">
        <is>
          <t>98408</t>
        </is>
      </c>
      <c r="D28" s="4" t="inlineStr">
        <is>
          <t>PROPERTYZIPCODE</t>
        </is>
      </c>
    </row>
    <row r="29">
      <c r="A29" s="4" t="n">
        <v>4</v>
      </c>
      <c r="B29" s="4" t="n">
        <v>4.6</v>
      </c>
      <c r="C29" s="4" t="inlineStr">
        <is>
          <t>98466</t>
        </is>
      </c>
      <c r="D29" s="4" t="inlineStr">
        <is>
          <t>PROPERTYZIPCODE</t>
        </is>
      </c>
    </row>
    <row r="30">
      <c r="A30" s="4" t="n">
        <v>3</v>
      </c>
      <c r="B30" s="4" t="n">
        <v>3.45</v>
      </c>
      <c r="C30" s="4" t="inlineStr">
        <is>
          <t>98374</t>
        </is>
      </c>
      <c r="D30" s="4" t="inlineStr">
        <is>
          <t>PROPERTYZIPCODE</t>
        </is>
      </c>
    </row>
    <row r="31">
      <c r="A31" s="4" t="n">
        <v>2</v>
      </c>
      <c r="B31" s="4" t="n">
        <v>2.3</v>
      </c>
      <c r="C31" s="4" t="inlineStr">
        <is>
          <t>98439</t>
        </is>
      </c>
      <c r="D31" s="4" t="inlineStr">
        <is>
          <t>PROPERTYZIPCODE</t>
        </is>
      </c>
    </row>
    <row r="32">
      <c r="A32" s="4" t="n">
        <v>2</v>
      </c>
      <c r="B32" s="4" t="n">
        <v>2.3</v>
      </c>
      <c r="C32" s="4" t="inlineStr">
        <is>
          <t>98375</t>
        </is>
      </c>
      <c r="D32" s="4" t="inlineStr">
        <is>
          <t>PROPERTYZIPCODE</t>
        </is>
      </c>
    </row>
    <row r="33">
      <c r="A33" s="4" t="n">
        <v>2</v>
      </c>
      <c r="B33" s="4" t="n">
        <v>2.3</v>
      </c>
      <c r="C33" s="4" t="inlineStr">
        <is>
          <t>98506</t>
        </is>
      </c>
      <c r="D33" s="4" t="inlineStr">
        <is>
          <t>PROPERTYZIPCODE</t>
        </is>
      </c>
    </row>
    <row r="34">
      <c r="A34" s="4" t="n">
        <v>2</v>
      </c>
      <c r="B34" s="4" t="n">
        <v>2.3</v>
      </c>
      <c r="C34" s="4" t="inlineStr">
        <is>
          <t>98445</t>
        </is>
      </c>
      <c r="D34" s="4" t="inlineStr">
        <is>
          <t>PROPERTYZIPCODE</t>
        </is>
      </c>
    </row>
    <row r="35">
      <c r="A35" s="4" t="n">
        <v>2</v>
      </c>
      <c r="B35" s="4" t="n">
        <v>2.3</v>
      </c>
      <c r="C35" s="4" t="inlineStr">
        <is>
          <t>98404</t>
        </is>
      </c>
      <c r="D35" s="4" t="inlineStr">
        <is>
          <t>PROPERTYZIPCODE</t>
        </is>
      </c>
    </row>
    <row r="36">
      <c r="A36" s="4" t="n">
        <v>2</v>
      </c>
      <c r="B36" s="4" t="n">
        <v>2.3</v>
      </c>
      <c r="C36" s="4" t="inlineStr">
        <is>
          <t>98503</t>
        </is>
      </c>
      <c r="D36" s="4" t="inlineStr">
        <is>
          <t>PROPERTYZIPCODE</t>
        </is>
      </c>
    </row>
    <row r="37">
      <c r="A37" s="4" t="n">
        <v>2</v>
      </c>
      <c r="B37" s="4" t="n">
        <v>2.3</v>
      </c>
      <c r="C37" s="4" t="inlineStr">
        <is>
          <t>98516</t>
        </is>
      </c>
      <c r="D37" s="4" t="inlineStr">
        <is>
          <t>PROPERTYZIPCODE</t>
        </is>
      </c>
    </row>
    <row r="38">
      <c r="A38" s="4" t="n">
        <v>2</v>
      </c>
      <c r="B38" s="4" t="n">
        <v>2.3</v>
      </c>
      <c r="C38" s="4" t="inlineStr">
        <is>
          <t>98513</t>
        </is>
      </c>
      <c r="D38" s="4" t="inlineStr">
        <is>
          <t>PROPERTYZIPCODE</t>
        </is>
      </c>
    </row>
    <row r="39">
      <c r="A39" s="4" t="n">
        <v>2</v>
      </c>
      <c r="B39" s="4" t="n">
        <v>2.3</v>
      </c>
      <c r="C39" s="4" t="inlineStr">
        <is>
          <t>98512</t>
        </is>
      </c>
      <c r="D39" s="4" t="inlineStr">
        <is>
          <t>PROPERTYZIPCODE</t>
        </is>
      </c>
    </row>
    <row r="40">
      <c r="A40" s="4" t="n">
        <v>1</v>
      </c>
      <c r="B40" s="4" t="n">
        <v>1.15</v>
      </c>
      <c r="C40" s="4" t="inlineStr">
        <is>
          <t>92404</t>
        </is>
      </c>
      <c r="D40" s="4" t="inlineStr">
        <is>
          <t>PROPERTYZIPCODE</t>
        </is>
      </c>
    </row>
    <row r="41">
      <c r="A41" s="4" t="n">
        <v>1</v>
      </c>
      <c r="B41" s="4" t="n">
        <v>1.15</v>
      </c>
      <c r="C41" s="4" t="inlineStr">
        <is>
          <t>98327</t>
        </is>
      </c>
      <c r="D41" s="4" t="inlineStr">
        <is>
          <t>PROPERTYZIPCODE</t>
        </is>
      </c>
    </row>
    <row r="42">
      <c r="A42" s="4" t="n">
        <v>1</v>
      </c>
      <c r="B42" s="4" t="n">
        <v>1.15</v>
      </c>
      <c r="C42" s="4" t="inlineStr">
        <is>
          <t>98498</t>
        </is>
      </c>
      <c r="D42" s="4" t="inlineStr">
        <is>
          <t>PROPERTYZIPCODE</t>
        </is>
      </c>
    </row>
    <row r="43">
      <c r="A43" s="4" t="n">
        <v>1</v>
      </c>
      <c r="B43" s="4" t="n">
        <v>1.15</v>
      </c>
      <c r="C43" s="4" t="inlineStr">
        <is>
          <t>98467</t>
        </is>
      </c>
      <c r="D43" s="4" t="inlineStr">
        <is>
          <t>PROPERTYZIPCODE</t>
        </is>
      </c>
    </row>
    <row r="44">
      <c r="A44" s="4" t="n">
        <v>1</v>
      </c>
      <c r="B44" s="4" t="n">
        <v>1.15</v>
      </c>
      <c r="C44" s="4" t="inlineStr">
        <is>
          <t>98409</t>
        </is>
      </c>
      <c r="D44" s="4" t="inlineStr">
        <is>
          <t>PROPERTYZIPCODE</t>
        </is>
      </c>
    </row>
    <row r="45">
      <c r="A45" s="4" t="n">
        <v>1</v>
      </c>
      <c r="B45" s="4" t="n">
        <v>1.15</v>
      </c>
      <c r="C45" s="4" t="inlineStr">
        <is>
          <t>98502</t>
        </is>
      </c>
      <c r="D45" s="4" t="inlineStr">
        <is>
          <t>PROPERTYZIPCODE</t>
        </is>
      </c>
    </row>
    <row r="46">
      <c r="A46" s="4" t="n">
        <v>1</v>
      </c>
      <c r="B46" s="4" t="n">
        <v>1.15</v>
      </c>
      <c r="C46" s="4" t="inlineStr">
        <is>
          <t>98443</t>
        </is>
      </c>
      <c r="D46" s="4" t="inlineStr">
        <is>
          <t>PROPERTYZIPCODE</t>
        </is>
      </c>
    </row>
    <row r="47">
      <c r="A47" s="9" t="n">
        <v>87</v>
      </c>
      <c r="B47" s="9" t="n">
        <v>100</v>
      </c>
      <c r="D47" s="9" t="inlineStr">
        <is>
          <t>Total PROPERTYZIPCODE</t>
        </is>
      </c>
    </row>
    <row r="48">
      <c r="A48" s="4" t="n">
        <v>74</v>
      </c>
      <c r="B48" s="4" t="n">
        <v>85.06</v>
      </c>
      <c r="C48" s="4" t="inlineStr">
        <is>
          <t>GARDEN</t>
        </is>
      </c>
      <c r="D48" s="4" t="inlineStr">
        <is>
          <t>Property Type</t>
        </is>
      </c>
    </row>
    <row r="49">
      <c r="A49" s="4" t="n">
        <v>6</v>
      </c>
      <c r="B49" s="4" t="n">
        <v>6.9</v>
      </c>
      <c r="C49" s="4" t="inlineStr">
        <is>
          <t>MILITARY</t>
        </is>
      </c>
      <c r="D49" s="4" t="inlineStr">
        <is>
          <t>Property Type</t>
        </is>
      </c>
    </row>
    <row r="50">
      <c r="A50" s="4" t="n">
        <v>6</v>
      </c>
      <c r="B50" s="4" t="n">
        <v>6.9</v>
      </c>
      <c r="C50" s="4" t="inlineStr">
        <is>
          <t>MANUF</t>
        </is>
      </c>
      <c r="D50" s="4" t="inlineStr">
        <is>
          <t>Property Type</t>
        </is>
      </c>
    </row>
    <row r="51">
      <c r="A51" s="4" t="n">
        <v>1</v>
      </c>
      <c r="B51" s="4" t="n">
        <v>1.15</v>
      </c>
      <c r="C51" s="4" t="inlineStr">
        <is>
          <t>SENIOR</t>
        </is>
      </c>
      <c r="D51" s="4" t="inlineStr">
        <is>
          <t>Property Type</t>
        </is>
      </c>
    </row>
    <row r="52">
      <c r="A52" s="9" t="n">
        <v>87</v>
      </c>
      <c r="B52" s="9" t="n">
        <v>100</v>
      </c>
      <c r="D52" s="9" t="inlineStr">
        <is>
          <t>Total Property Type</t>
        </is>
      </c>
    </row>
    <row r="53">
      <c r="A53" s="4" t="n">
        <v>5</v>
      </c>
      <c r="B53" s="4" t="n">
        <v>5.75</v>
      </c>
      <c r="C53" s="4" t="inlineStr">
        <is>
          <t>Less than 5 years</t>
        </is>
      </c>
      <c r="D53" s="4" t="inlineStr">
        <is>
          <t>Age of Property</t>
        </is>
      </c>
    </row>
    <row r="54">
      <c r="A54" s="4" t="n">
        <v>29</v>
      </c>
      <c r="B54" s="4" t="n">
        <v>33.33</v>
      </c>
      <c r="C54" s="4" t="inlineStr">
        <is>
          <t>5-9 years</t>
        </is>
      </c>
      <c r="D54" s="4" t="inlineStr">
        <is>
          <t>Age of Property</t>
        </is>
      </c>
    </row>
    <row r="55">
      <c r="A55" s="4" t="n">
        <v>7</v>
      </c>
      <c r="B55" s="4" t="n">
        <v>8.050000000000001</v>
      </c>
      <c r="C55" s="4" t="inlineStr">
        <is>
          <t>10-19 years</t>
        </is>
      </c>
      <c r="D55" s="4" t="inlineStr">
        <is>
          <t>Age of Property</t>
        </is>
      </c>
    </row>
    <row r="56">
      <c r="A56" s="4" t="n">
        <v>46</v>
      </c>
      <c r="B56" s="4" t="n">
        <v>52.87</v>
      </c>
      <c r="C56" s="4" t="inlineStr">
        <is>
          <t>20+ years</t>
        </is>
      </c>
      <c r="D56" s="4" t="inlineStr">
        <is>
          <t>Age of Property</t>
        </is>
      </c>
    </row>
    <row r="57">
      <c r="A57" s="9" t="n">
        <v>87</v>
      </c>
      <c r="B57" s="9" t="n">
        <v>100</v>
      </c>
      <c r="D57" s="9" t="inlineStr">
        <is>
          <t>Total Age of Property</t>
        </is>
      </c>
    </row>
    <row r="58">
      <c r="A58" s="4" t="n">
        <v>67</v>
      </c>
      <c r="B58" s="4" t="n">
        <v>77.01000000000001</v>
      </c>
      <c r="C58" s="4" t="inlineStr">
        <is>
          <t>Less than 100</t>
        </is>
      </c>
      <c r="D58" s="4" t="inlineStr">
        <is>
          <t>Property Size</t>
        </is>
      </c>
    </row>
    <row r="59">
      <c r="A59" s="4" t="n">
        <v>10</v>
      </c>
      <c r="B59" s="4" t="n">
        <v>11.49</v>
      </c>
      <c r="C59" s="4" t="inlineStr">
        <is>
          <t>100-199</t>
        </is>
      </c>
      <c r="D59" s="4" t="inlineStr">
        <is>
          <t>Property Size</t>
        </is>
      </c>
    </row>
    <row r="60">
      <c r="A60" s="4" t="n">
        <v>10</v>
      </c>
      <c r="B60" s="4" t="n">
        <v>11.49</v>
      </c>
      <c r="C60" s="4" t="inlineStr">
        <is>
          <t>200-299</t>
        </is>
      </c>
      <c r="D60" s="4" t="inlineStr">
        <is>
          <t>Property Size</t>
        </is>
      </c>
    </row>
    <row r="61">
      <c r="A61" s="9" t="n">
        <v>87</v>
      </c>
      <c r="B61" s="9" t="n">
        <v>100</v>
      </c>
      <c r="D61" s="9" t="inlineStr">
        <is>
          <t>Total Property Size</t>
        </is>
      </c>
    </row>
    <row r="62">
      <c r="A62" s="4" t="n">
        <v>63</v>
      </c>
      <c r="B62" s="4" t="n">
        <v>72.41</v>
      </c>
      <c r="C62" s="4" t="inlineStr">
        <is>
          <t>AFFORDABLE</t>
        </is>
      </c>
      <c r="D62" s="4" t="inlineStr">
        <is>
          <t>Rent Type</t>
        </is>
      </c>
    </row>
    <row r="63">
      <c r="A63" s="4" t="n">
        <v>24</v>
      </c>
      <c r="B63" s="4" t="n">
        <v>27.59</v>
      </c>
      <c r="C63" s="4" t="inlineStr">
        <is>
          <t>MARKETRATE</t>
        </is>
      </c>
      <c r="D63" s="4" t="inlineStr">
        <is>
          <t>Rent Type</t>
        </is>
      </c>
    </row>
    <row r="64">
      <c r="A64" s="9" t="n">
        <v>87</v>
      </c>
      <c r="B64" s="9" t="n">
        <v>100</v>
      </c>
      <c r="D64" s="9" t="inlineStr">
        <is>
          <t>Total Rent Type</t>
        </is>
      </c>
    </row>
    <row r="65"/>
  </sheetData>
  <mergeCells count="2">
    <mergeCell ref="A19:D19"/>
    <mergeCell ref="A1:B1"/>
  </mergeCells>
  <pageMargins left="0.75" right="0.75" top="1" bottom="1" header="0.5" footer="0.5"/>
</worksheet>
</file>

<file path=xl/worksheets/sheet29.xml><?xml version="1.0" encoding="utf-8"?>
<worksheet xmlns="http://schemas.openxmlformats.org/spreadsheetml/2006/main">
  <sheetPr>
    <outlinePr summaryBelow="1" summaryRight="1"/>
    <pageSetUpPr/>
  </sheetPr>
  <dimension ref="A1:D62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3982</v>
      </c>
    </row>
    <row r="3">
      <c r="A3" s="6" t="inlineStr">
        <is>
          <t>Sample (Total number of properties)</t>
        </is>
      </c>
      <c r="B3" s="4" t="n">
        <v>41</v>
      </c>
    </row>
    <row r="4">
      <c r="A4" s="6" t="inlineStr">
        <is>
          <t>Average property taxes per unit</t>
        </is>
      </c>
      <c r="B4" s="7" t="n">
        <v>1832</v>
      </c>
    </row>
    <row r="5">
      <c r="A5" s="6" t="inlineStr">
        <is>
          <t>Average payroll expenses per unit</t>
        </is>
      </c>
      <c r="B5" s="7" t="n">
        <v>2047</v>
      </c>
    </row>
    <row r="6">
      <c r="A6" s="6" t="inlineStr">
        <is>
          <t>Average capital expenditures per unit</t>
        </is>
      </c>
      <c r="B6" s="7" t="n">
        <v>302</v>
      </c>
    </row>
    <row r="7">
      <c r="A7" s="6" t="inlineStr">
        <is>
          <t>Average mortgage per unit</t>
        </is>
      </c>
      <c r="B7" s="7" t="n">
        <v>12566</v>
      </c>
    </row>
    <row r="8">
      <c r="A8" s="6" t="inlineStr">
        <is>
          <t>Average total operating expenses per unit</t>
        </is>
      </c>
      <c r="B8" s="7" t="n">
        <v>6451</v>
      </c>
    </row>
    <row r="9">
      <c r="A9" s="6" t="inlineStr">
        <is>
          <t>Average total expenses per unit</t>
        </is>
      </c>
      <c r="B9" s="7" t="n">
        <v>23197</v>
      </c>
    </row>
    <row r="10">
      <c r="A10" s="6" t="inlineStr">
        <is>
          <t>Average total profit per unit</t>
        </is>
      </c>
      <c r="B10" s="7" t="n">
        <v>3141</v>
      </c>
    </row>
    <row r="11">
      <c r="A11" s="6" t="inlineStr">
        <is>
          <t>Property taxes per dollar of rent</t>
        </is>
      </c>
      <c r="B11" s="4" t="inlineStr">
        <is>
          <t>7 cents</t>
        </is>
      </c>
    </row>
    <row r="12">
      <c r="A12" s="6" t="inlineStr">
        <is>
          <t>Payroll expenses per dollar of rent</t>
        </is>
      </c>
      <c r="B12" s="4" t="inlineStr">
        <is>
          <t>8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48 cents</t>
        </is>
      </c>
    </row>
    <row r="15">
      <c r="A15" s="6" t="inlineStr">
        <is>
          <t>Total operating expenses per dollar of rent</t>
        </is>
      </c>
      <c r="B15" s="4" t="inlineStr">
        <is>
          <t>24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12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5</v>
      </c>
      <c r="B21" s="4" t="n">
        <v>12.2</v>
      </c>
      <c r="C21" s="4" t="inlineStr">
        <is>
          <t>93401</t>
        </is>
      </c>
      <c r="D21" s="4" t="inlineStr">
        <is>
          <t>PROPERTYZIPCODE</t>
        </is>
      </c>
    </row>
    <row r="22">
      <c r="A22" s="4" t="n">
        <v>4</v>
      </c>
      <c r="B22" s="4" t="n">
        <v>9.76</v>
      </c>
      <c r="C22" s="4" t="inlineStr">
        <is>
          <t>93460</t>
        </is>
      </c>
      <c r="D22" s="4" t="inlineStr">
        <is>
          <t>PROPERTYZIPCODE</t>
        </is>
      </c>
    </row>
    <row r="23">
      <c r="A23" s="4" t="n">
        <v>4</v>
      </c>
      <c r="B23" s="4" t="n">
        <v>9.76</v>
      </c>
      <c r="C23" s="4" t="inlineStr">
        <is>
          <t>93436</t>
        </is>
      </c>
      <c r="D23" s="4" t="inlineStr">
        <is>
          <t>PROPERTYZIPCODE</t>
        </is>
      </c>
    </row>
    <row r="24">
      <c r="A24" s="4" t="n">
        <v>3</v>
      </c>
      <c r="B24" s="4" t="n">
        <v>7.32</v>
      </c>
      <c r="C24" s="4" t="inlineStr">
        <is>
          <t>93003</t>
        </is>
      </c>
      <c r="D24" s="4" t="inlineStr">
        <is>
          <t>PROPERTYZIPCODE</t>
        </is>
      </c>
    </row>
    <row r="25">
      <c r="A25" s="4" t="n">
        <v>3</v>
      </c>
      <c r="B25" s="4" t="n">
        <v>7.32</v>
      </c>
      <c r="C25" s="4" t="inlineStr">
        <is>
          <t>93004</t>
        </is>
      </c>
      <c r="D25" s="4" t="inlineStr">
        <is>
          <t>PROPERTYZIPCODE</t>
        </is>
      </c>
    </row>
    <row r="26">
      <c r="A26" s="4" t="n">
        <v>2</v>
      </c>
      <c r="B26" s="4" t="n">
        <v>4.88</v>
      </c>
      <c r="C26" s="4" t="inlineStr">
        <is>
          <t>93013</t>
        </is>
      </c>
      <c r="D26" s="4" t="inlineStr">
        <is>
          <t>PROPERTYZIPCODE</t>
        </is>
      </c>
    </row>
    <row r="27">
      <c r="A27" s="4" t="n">
        <v>2</v>
      </c>
      <c r="B27" s="4" t="n">
        <v>4.88</v>
      </c>
      <c r="C27" s="4" t="inlineStr">
        <is>
          <t>93103</t>
        </is>
      </c>
      <c r="D27" s="4" t="inlineStr">
        <is>
          <t>PROPERTYZIPCODE</t>
        </is>
      </c>
    </row>
    <row r="28">
      <c r="A28" s="4" t="n">
        <v>2</v>
      </c>
      <c r="B28" s="4" t="n">
        <v>4.88</v>
      </c>
      <c r="C28" s="4" t="inlineStr">
        <is>
          <t>93455</t>
        </is>
      </c>
      <c r="D28" s="4" t="inlineStr">
        <is>
          <t>PROPERTYZIPCODE</t>
        </is>
      </c>
    </row>
    <row r="29">
      <c r="A29" s="4" t="n">
        <v>2</v>
      </c>
      <c r="B29" s="4" t="n">
        <v>4.88</v>
      </c>
      <c r="C29" s="4" t="inlineStr">
        <is>
          <t>93101</t>
        </is>
      </c>
      <c r="D29" s="4" t="inlineStr">
        <is>
          <t>PROPERTYZIPCODE</t>
        </is>
      </c>
    </row>
    <row r="30">
      <c r="A30" s="4" t="n">
        <v>2</v>
      </c>
      <c r="B30" s="4" t="n">
        <v>4.88</v>
      </c>
      <c r="C30" s="4" t="inlineStr">
        <is>
          <t>93433</t>
        </is>
      </c>
      <c r="D30" s="4" t="inlineStr">
        <is>
          <t>PROPERTYZIPCODE</t>
        </is>
      </c>
    </row>
    <row r="31">
      <c r="A31" s="4" t="n">
        <v>2</v>
      </c>
      <c r="B31" s="4" t="n">
        <v>4.88</v>
      </c>
      <c r="C31" s="4" t="inlineStr">
        <is>
          <t>93110</t>
        </is>
      </c>
      <c r="D31" s="4" t="inlineStr">
        <is>
          <t>PROPERTYZIPCODE</t>
        </is>
      </c>
    </row>
    <row r="32">
      <c r="A32" s="4" t="n">
        <v>2</v>
      </c>
      <c r="B32" s="4" t="n">
        <v>4.88</v>
      </c>
      <c r="C32" s="4" t="inlineStr">
        <is>
          <t>93001</t>
        </is>
      </c>
      <c r="D32" s="4" t="inlineStr">
        <is>
          <t>PROPERTYZIPCODE</t>
        </is>
      </c>
    </row>
    <row r="33">
      <c r="A33" s="4" t="n">
        <v>1</v>
      </c>
      <c r="B33" s="4" t="n">
        <v>2.44</v>
      </c>
      <c r="C33" s="4" t="inlineStr">
        <is>
          <t>93458</t>
        </is>
      </c>
      <c r="D33" s="4" t="inlineStr">
        <is>
          <t>PROPERTYZIPCODE</t>
        </is>
      </c>
    </row>
    <row r="34">
      <c r="A34" s="4" t="n">
        <v>1</v>
      </c>
      <c r="B34" s="4" t="n">
        <v>2.44</v>
      </c>
      <c r="C34" s="4" t="inlineStr">
        <is>
          <t>94804</t>
        </is>
      </c>
      <c r="D34" s="4" t="inlineStr">
        <is>
          <t>PROPERTYZIPCODE</t>
        </is>
      </c>
    </row>
    <row r="35">
      <c r="A35" s="4" t="n">
        <v>1</v>
      </c>
      <c r="B35" s="4" t="n">
        <v>2.44</v>
      </c>
      <c r="C35" s="4" t="inlineStr">
        <is>
          <t>93117</t>
        </is>
      </c>
      <c r="D35" s="4" t="inlineStr">
        <is>
          <t>PROPERTYZIPCODE</t>
        </is>
      </c>
    </row>
    <row r="36">
      <c r="A36" s="4" t="n">
        <v>1</v>
      </c>
      <c r="B36" s="4" t="n">
        <v>2.44</v>
      </c>
      <c r="C36" s="4" t="inlineStr">
        <is>
          <t>93111</t>
        </is>
      </c>
      <c r="D36" s="4" t="inlineStr">
        <is>
          <t>PROPERTYZIPCODE</t>
        </is>
      </c>
    </row>
    <row r="37">
      <c r="A37" s="4" t="n">
        <v>1</v>
      </c>
      <c r="B37" s="4" t="n">
        <v>2.44</v>
      </c>
      <c r="C37" s="4" t="inlineStr">
        <is>
          <t>93105</t>
        </is>
      </c>
      <c r="D37" s="4" t="inlineStr">
        <is>
          <t>PROPERTYZIPCODE</t>
        </is>
      </c>
    </row>
    <row r="38">
      <c r="A38" s="4" t="n">
        <v>1</v>
      </c>
      <c r="B38" s="4" t="n">
        <v>2.44</v>
      </c>
      <c r="C38" s="4" t="inlineStr">
        <is>
          <t>93109</t>
        </is>
      </c>
      <c r="D38" s="4" t="inlineStr">
        <is>
          <t>PROPERTYZIPCODE</t>
        </is>
      </c>
    </row>
    <row r="39">
      <c r="A39" s="4" t="n">
        <v>1</v>
      </c>
      <c r="B39" s="4" t="n">
        <v>2.44</v>
      </c>
      <c r="C39" s="4" t="inlineStr">
        <is>
          <t>93454</t>
        </is>
      </c>
      <c r="D39" s="4" t="inlineStr">
        <is>
          <t>PROPERTYZIPCODE</t>
        </is>
      </c>
    </row>
    <row r="40">
      <c r="A40" s="4" t="n">
        <v>1</v>
      </c>
      <c r="B40" s="4" t="n">
        <v>2.44</v>
      </c>
      <c r="C40" s="4" t="inlineStr">
        <is>
          <t>93442</t>
        </is>
      </c>
      <c r="D40" s="4" t="inlineStr">
        <is>
          <t>PROPERTYZIPCODE</t>
        </is>
      </c>
    </row>
    <row r="41">
      <c r="A41" s="9" t="n">
        <v>41</v>
      </c>
      <c r="B41" s="9" t="n">
        <v>100</v>
      </c>
      <c r="D41" s="9" t="inlineStr">
        <is>
          <t>Total PROPERTYZIPCODE</t>
        </is>
      </c>
    </row>
    <row r="42">
      <c r="A42" s="4" t="n">
        <v>34</v>
      </c>
      <c r="B42" s="4" t="n">
        <v>82.93000000000001</v>
      </c>
      <c r="C42" s="4" t="inlineStr">
        <is>
          <t>GARDEN</t>
        </is>
      </c>
      <c r="D42" s="4" t="inlineStr">
        <is>
          <t>Property Type</t>
        </is>
      </c>
    </row>
    <row r="43">
      <c r="A43" s="4" t="n">
        <v>3</v>
      </c>
      <c r="B43" s="4" t="n">
        <v>7.32</v>
      </c>
      <c r="C43" s="4" t="inlineStr">
        <is>
          <t>SENIOR</t>
        </is>
      </c>
      <c r="D43" s="4" t="inlineStr">
        <is>
          <t>Property Type</t>
        </is>
      </c>
    </row>
    <row r="44">
      <c r="A44" s="4" t="n">
        <v>2</v>
      </c>
      <c r="B44" s="4" t="n">
        <v>4.88</v>
      </c>
      <c r="C44" s="4" t="inlineStr">
        <is>
          <t>STUDENT</t>
        </is>
      </c>
      <c r="D44" s="4" t="inlineStr">
        <is>
          <t>Property Type</t>
        </is>
      </c>
    </row>
    <row r="45">
      <c r="A45" s="4" t="n">
        <v>1</v>
      </c>
      <c r="B45" s="4" t="n">
        <v>2.44</v>
      </c>
      <c r="C45" s="4" t="inlineStr">
        <is>
          <t>MIDRISE</t>
        </is>
      </c>
      <c r="D45" s="4" t="inlineStr">
        <is>
          <t>Property Type</t>
        </is>
      </c>
    </row>
    <row r="46">
      <c r="A46" s="4" t="n">
        <v>1</v>
      </c>
      <c r="B46" s="4" t="n">
        <v>2.44</v>
      </c>
      <c r="C46" s="4" t="inlineStr">
        <is>
          <t>MANUF</t>
        </is>
      </c>
      <c r="D46" s="4" t="inlineStr">
        <is>
          <t>Property Type</t>
        </is>
      </c>
    </row>
    <row r="47">
      <c r="A47" s="9" t="n">
        <v>41</v>
      </c>
      <c r="B47" s="9" t="n">
        <v>100</v>
      </c>
      <c r="D47" s="9" t="inlineStr">
        <is>
          <t>Total Property Type</t>
        </is>
      </c>
    </row>
    <row r="48">
      <c r="A48" s="4" t="n">
        <v>4</v>
      </c>
      <c r="B48" s="4" t="n">
        <v>9.76</v>
      </c>
      <c r="C48" s="4" t="inlineStr">
        <is>
          <t>Less than 5 years</t>
        </is>
      </c>
      <c r="D48" s="4" t="inlineStr">
        <is>
          <t>Age of Property</t>
        </is>
      </c>
    </row>
    <row r="49">
      <c r="A49" s="4" t="n">
        <v>21</v>
      </c>
      <c r="B49" s="4" t="n">
        <v>51.22</v>
      </c>
      <c r="C49" s="4" t="inlineStr">
        <is>
          <t>5-9 years</t>
        </is>
      </c>
      <c r="D49" s="4" t="inlineStr">
        <is>
          <t>Age of Property</t>
        </is>
      </c>
    </row>
    <row r="50">
      <c r="A50" s="4" t="n">
        <v>9</v>
      </c>
      <c r="B50" s="4" t="n">
        <v>21.95</v>
      </c>
      <c r="C50" s="4" t="inlineStr">
        <is>
          <t>10-19 years</t>
        </is>
      </c>
      <c r="D50" s="4" t="inlineStr">
        <is>
          <t>Age of Property</t>
        </is>
      </c>
    </row>
    <row r="51">
      <c r="A51" s="4" t="n">
        <v>7</v>
      </c>
      <c r="B51" s="4" t="n">
        <v>17.07</v>
      </c>
      <c r="C51" s="4" t="inlineStr">
        <is>
          <t>20+ years</t>
        </is>
      </c>
      <c r="D51" s="4" t="inlineStr">
        <is>
          <t>Age of Property</t>
        </is>
      </c>
    </row>
    <row r="52">
      <c r="A52" s="9" t="n">
        <v>41</v>
      </c>
      <c r="B52" s="9" t="n">
        <v>100</v>
      </c>
      <c r="D52" s="9" t="inlineStr">
        <is>
          <t>Total Age of Property</t>
        </is>
      </c>
    </row>
    <row r="53">
      <c r="A53" s="4" t="n">
        <v>27</v>
      </c>
      <c r="B53" s="4" t="n">
        <v>65.84999999999999</v>
      </c>
      <c r="C53" s="4" t="inlineStr">
        <is>
          <t>Less than 100</t>
        </is>
      </c>
      <c r="D53" s="4" t="inlineStr">
        <is>
          <t>Property Size</t>
        </is>
      </c>
    </row>
    <row r="54">
      <c r="A54" s="4" t="n">
        <v>8</v>
      </c>
      <c r="B54" s="4" t="n">
        <v>19.51</v>
      </c>
      <c r="C54" s="4" t="inlineStr">
        <is>
          <t>100-199</t>
        </is>
      </c>
      <c r="D54" s="4" t="inlineStr">
        <is>
          <t>Property Size</t>
        </is>
      </c>
    </row>
    <row r="55">
      <c r="A55" s="4" t="n">
        <v>2</v>
      </c>
      <c r="B55" s="4" t="n">
        <v>4.88</v>
      </c>
      <c r="C55" s="4" t="inlineStr">
        <is>
          <t>200-299</t>
        </is>
      </c>
      <c r="D55" s="4" t="inlineStr">
        <is>
          <t>Property Size</t>
        </is>
      </c>
    </row>
    <row r="56">
      <c r="A56" s="4" t="n">
        <v>2</v>
      </c>
      <c r="B56" s="4" t="n">
        <v>4.88</v>
      </c>
      <c r="C56" s="4" t="inlineStr">
        <is>
          <t>300-399</t>
        </is>
      </c>
      <c r="D56" s="4" t="inlineStr">
        <is>
          <t>Property Size</t>
        </is>
      </c>
    </row>
    <row r="57">
      <c r="A57" s="4" t="n">
        <v>2</v>
      </c>
      <c r="B57" s="4" t="n">
        <v>4.88</v>
      </c>
      <c r="C57" s="4" t="inlineStr">
        <is>
          <t>400-499</t>
        </is>
      </c>
      <c r="D57" s="4" t="inlineStr">
        <is>
          <t>Property Size</t>
        </is>
      </c>
    </row>
    <row r="58">
      <c r="A58" s="9" t="n">
        <v>41</v>
      </c>
      <c r="B58" s="9" t="n">
        <v>100</v>
      </c>
      <c r="D58" s="9" t="inlineStr">
        <is>
          <t>Total Property Size</t>
        </is>
      </c>
    </row>
    <row r="59">
      <c r="A59" s="4" t="n">
        <v>25</v>
      </c>
      <c r="B59" s="4" t="n">
        <v>60.98</v>
      </c>
      <c r="C59" s="4" t="inlineStr">
        <is>
          <t>MARKETRATE</t>
        </is>
      </c>
      <c r="D59" s="4" t="inlineStr">
        <is>
          <t>Rent Type</t>
        </is>
      </c>
    </row>
    <row r="60">
      <c r="A60" s="4" t="n">
        <v>16</v>
      </c>
      <c r="B60" s="4" t="n">
        <v>39.02</v>
      </c>
      <c r="C60" s="4" t="inlineStr">
        <is>
          <t>AFFORDABLE</t>
        </is>
      </c>
      <c r="D60" s="4" t="inlineStr">
        <is>
          <t>Rent Type</t>
        </is>
      </c>
    </row>
    <row r="61">
      <c r="A61" s="9" t="n">
        <v>41</v>
      </c>
      <c r="B61" s="9" t="n">
        <v>100</v>
      </c>
      <c r="D61" s="9" t="inlineStr">
        <is>
          <t>Total Rent Type</t>
        </is>
      </c>
    </row>
    <row r="62"/>
  </sheetData>
  <mergeCells count="2">
    <mergeCell ref="A19:D19"/>
    <mergeCell ref="A1:B1"/>
  </mergeCells>
  <pageMargins left="0.75" right="0.75" top="1" bottom="1" header="0.5" footer="0.5"/>
</worksheet>
</file>

<file path=xl/worksheets/sheet290.xml><?xml version="1.0" encoding="utf-8"?>
<worksheet xmlns="http://schemas.openxmlformats.org/spreadsheetml/2006/main">
  <sheetPr>
    <outlinePr summaryBelow="1" summaryRight="1"/>
    <pageSetUpPr/>
  </sheetPr>
  <dimension ref="A1:D54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3179</v>
      </c>
    </row>
    <row r="3">
      <c r="A3" s="6" t="inlineStr">
        <is>
          <t>Sample (Total number of properties)</t>
        </is>
      </c>
      <c r="B3" s="4" t="n">
        <v>26</v>
      </c>
    </row>
    <row r="4">
      <c r="A4" s="6" t="inlineStr">
        <is>
          <t>Average property taxes per unit</t>
        </is>
      </c>
      <c r="B4" s="7" t="n">
        <v>2122</v>
      </c>
    </row>
    <row r="5">
      <c r="A5" s="6" t="inlineStr">
        <is>
          <t>Average payroll expenses per unit</t>
        </is>
      </c>
      <c r="B5" s="7" t="n">
        <v>959</v>
      </c>
    </row>
    <row r="6">
      <c r="A6" s="6" t="inlineStr">
        <is>
          <t>Average capital expenditures per unit</t>
        </is>
      </c>
      <c r="B6" s="7" t="n">
        <v>248</v>
      </c>
    </row>
    <row r="7">
      <c r="A7" s="6" t="inlineStr">
        <is>
          <t>Average mortgage per unit</t>
        </is>
      </c>
      <c r="B7" s="7" t="n">
        <v>7876</v>
      </c>
    </row>
    <row r="8">
      <c r="A8" s="6" t="inlineStr">
        <is>
          <t>Average total operating expenses per unit</t>
        </is>
      </c>
      <c r="B8" s="7" t="n">
        <v>4627</v>
      </c>
    </row>
    <row r="9">
      <c r="A9" s="6" t="inlineStr">
        <is>
          <t>Average total expenses per unit</t>
        </is>
      </c>
      <c r="B9" s="7" t="n">
        <v>15832</v>
      </c>
    </row>
    <row r="10">
      <c r="A10" s="6" t="inlineStr">
        <is>
          <t>Average total profit per unit</t>
        </is>
      </c>
      <c r="B10" s="7" t="n">
        <v>1969</v>
      </c>
    </row>
    <row r="11">
      <c r="A11" s="6" t="inlineStr">
        <is>
          <t>Property taxes per dollar of rent</t>
        </is>
      </c>
      <c r="B11" s="4" t="inlineStr">
        <is>
          <t>12 cents</t>
        </is>
      </c>
    </row>
    <row r="12">
      <c r="A12" s="6" t="inlineStr">
        <is>
          <t>Payroll expenses per dollar of rent</t>
        </is>
      </c>
      <c r="B12" s="4" t="inlineStr">
        <is>
          <t>5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44 cents</t>
        </is>
      </c>
    </row>
    <row r="15">
      <c r="A15" s="6" t="inlineStr">
        <is>
          <t>Total operating expenses per dollar of rent</t>
        </is>
      </c>
      <c r="B15" s="4" t="inlineStr">
        <is>
          <t>26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5</v>
      </c>
      <c r="B21" s="4" t="n">
        <v>19.23</v>
      </c>
      <c r="C21" s="4" t="inlineStr">
        <is>
          <t>53562</t>
        </is>
      </c>
      <c r="D21" s="4" t="inlineStr">
        <is>
          <t>PROPERTYZIPCODE</t>
        </is>
      </c>
    </row>
    <row r="22">
      <c r="A22" s="4" t="n">
        <v>4</v>
      </c>
      <c r="B22" s="4" t="n">
        <v>15.38</v>
      </c>
      <c r="C22" s="4" t="inlineStr">
        <is>
          <t>53713</t>
        </is>
      </c>
      <c r="D22" s="4" t="inlineStr">
        <is>
          <t>PROPERTYZIPCODE</t>
        </is>
      </c>
    </row>
    <row r="23">
      <c r="A23" s="4" t="n">
        <v>3</v>
      </c>
      <c r="B23" s="4" t="n">
        <v>11.54</v>
      </c>
      <c r="C23" s="4" t="inlineStr">
        <is>
          <t>53704</t>
        </is>
      </c>
      <c r="D23" s="4" t="inlineStr">
        <is>
          <t>PROPERTYZIPCODE</t>
        </is>
      </c>
    </row>
    <row r="24">
      <c r="A24" s="4" t="n">
        <v>2</v>
      </c>
      <c r="B24" s="4" t="n">
        <v>7.69</v>
      </c>
      <c r="C24" s="4" t="inlineStr">
        <is>
          <t>53590</t>
        </is>
      </c>
      <c r="D24" s="4" t="inlineStr">
        <is>
          <t>PROPERTYZIPCODE</t>
        </is>
      </c>
    </row>
    <row r="25">
      <c r="A25" s="4" t="n">
        <v>2</v>
      </c>
      <c r="B25" s="4" t="n">
        <v>7.69</v>
      </c>
      <c r="C25" s="4" t="inlineStr">
        <is>
          <t>53703</t>
        </is>
      </c>
      <c r="D25" s="4" t="inlineStr">
        <is>
          <t>PROPERTYZIPCODE</t>
        </is>
      </c>
    </row>
    <row r="26">
      <c r="A26" s="4" t="n">
        <v>2</v>
      </c>
      <c r="B26" s="4" t="n">
        <v>7.69</v>
      </c>
      <c r="C26" s="4" t="inlineStr">
        <is>
          <t>53705</t>
        </is>
      </c>
      <c r="D26" s="4" t="inlineStr">
        <is>
          <t>PROPERTYZIPCODE</t>
        </is>
      </c>
    </row>
    <row r="27">
      <c r="A27" s="4" t="n">
        <v>2</v>
      </c>
      <c r="B27" s="4" t="n">
        <v>7.69</v>
      </c>
      <c r="C27" s="4" t="inlineStr">
        <is>
          <t>53717</t>
        </is>
      </c>
      <c r="D27" s="4" t="inlineStr">
        <is>
          <t>PROPERTYZIPCODE</t>
        </is>
      </c>
    </row>
    <row r="28">
      <c r="A28" s="4" t="n">
        <v>1</v>
      </c>
      <c r="B28" s="4" t="n">
        <v>3.85</v>
      </c>
      <c r="C28" s="4" t="inlineStr">
        <is>
          <t>53715</t>
        </is>
      </c>
      <c r="D28" s="4" t="inlineStr">
        <is>
          <t>PROPERTYZIPCODE</t>
        </is>
      </c>
    </row>
    <row r="29">
      <c r="A29" s="4" t="n">
        <v>1</v>
      </c>
      <c r="B29" s="4" t="n">
        <v>3.85</v>
      </c>
      <c r="C29" s="4" t="inlineStr">
        <is>
          <t>53527</t>
        </is>
      </c>
      <c r="D29" s="4" t="inlineStr">
        <is>
          <t>PROPERTYZIPCODE</t>
        </is>
      </c>
    </row>
    <row r="30">
      <c r="A30" s="4" t="n">
        <v>1</v>
      </c>
      <c r="B30" s="4" t="n">
        <v>3.85</v>
      </c>
      <c r="C30" s="4" t="inlineStr">
        <is>
          <t>53711</t>
        </is>
      </c>
      <c r="D30" s="4" t="inlineStr">
        <is>
          <t>PROPERTYZIPCODE</t>
        </is>
      </c>
    </row>
    <row r="31">
      <c r="A31" s="4" t="n">
        <v>1</v>
      </c>
      <c r="B31" s="4" t="n">
        <v>3.85</v>
      </c>
      <c r="C31" s="4" t="inlineStr">
        <is>
          <t>53719</t>
        </is>
      </c>
      <c r="D31" s="4" t="inlineStr">
        <is>
          <t>PROPERTYZIPCODE</t>
        </is>
      </c>
    </row>
    <row r="32">
      <c r="A32" s="4" t="n">
        <v>1</v>
      </c>
      <c r="B32" s="4" t="n">
        <v>3.85</v>
      </c>
      <c r="C32" s="4" t="inlineStr">
        <is>
          <t>53597</t>
        </is>
      </c>
      <c r="D32" s="4" t="inlineStr">
        <is>
          <t>PROPERTYZIPCODE</t>
        </is>
      </c>
    </row>
    <row r="33">
      <c r="A33" s="4" t="n">
        <v>1</v>
      </c>
      <c r="B33" s="4" t="n">
        <v>3.85</v>
      </c>
      <c r="C33" s="4" t="inlineStr">
        <is>
          <t>53517</t>
        </is>
      </c>
      <c r="D33" s="4" t="inlineStr">
        <is>
          <t>PROPERTYZIPCODE</t>
        </is>
      </c>
    </row>
    <row r="34">
      <c r="A34" s="9" t="n">
        <v>26</v>
      </c>
      <c r="B34" s="9" t="n">
        <v>100</v>
      </c>
      <c r="D34" s="9" t="inlineStr">
        <is>
          <t>Total PROPERTYZIPCODE</t>
        </is>
      </c>
    </row>
    <row r="35">
      <c r="A35" s="4" t="n">
        <v>21</v>
      </c>
      <c r="B35" s="4" t="n">
        <v>80.77</v>
      </c>
      <c r="C35" s="4" t="inlineStr">
        <is>
          <t>GARDEN</t>
        </is>
      </c>
      <c r="D35" s="4" t="inlineStr">
        <is>
          <t>Property Type</t>
        </is>
      </c>
    </row>
    <row r="36">
      <c r="A36" s="4" t="n">
        <v>2</v>
      </c>
      <c r="B36" s="4" t="n">
        <v>7.69</v>
      </c>
      <c r="C36" s="4" t="inlineStr">
        <is>
          <t>MIDRISE</t>
        </is>
      </c>
      <c r="D36" s="4" t="inlineStr">
        <is>
          <t>Property Type</t>
        </is>
      </c>
    </row>
    <row r="37">
      <c r="A37" s="4" t="n">
        <v>2</v>
      </c>
      <c r="B37" s="4" t="n">
        <v>7.69</v>
      </c>
      <c r="C37" s="4" t="inlineStr">
        <is>
          <t>MANUF</t>
        </is>
      </c>
      <c r="D37" s="4" t="inlineStr">
        <is>
          <t>Property Type</t>
        </is>
      </c>
    </row>
    <row r="38">
      <c r="A38" s="4" t="n">
        <v>1</v>
      </c>
      <c r="B38" s="4" t="n">
        <v>3.85</v>
      </c>
      <c r="C38" s="4" t="inlineStr">
        <is>
          <t>STUDENT</t>
        </is>
      </c>
      <c r="D38" s="4" t="inlineStr">
        <is>
          <t>Property Type</t>
        </is>
      </c>
    </row>
    <row r="39">
      <c r="A39" s="9" t="n">
        <v>26</v>
      </c>
      <c r="B39" s="9" t="n">
        <v>100</v>
      </c>
      <c r="D39" s="9" t="inlineStr">
        <is>
          <t>Total Property Type</t>
        </is>
      </c>
    </row>
    <row r="40">
      <c r="A40" s="4" t="n">
        <v>2</v>
      </c>
      <c r="B40" s="4" t="n">
        <v>7.69</v>
      </c>
      <c r="C40" s="4" t="inlineStr">
        <is>
          <t>Less than 5 years</t>
        </is>
      </c>
      <c r="D40" s="4" t="inlineStr">
        <is>
          <t>Age of Property</t>
        </is>
      </c>
    </row>
    <row r="41">
      <c r="A41" s="4" t="n">
        <v>7</v>
      </c>
      <c r="B41" s="4" t="n">
        <v>26.92</v>
      </c>
      <c r="C41" s="4" t="inlineStr">
        <is>
          <t>5-9 years</t>
        </is>
      </c>
      <c r="D41" s="4" t="inlineStr">
        <is>
          <t>Age of Property</t>
        </is>
      </c>
    </row>
    <row r="42">
      <c r="A42" s="4" t="n">
        <v>4</v>
      </c>
      <c r="B42" s="4" t="n">
        <v>15.38</v>
      </c>
      <c r="C42" s="4" t="inlineStr">
        <is>
          <t>10-19 years</t>
        </is>
      </c>
      <c r="D42" s="4" t="inlineStr">
        <is>
          <t>Age of Property</t>
        </is>
      </c>
    </row>
    <row r="43">
      <c r="A43" s="4" t="n">
        <v>13</v>
      </c>
      <c r="B43" s="4" t="n">
        <v>50</v>
      </c>
      <c r="C43" s="4" t="inlineStr">
        <is>
          <t>20+ years</t>
        </is>
      </c>
      <c r="D43" s="4" t="inlineStr">
        <is>
          <t>Age of Property</t>
        </is>
      </c>
    </row>
    <row r="44">
      <c r="A44" s="9" t="n">
        <v>26</v>
      </c>
      <c r="B44" s="9" t="n">
        <v>100</v>
      </c>
      <c r="D44" s="9" t="inlineStr">
        <is>
          <t>Total Age of Property</t>
        </is>
      </c>
    </row>
    <row r="45">
      <c r="A45" s="4" t="n">
        <v>13</v>
      </c>
      <c r="B45" s="4" t="n">
        <v>50</v>
      </c>
      <c r="C45" s="4" t="inlineStr">
        <is>
          <t>Less than 100</t>
        </is>
      </c>
      <c r="D45" s="4" t="inlineStr">
        <is>
          <t>Property Size</t>
        </is>
      </c>
    </row>
    <row r="46">
      <c r="A46" s="4" t="n">
        <v>10</v>
      </c>
      <c r="B46" s="4" t="n">
        <v>38.46</v>
      </c>
      <c r="C46" s="4" t="inlineStr">
        <is>
          <t>100-199</t>
        </is>
      </c>
      <c r="D46" s="4" t="inlineStr">
        <is>
          <t>Property Size</t>
        </is>
      </c>
    </row>
    <row r="47">
      <c r="A47" s="4" t="n">
        <v>1</v>
      </c>
      <c r="B47" s="4" t="n">
        <v>3.85</v>
      </c>
      <c r="C47" s="4" t="inlineStr">
        <is>
          <t>200-299</t>
        </is>
      </c>
      <c r="D47" s="4" t="inlineStr">
        <is>
          <t>Property Size</t>
        </is>
      </c>
    </row>
    <row r="48">
      <c r="A48" s="4" t="n">
        <v>1</v>
      </c>
      <c r="B48" s="4" t="n">
        <v>3.85</v>
      </c>
      <c r="C48" s="4" t="inlineStr">
        <is>
          <t>300-399</t>
        </is>
      </c>
      <c r="D48" s="4" t="inlineStr">
        <is>
          <t>Property Size</t>
        </is>
      </c>
    </row>
    <row r="49">
      <c r="A49" s="4" t="n">
        <v>1</v>
      </c>
      <c r="B49" s="4" t="n">
        <v>3.85</v>
      </c>
      <c r="C49" s="4" t="inlineStr">
        <is>
          <t>400-499</t>
        </is>
      </c>
      <c r="D49" s="4" t="inlineStr">
        <is>
          <t>Property Size</t>
        </is>
      </c>
    </row>
    <row r="50">
      <c r="A50" s="9" t="n">
        <v>26</v>
      </c>
      <c r="B50" s="9" t="n">
        <v>100</v>
      </c>
      <c r="D50" s="9" t="inlineStr">
        <is>
          <t>Total Property Size</t>
        </is>
      </c>
    </row>
    <row r="51">
      <c r="A51" s="4" t="n">
        <v>15</v>
      </c>
      <c r="B51" s="4" t="n">
        <v>57.69</v>
      </c>
      <c r="C51" s="4" t="inlineStr">
        <is>
          <t>AFFORDABLE</t>
        </is>
      </c>
      <c r="D51" s="4" t="inlineStr">
        <is>
          <t>Rent Type</t>
        </is>
      </c>
    </row>
    <row r="52">
      <c r="A52" s="4" t="n">
        <v>11</v>
      </c>
      <c r="B52" s="4" t="n">
        <v>42.31</v>
      </c>
      <c r="C52" s="4" t="inlineStr">
        <is>
          <t>MARKETRATE</t>
        </is>
      </c>
      <c r="D52" s="4" t="inlineStr">
        <is>
          <t>Rent Type</t>
        </is>
      </c>
    </row>
    <row r="53">
      <c r="A53" s="9" t="n">
        <v>26</v>
      </c>
      <c r="B53" s="9" t="n">
        <v>100</v>
      </c>
      <c r="D53" s="9" t="inlineStr">
        <is>
          <t>Total Rent Type</t>
        </is>
      </c>
    </row>
    <row r="54"/>
  </sheetData>
  <mergeCells count="2">
    <mergeCell ref="A19:D19"/>
    <mergeCell ref="A1:B1"/>
  </mergeCells>
  <pageMargins left="0.75" right="0.75" top="1" bottom="1" header="0.5" footer="0.5"/>
</worksheet>
</file>

<file path=xl/worksheets/sheet291.xml><?xml version="1.0" encoding="utf-8"?>
<worksheet xmlns="http://schemas.openxmlformats.org/spreadsheetml/2006/main">
  <sheetPr>
    <outlinePr summaryBelow="1" summaryRight="1"/>
    <pageSetUpPr/>
  </sheetPr>
  <dimension ref="A1:D51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2841</v>
      </c>
    </row>
    <row r="3">
      <c r="A3" s="6" t="inlineStr">
        <is>
          <t>Sample (Total number of properties)</t>
        </is>
      </c>
      <c r="B3" s="4" t="n">
        <v>24</v>
      </c>
    </row>
    <row r="4">
      <c r="A4" s="6" t="inlineStr">
        <is>
          <t>Average property taxes per unit</t>
        </is>
      </c>
      <c r="B4" s="7" t="n">
        <v>1706</v>
      </c>
    </row>
    <row r="5">
      <c r="A5" s="6" t="inlineStr">
        <is>
          <t>Average payroll expenses per unit</t>
        </is>
      </c>
      <c r="B5" s="7" t="n">
        <v>1045</v>
      </c>
    </row>
    <row r="6">
      <c r="A6" s="6" t="inlineStr">
        <is>
          <t>Average capital expenditures per unit</t>
        </is>
      </c>
      <c r="B6" s="7" t="n">
        <v>260</v>
      </c>
    </row>
    <row r="7">
      <c r="A7" s="6" t="inlineStr">
        <is>
          <t>Average mortgage per unit</t>
        </is>
      </c>
      <c r="B7" s="7" t="n">
        <v>7959</v>
      </c>
    </row>
    <row r="8">
      <c r="A8" s="6" t="inlineStr">
        <is>
          <t>Average total operating expenses per unit</t>
        </is>
      </c>
      <c r="B8" s="7" t="n">
        <v>4383</v>
      </c>
    </row>
    <row r="9">
      <c r="A9" s="6" t="inlineStr">
        <is>
          <t>Average total expenses per unit</t>
        </is>
      </c>
      <c r="B9" s="7" t="n">
        <v>15353</v>
      </c>
    </row>
    <row r="10">
      <c r="A10" s="6" t="inlineStr">
        <is>
          <t>Average total profit per unit</t>
        </is>
      </c>
      <c r="B10" s="7" t="n">
        <v>1990</v>
      </c>
    </row>
    <row r="11">
      <c r="A11" s="6" t="inlineStr">
        <is>
          <t>Property taxes per dollar of rent</t>
        </is>
      </c>
      <c r="B11" s="4" t="inlineStr">
        <is>
          <t>10 cents</t>
        </is>
      </c>
    </row>
    <row r="12">
      <c r="A12" s="6" t="inlineStr">
        <is>
          <t>Payroll expenses per dollar of rent</t>
        </is>
      </c>
      <c r="B12" s="4" t="inlineStr">
        <is>
          <t>6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46 cents</t>
        </is>
      </c>
    </row>
    <row r="15">
      <c r="A15" s="6" t="inlineStr">
        <is>
          <t>Total operating expenses per dollar of rent</t>
        </is>
      </c>
      <c r="B15" s="4" t="inlineStr">
        <is>
          <t>25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5</v>
      </c>
      <c r="B21" s="4" t="n">
        <v>20.83</v>
      </c>
      <c r="C21" s="4" t="inlineStr">
        <is>
          <t>53045</t>
        </is>
      </c>
      <c r="D21" s="4" t="inlineStr">
        <is>
          <t>PROPERTYZIPCODE</t>
        </is>
      </c>
    </row>
    <row r="22">
      <c r="A22" s="4" t="n">
        <v>4</v>
      </c>
      <c r="B22" s="4" t="n">
        <v>16.67</v>
      </c>
      <c r="C22" s="4" t="inlineStr">
        <is>
          <t>53227</t>
        </is>
      </c>
      <c r="D22" s="4" t="inlineStr">
        <is>
          <t>PROPERTYZIPCODE</t>
        </is>
      </c>
    </row>
    <row r="23">
      <c r="A23" s="4" t="n">
        <v>3</v>
      </c>
      <c r="B23" s="4" t="n">
        <v>12.5</v>
      </c>
      <c r="C23" s="4" t="inlineStr">
        <is>
          <t>53188</t>
        </is>
      </c>
      <c r="D23" s="4" t="inlineStr">
        <is>
          <t>PROPERTYZIPCODE</t>
        </is>
      </c>
    </row>
    <row r="24">
      <c r="A24" s="4" t="n">
        <v>2</v>
      </c>
      <c r="B24" s="4" t="n">
        <v>8.33</v>
      </c>
      <c r="C24" s="4" t="inlineStr">
        <is>
          <t>53186</t>
        </is>
      </c>
      <c r="D24" s="4" t="inlineStr">
        <is>
          <t>PROPERTYZIPCODE</t>
        </is>
      </c>
    </row>
    <row r="25">
      <c r="A25" s="4" t="n">
        <v>2</v>
      </c>
      <c r="B25" s="4" t="n">
        <v>8.33</v>
      </c>
      <c r="C25" s="4" t="inlineStr">
        <is>
          <t>53228</t>
        </is>
      </c>
      <c r="D25" s="4" t="inlineStr">
        <is>
          <t>PROPERTYZIPCODE</t>
        </is>
      </c>
    </row>
    <row r="26">
      <c r="A26" s="4" t="n">
        <v>2</v>
      </c>
      <c r="B26" s="4" t="n">
        <v>8.33</v>
      </c>
      <c r="C26" s="4" t="inlineStr">
        <is>
          <t>53005</t>
        </is>
      </c>
      <c r="D26" s="4" t="inlineStr">
        <is>
          <t>PROPERTYZIPCODE</t>
        </is>
      </c>
    </row>
    <row r="27">
      <c r="A27" s="4" t="n">
        <v>1</v>
      </c>
      <c r="B27" s="4" t="n">
        <v>4.17</v>
      </c>
      <c r="C27" s="4" t="inlineStr">
        <is>
          <t>53220</t>
        </is>
      </c>
      <c r="D27" s="4" t="inlineStr">
        <is>
          <t>PROPERTYZIPCODE</t>
        </is>
      </c>
    </row>
    <row r="28">
      <c r="A28" s="4" t="n">
        <v>1</v>
      </c>
      <c r="B28" s="4" t="n">
        <v>4.17</v>
      </c>
      <c r="C28" s="4" t="inlineStr">
        <is>
          <t>53189</t>
        </is>
      </c>
      <c r="D28" s="4" t="inlineStr">
        <is>
          <t>PROPERTYZIPCODE</t>
        </is>
      </c>
    </row>
    <row r="29">
      <c r="A29" s="4" t="n">
        <v>1</v>
      </c>
      <c r="B29" s="4" t="n">
        <v>4.17</v>
      </c>
      <c r="C29" s="4" t="inlineStr">
        <is>
          <t>53066</t>
        </is>
      </c>
      <c r="D29" s="4" t="inlineStr">
        <is>
          <t>PROPERTYZIPCODE</t>
        </is>
      </c>
    </row>
    <row r="30">
      <c r="A30" s="4" t="n">
        <v>1</v>
      </c>
      <c r="B30" s="4" t="n">
        <v>4.17</v>
      </c>
      <c r="C30" s="4" t="inlineStr">
        <is>
          <t>53022</t>
        </is>
      </c>
      <c r="D30" s="4" t="inlineStr">
        <is>
          <t>PROPERTYZIPCODE</t>
        </is>
      </c>
    </row>
    <row r="31">
      <c r="A31" s="4" t="n">
        <v>1</v>
      </c>
      <c r="B31" s="4" t="n">
        <v>4.17</v>
      </c>
      <c r="C31" s="4" t="inlineStr">
        <is>
          <t>53018</t>
        </is>
      </c>
      <c r="D31" s="4" t="inlineStr">
        <is>
          <t>PROPERTYZIPCODE</t>
        </is>
      </c>
    </row>
    <row r="32">
      <c r="A32" s="4" t="n">
        <v>1</v>
      </c>
      <c r="B32" s="4" t="n">
        <v>4.17</v>
      </c>
      <c r="C32" s="4" t="inlineStr">
        <is>
          <t>53538</t>
        </is>
      </c>
      <c r="D32" s="4" t="inlineStr">
        <is>
          <t>PROPERTYZIPCODE</t>
        </is>
      </c>
    </row>
    <row r="33">
      <c r="A33" s="9" t="n">
        <v>24</v>
      </c>
      <c r="B33" s="9" t="n">
        <v>100</v>
      </c>
      <c r="D33" s="9" t="inlineStr">
        <is>
          <t>Total PROPERTYZIPCODE</t>
        </is>
      </c>
    </row>
    <row r="34">
      <c r="A34" s="4" t="n">
        <v>21</v>
      </c>
      <c r="B34" s="4" t="n">
        <v>87.5</v>
      </c>
      <c r="C34" s="4" t="inlineStr">
        <is>
          <t>GARDEN</t>
        </is>
      </c>
      <c r="D34" s="4" t="inlineStr">
        <is>
          <t>Property Type</t>
        </is>
      </c>
    </row>
    <row r="35">
      <c r="A35" s="4" t="n">
        <v>2</v>
      </c>
      <c r="B35" s="4" t="n">
        <v>8.33</v>
      </c>
      <c r="C35" s="4" t="inlineStr">
        <is>
          <t>SENIOR</t>
        </is>
      </c>
      <c r="D35" s="4" t="inlineStr">
        <is>
          <t>Property Type</t>
        </is>
      </c>
    </row>
    <row r="36">
      <c r="A36" s="4" t="n">
        <v>1</v>
      </c>
      <c r="B36" s="4" t="n">
        <v>4.17</v>
      </c>
      <c r="C36" s="4" t="inlineStr">
        <is>
          <t>MANUF</t>
        </is>
      </c>
      <c r="D36" s="4" t="inlineStr">
        <is>
          <t>Property Type</t>
        </is>
      </c>
    </row>
    <row r="37">
      <c r="A37" s="9" t="n">
        <v>24</v>
      </c>
      <c r="B37" s="9" t="n">
        <v>100</v>
      </c>
      <c r="D37" s="9" t="inlineStr">
        <is>
          <t>Total Property Type</t>
        </is>
      </c>
    </row>
    <row r="38">
      <c r="A38" s="4" t="n">
        <v>2</v>
      </c>
      <c r="B38" s="4" t="n">
        <v>8.33</v>
      </c>
      <c r="C38" s="4" t="inlineStr">
        <is>
          <t>Less than 5 years</t>
        </is>
      </c>
      <c r="D38" s="4" t="inlineStr">
        <is>
          <t>Age of Property</t>
        </is>
      </c>
    </row>
    <row r="39">
      <c r="A39" s="4" t="n">
        <v>5</v>
      </c>
      <c r="B39" s="4" t="n">
        <v>20.83</v>
      </c>
      <c r="C39" s="4" t="inlineStr">
        <is>
          <t>5-9 years</t>
        </is>
      </c>
      <c r="D39" s="4" t="inlineStr">
        <is>
          <t>Age of Property</t>
        </is>
      </c>
    </row>
    <row r="40">
      <c r="A40" s="4" t="n">
        <v>4</v>
      </c>
      <c r="B40" s="4" t="n">
        <v>16.67</v>
      </c>
      <c r="C40" s="4" t="inlineStr">
        <is>
          <t>10-19 years</t>
        </is>
      </c>
      <c r="D40" s="4" t="inlineStr">
        <is>
          <t>Age of Property</t>
        </is>
      </c>
    </row>
    <row r="41">
      <c r="A41" s="4" t="n">
        <v>13</v>
      </c>
      <c r="B41" s="4" t="n">
        <v>54.17</v>
      </c>
      <c r="C41" s="4" t="inlineStr">
        <is>
          <t>20+ years</t>
        </is>
      </c>
      <c r="D41" s="4" t="inlineStr">
        <is>
          <t>Age of Property</t>
        </is>
      </c>
    </row>
    <row r="42">
      <c r="A42" s="9" t="n">
        <v>24</v>
      </c>
      <c r="B42" s="9" t="n">
        <v>100</v>
      </c>
      <c r="D42" s="9" t="inlineStr">
        <is>
          <t>Total Age of Property</t>
        </is>
      </c>
    </row>
    <row r="43">
      <c r="A43" s="4" t="n">
        <v>14</v>
      </c>
      <c r="B43" s="4" t="n">
        <v>58.33</v>
      </c>
      <c r="C43" s="4" t="inlineStr">
        <is>
          <t>Less than 100</t>
        </is>
      </c>
      <c r="D43" s="4" t="inlineStr">
        <is>
          <t>Property Size</t>
        </is>
      </c>
    </row>
    <row r="44">
      <c r="A44" s="4" t="n">
        <v>7</v>
      </c>
      <c r="B44" s="4" t="n">
        <v>29.17</v>
      </c>
      <c r="C44" s="4" t="inlineStr">
        <is>
          <t>100-199</t>
        </is>
      </c>
      <c r="D44" s="4" t="inlineStr">
        <is>
          <t>Property Size</t>
        </is>
      </c>
    </row>
    <row r="45">
      <c r="A45" s="4" t="n">
        <v>1</v>
      </c>
      <c r="B45" s="4" t="n">
        <v>4.17</v>
      </c>
      <c r="C45" s="4" t="inlineStr">
        <is>
          <t>300-399</t>
        </is>
      </c>
      <c r="D45" s="4" t="inlineStr">
        <is>
          <t>Property Size</t>
        </is>
      </c>
    </row>
    <row r="46">
      <c r="A46" s="4" t="n">
        <v>2</v>
      </c>
      <c r="B46" s="4" t="n">
        <v>8.33</v>
      </c>
      <c r="C46" s="4" t="inlineStr">
        <is>
          <t>400-499</t>
        </is>
      </c>
      <c r="D46" s="4" t="inlineStr">
        <is>
          <t>Property Size</t>
        </is>
      </c>
    </row>
    <row r="47">
      <c r="A47" s="9" t="n">
        <v>24</v>
      </c>
      <c r="B47" s="9" t="n">
        <v>100</v>
      </c>
      <c r="D47" s="9" t="inlineStr">
        <is>
          <t>Total Property Size</t>
        </is>
      </c>
    </row>
    <row r="48">
      <c r="A48" s="4" t="n">
        <v>12</v>
      </c>
      <c r="B48" s="4" t="n">
        <v>50</v>
      </c>
      <c r="C48" s="4" t="inlineStr">
        <is>
          <t>MARKETRATE</t>
        </is>
      </c>
      <c r="D48" s="4" t="inlineStr">
        <is>
          <t>Rent Type</t>
        </is>
      </c>
    </row>
    <row r="49">
      <c r="A49" s="4" t="n">
        <v>12</v>
      </c>
      <c r="B49" s="4" t="n">
        <v>50</v>
      </c>
      <c r="C49" s="4" t="inlineStr">
        <is>
          <t>AFFORDABLE</t>
        </is>
      </c>
      <c r="D49" s="4" t="inlineStr">
        <is>
          <t>Rent Type</t>
        </is>
      </c>
    </row>
    <row r="50">
      <c r="A50" s="9" t="n">
        <v>24</v>
      </c>
      <c r="B50" s="9" t="n">
        <v>100</v>
      </c>
      <c r="D50" s="9" t="inlineStr">
        <is>
          <t>Total Rent Type</t>
        </is>
      </c>
    </row>
    <row r="51"/>
  </sheetData>
  <mergeCells count="2">
    <mergeCell ref="A19:D19"/>
    <mergeCell ref="A1:B1"/>
  </mergeCells>
  <pageMargins left="0.75" right="0.75" top="1" bottom="1" header="0.5" footer="0.5"/>
</worksheet>
</file>

<file path=xl/worksheets/sheet292.xml><?xml version="1.0" encoding="utf-8"?>
<worksheet xmlns="http://schemas.openxmlformats.org/spreadsheetml/2006/main">
  <sheetPr>
    <outlinePr summaryBelow="1" summaryRight="1"/>
    <pageSetUpPr/>
  </sheetPr>
  <dimension ref="A1:D49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2943</v>
      </c>
    </row>
    <row r="3">
      <c r="A3" s="6" t="inlineStr">
        <is>
          <t>Sample (Total number of properties)</t>
        </is>
      </c>
      <c r="B3" s="4" t="n">
        <v>22</v>
      </c>
    </row>
    <row r="4">
      <c r="A4" s="6" t="inlineStr">
        <is>
          <t>Average property taxes per unit</t>
        </is>
      </c>
      <c r="B4" s="7" t="n">
        <v>434</v>
      </c>
    </row>
    <row r="5">
      <c r="A5" s="6" t="inlineStr">
        <is>
          <t>Average payroll expenses per unit</t>
        </is>
      </c>
      <c r="B5" s="7" t="n">
        <v>1597</v>
      </c>
    </row>
    <row r="6">
      <c r="A6" s="6" t="inlineStr">
        <is>
          <t>Average capital expenditures per unit</t>
        </is>
      </c>
      <c r="B6" s="7" t="n">
        <v>252</v>
      </c>
    </row>
    <row r="7">
      <c r="A7" s="6" t="inlineStr">
        <is>
          <t>Average mortgage per unit</t>
        </is>
      </c>
      <c r="B7" s="7" t="n">
        <v>5460</v>
      </c>
    </row>
    <row r="8">
      <c r="A8" s="6" t="inlineStr">
        <is>
          <t>Average total operating expenses per unit</t>
        </is>
      </c>
      <c r="B8" s="7" t="n">
        <v>3328</v>
      </c>
    </row>
    <row r="9">
      <c r="A9" s="6" t="inlineStr">
        <is>
          <t>Average total expenses per unit</t>
        </is>
      </c>
      <c r="B9" s="7" t="n">
        <v>11071</v>
      </c>
    </row>
    <row r="10">
      <c r="A10" s="6" t="inlineStr">
        <is>
          <t>Average total profit per unit</t>
        </is>
      </c>
      <c r="B10" s="7" t="n">
        <v>1365</v>
      </c>
    </row>
    <row r="11">
      <c r="A11" s="6" t="inlineStr">
        <is>
          <t>Property taxes per dollar of rent</t>
        </is>
      </c>
      <c r="B11" s="4" t="inlineStr">
        <is>
          <t>3 cents</t>
        </is>
      </c>
    </row>
    <row r="12">
      <c r="A12" s="6" t="inlineStr">
        <is>
          <t>Payroll expenses per dollar of rent</t>
        </is>
      </c>
      <c r="B12" s="4" t="inlineStr">
        <is>
          <t>13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44 cents</t>
        </is>
      </c>
    </row>
    <row r="15">
      <c r="A15" s="6" t="inlineStr">
        <is>
          <t>Total operating expenses per dollar of rent</t>
        </is>
      </c>
      <c r="B15" s="4" t="inlineStr">
        <is>
          <t>27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5</v>
      </c>
      <c r="B21" s="4" t="n">
        <v>22.73</v>
      </c>
      <c r="C21" s="4" t="inlineStr">
        <is>
          <t>82609</t>
        </is>
      </c>
      <c r="D21" s="4" t="inlineStr">
        <is>
          <t>PROPERTYZIPCODE</t>
        </is>
      </c>
    </row>
    <row r="22">
      <c r="A22" s="4" t="n">
        <v>4</v>
      </c>
      <c r="B22" s="4" t="n">
        <v>18.18</v>
      </c>
      <c r="C22" s="4" t="inlineStr">
        <is>
          <t>82718</t>
        </is>
      </c>
      <c r="D22" s="4" t="inlineStr">
        <is>
          <t>PROPERTYZIPCODE</t>
        </is>
      </c>
    </row>
    <row r="23">
      <c r="A23" s="4" t="n">
        <v>3</v>
      </c>
      <c r="B23" s="4" t="n">
        <v>13.64</v>
      </c>
      <c r="C23" s="4" t="inlineStr">
        <is>
          <t>82007</t>
        </is>
      </c>
      <c r="D23" s="4" t="inlineStr">
        <is>
          <t>PROPERTYZIPCODE</t>
        </is>
      </c>
    </row>
    <row r="24">
      <c r="A24" s="4" t="n">
        <v>2</v>
      </c>
      <c r="B24" s="4" t="n">
        <v>9.09</v>
      </c>
      <c r="C24" s="4" t="inlineStr">
        <is>
          <t>83001</t>
        </is>
      </c>
      <c r="D24" s="4" t="inlineStr">
        <is>
          <t>PROPERTYZIPCODE</t>
        </is>
      </c>
    </row>
    <row r="25">
      <c r="A25" s="4" t="n">
        <v>2</v>
      </c>
      <c r="B25" s="4" t="n">
        <v>9.09</v>
      </c>
      <c r="C25" s="4" t="inlineStr">
        <is>
          <t>82009</t>
        </is>
      </c>
      <c r="D25" s="4" t="inlineStr">
        <is>
          <t>PROPERTYZIPCODE</t>
        </is>
      </c>
    </row>
    <row r="26">
      <c r="A26" s="4" t="n">
        <v>1</v>
      </c>
      <c r="B26" s="4" t="n">
        <v>4.55</v>
      </c>
      <c r="C26" s="4" t="inlineStr">
        <is>
          <t>82604</t>
        </is>
      </c>
      <c r="D26" s="4" t="inlineStr">
        <is>
          <t>PROPERTYZIPCODE</t>
        </is>
      </c>
    </row>
    <row r="27">
      <c r="A27" s="4" t="n">
        <v>1</v>
      </c>
      <c r="B27" s="4" t="n">
        <v>4.55</v>
      </c>
      <c r="C27" s="4" t="inlineStr">
        <is>
          <t>82070</t>
        </is>
      </c>
      <c r="D27" s="4" t="inlineStr">
        <is>
          <t>PROPERTYZIPCODE</t>
        </is>
      </c>
    </row>
    <row r="28">
      <c r="A28" s="4" t="n">
        <v>1</v>
      </c>
      <c r="B28" s="4" t="n">
        <v>4.55</v>
      </c>
      <c r="C28" s="4" t="inlineStr">
        <is>
          <t>82716</t>
        </is>
      </c>
      <c r="D28" s="4" t="inlineStr">
        <is>
          <t>PROPERTYZIPCODE</t>
        </is>
      </c>
    </row>
    <row r="29">
      <c r="A29" s="4" t="n">
        <v>1</v>
      </c>
      <c r="B29" s="4" t="n">
        <v>4.55</v>
      </c>
      <c r="C29" s="4" t="inlineStr">
        <is>
          <t>82901</t>
        </is>
      </c>
      <c r="D29" s="4" t="inlineStr">
        <is>
          <t>PROPERTYZIPCODE</t>
        </is>
      </c>
    </row>
    <row r="30">
      <c r="A30" s="4" t="n">
        <v>1</v>
      </c>
      <c r="B30" s="4" t="n">
        <v>4.55</v>
      </c>
      <c r="C30" s="4" t="inlineStr">
        <is>
          <t>82072</t>
        </is>
      </c>
      <c r="D30" s="4" t="inlineStr">
        <is>
          <t>PROPERTYZIPCODE</t>
        </is>
      </c>
    </row>
    <row r="31">
      <c r="A31" s="4" t="n">
        <v>1</v>
      </c>
      <c r="B31" s="4" t="n">
        <v>4.55</v>
      </c>
      <c r="C31" s="4" t="inlineStr">
        <is>
          <t>82601</t>
        </is>
      </c>
      <c r="D31" s="4" t="inlineStr">
        <is>
          <t>PROPERTYZIPCODE</t>
        </is>
      </c>
    </row>
    <row r="32">
      <c r="A32" s="9" t="n">
        <v>22</v>
      </c>
      <c r="B32" s="9" t="n">
        <v>100</v>
      </c>
      <c r="D32" s="9" t="inlineStr">
        <is>
          <t>Total PROPERTYZIPCODE</t>
        </is>
      </c>
    </row>
    <row r="33">
      <c r="A33" s="4" t="n">
        <v>20</v>
      </c>
      <c r="B33" s="4" t="n">
        <v>90.91</v>
      </c>
      <c r="C33" s="4" t="inlineStr">
        <is>
          <t>GARDEN</t>
        </is>
      </c>
      <c r="D33" s="4" t="inlineStr">
        <is>
          <t>Property Type</t>
        </is>
      </c>
    </row>
    <row r="34">
      <c r="A34" s="4" t="n">
        <v>2</v>
      </c>
      <c r="B34" s="4" t="n">
        <v>9.09</v>
      </c>
      <c r="C34" s="4" t="inlineStr">
        <is>
          <t>MANUF</t>
        </is>
      </c>
      <c r="D34" s="4" t="inlineStr">
        <is>
          <t>Property Type</t>
        </is>
      </c>
    </row>
    <row r="35">
      <c r="A35" s="9" t="n">
        <v>22</v>
      </c>
      <c r="B35" s="9" t="n">
        <v>100</v>
      </c>
      <c r="D35" s="9" t="inlineStr">
        <is>
          <t>Total Property Type</t>
        </is>
      </c>
    </row>
    <row r="36">
      <c r="A36" s="4" t="n">
        <v>1</v>
      </c>
      <c r="B36" s="4" t="n">
        <v>4.55</v>
      </c>
      <c r="C36" s="4" t="inlineStr">
        <is>
          <t>Less than 5 years</t>
        </is>
      </c>
      <c r="D36" s="4" t="inlineStr">
        <is>
          <t>Age of Property</t>
        </is>
      </c>
    </row>
    <row r="37">
      <c r="A37" s="4" t="n">
        <v>1</v>
      </c>
      <c r="B37" s="4" t="n">
        <v>4.55</v>
      </c>
      <c r="C37" s="4" t="inlineStr">
        <is>
          <t>5-9 years</t>
        </is>
      </c>
      <c r="D37" s="4" t="inlineStr">
        <is>
          <t>Age of Property</t>
        </is>
      </c>
    </row>
    <row r="38">
      <c r="A38" s="4" t="n">
        <v>7</v>
      </c>
      <c r="B38" s="4" t="n">
        <v>31.82</v>
      </c>
      <c r="C38" s="4" t="inlineStr">
        <is>
          <t>10-19 years</t>
        </is>
      </c>
      <c r="D38" s="4" t="inlineStr">
        <is>
          <t>Age of Property</t>
        </is>
      </c>
    </row>
    <row r="39">
      <c r="A39" s="4" t="n">
        <v>13</v>
      </c>
      <c r="B39" s="4" t="n">
        <v>59.09</v>
      </c>
      <c r="C39" s="4" t="inlineStr">
        <is>
          <t>20+ years</t>
        </is>
      </c>
      <c r="D39" s="4" t="inlineStr">
        <is>
          <t>Age of Property</t>
        </is>
      </c>
    </row>
    <row r="40">
      <c r="A40" s="9" t="n">
        <v>22</v>
      </c>
      <c r="B40" s="9" t="n">
        <v>100</v>
      </c>
      <c r="D40" s="9" t="inlineStr">
        <is>
          <t>Total Age of Property</t>
        </is>
      </c>
    </row>
    <row r="41">
      <c r="A41" s="4" t="n">
        <v>12</v>
      </c>
      <c r="B41" s="4" t="n">
        <v>54.55</v>
      </c>
      <c r="C41" s="4" t="inlineStr">
        <is>
          <t>Less than 100</t>
        </is>
      </c>
      <c r="D41" s="4" t="inlineStr">
        <is>
          <t>Property Size</t>
        </is>
      </c>
    </row>
    <row r="42">
      <c r="A42" s="4" t="n">
        <v>6</v>
      </c>
      <c r="B42" s="4" t="n">
        <v>27.27</v>
      </c>
      <c r="C42" s="4" t="inlineStr">
        <is>
          <t>100-199</t>
        </is>
      </c>
      <c r="D42" s="4" t="inlineStr">
        <is>
          <t>Property Size</t>
        </is>
      </c>
    </row>
    <row r="43">
      <c r="A43" s="4" t="n">
        <v>1</v>
      </c>
      <c r="B43" s="4" t="n">
        <v>4.55</v>
      </c>
      <c r="C43" s="4" t="inlineStr">
        <is>
          <t>200-299</t>
        </is>
      </c>
      <c r="D43" s="4" t="inlineStr">
        <is>
          <t>Property Size</t>
        </is>
      </c>
    </row>
    <row r="44">
      <c r="A44" s="4" t="n">
        <v>3</v>
      </c>
      <c r="B44" s="4" t="n">
        <v>13.64</v>
      </c>
      <c r="C44" s="4" t="inlineStr">
        <is>
          <t>300-399</t>
        </is>
      </c>
      <c r="D44" s="4" t="inlineStr">
        <is>
          <t>Property Size</t>
        </is>
      </c>
    </row>
    <row r="45">
      <c r="A45" s="9" t="n">
        <v>22</v>
      </c>
      <c r="B45" s="9" t="n">
        <v>100</v>
      </c>
      <c r="D45" s="9" t="inlineStr">
        <is>
          <t>Total Property Size</t>
        </is>
      </c>
    </row>
    <row r="46">
      <c r="A46" s="4" t="n">
        <v>21</v>
      </c>
      <c r="B46" s="4" t="n">
        <v>95.45</v>
      </c>
      <c r="C46" s="4" t="inlineStr">
        <is>
          <t>AFFORDABLE</t>
        </is>
      </c>
      <c r="D46" s="4" t="inlineStr">
        <is>
          <t>Rent Type</t>
        </is>
      </c>
    </row>
    <row r="47">
      <c r="A47" s="4" t="n">
        <v>1</v>
      </c>
      <c r="B47" s="4" t="n">
        <v>4.55</v>
      </c>
      <c r="C47" s="4" t="inlineStr">
        <is>
          <t>MARKETRATE</t>
        </is>
      </c>
      <c r="D47" s="4" t="inlineStr">
        <is>
          <t>Rent Type</t>
        </is>
      </c>
    </row>
    <row r="48">
      <c r="A48" s="9" t="n">
        <v>22</v>
      </c>
      <c r="B48" s="9" t="n">
        <v>100</v>
      </c>
      <c r="D48" s="9" t="inlineStr">
        <is>
          <t>Total Rent Type</t>
        </is>
      </c>
    </row>
    <row r="49"/>
  </sheetData>
  <mergeCells count="2">
    <mergeCell ref="A19:D19"/>
    <mergeCell ref="A1:B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53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4410</v>
      </c>
    </row>
    <row r="3">
      <c r="A3" s="6" t="inlineStr">
        <is>
          <t>Sample (Total number of properties)</t>
        </is>
      </c>
      <c r="B3" s="4" t="n">
        <v>23</v>
      </c>
    </row>
    <row r="4">
      <c r="A4" s="6" t="inlineStr">
        <is>
          <t>Average property taxes per unit</t>
        </is>
      </c>
      <c r="B4" s="7" t="n">
        <v>1573</v>
      </c>
    </row>
    <row r="5">
      <c r="A5" s="6" t="inlineStr">
        <is>
          <t>Average payroll expenses per unit</t>
        </is>
      </c>
      <c r="B5" s="7" t="n">
        <v>1222</v>
      </c>
    </row>
    <row r="6">
      <c r="A6" s="6" t="inlineStr">
        <is>
          <t>Average capital expenditures per unit</t>
        </is>
      </c>
      <c r="B6" s="7" t="n">
        <v>278</v>
      </c>
    </row>
    <row r="7">
      <c r="A7" s="6" t="inlineStr">
        <is>
          <t>Average mortgage per unit</t>
        </is>
      </c>
      <c r="B7" s="7" t="n">
        <v>6093</v>
      </c>
    </row>
    <row r="8">
      <c r="A8" s="6" t="inlineStr">
        <is>
          <t>Average total operating expenses per unit</t>
        </is>
      </c>
      <c r="B8" s="7" t="n">
        <v>4574</v>
      </c>
    </row>
    <row r="9">
      <c r="A9" s="6" t="inlineStr">
        <is>
          <t>Average total expenses per unit</t>
        </is>
      </c>
      <c r="B9" s="7" t="n">
        <v>13740</v>
      </c>
    </row>
    <row r="10">
      <c r="A10" s="6" t="inlineStr">
        <is>
          <t>Average total profit per unit</t>
        </is>
      </c>
      <c r="B10" s="7" t="n">
        <v>1523</v>
      </c>
    </row>
    <row r="11">
      <c r="A11" s="6" t="inlineStr">
        <is>
          <t>Property taxes per dollar of rent</t>
        </is>
      </c>
      <c r="B11" s="4" t="inlineStr">
        <is>
          <t>10 cents</t>
        </is>
      </c>
    </row>
    <row r="12">
      <c r="A12" s="6" t="inlineStr">
        <is>
          <t>Payroll expenses per dollar of rent</t>
        </is>
      </c>
      <c r="B12" s="4" t="inlineStr">
        <is>
          <t>8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40 cents</t>
        </is>
      </c>
    </row>
    <row r="15">
      <c r="A15" s="6" t="inlineStr">
        <is>
          <t>Total operating expenses per dollar of rent</t>
        </is>
      </c>
      <c r="B15" s="4" t="inlineStr">
        <is>
          <t>30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3</v>
      </c>
      <c r="B21" s="4" t="n">
        <v>13.04</v>
      </c>
      <c r="C21" s="4" t="inlineStr">
        <is>
          <t>35242</t>
        </is>
      </c>
      <c r="D21" s="4" t="inlineStr">
        <is>
          <t>PROPERTYZIPCODE</t>
        </is>
      </c>
    </row>
    <row r="22">
      <c r="A22" s="4" t="n">
        <v>3</v>
      </c>
      <c r="B22" s="4" t="n">
        <v>13.04</v>
      </c>
      <c r="C22" s="4" t="inlineStr">
        <is>
          <t>35216</t>
        </is>
      </c>
      <c r="D22" s="4" t="inlineStr">
        <is>
          <t>PROPERTYZIPCODE</t>
        </is>
      </c>
    </row>
    <row r="23">
      <c r="A23" s="4" t="n">
        <v>2</v>
      </c>
      <c r="B23" s="4" t="n">
        <v>8.699999999999999</v>
      </c>
      <c r="C23" s="4" t="inlineStr">
        <is>
          <t>35209</t>
        </is>
      </c>
      <c r="D23" s="4" t="inlineStr">
        <is>
          <t>PROPERTYZIPCODE</t>
        </is>
      </c>
    </row>
    <row r="24">
      <c r="A24" s="4" t="n">
        <v>2</v>
      </c>
      <c r="B24" s="4" t="n">
        <v>8.699999999999999</v>
      </c>
      <c r="C24" s="4" t="inlineStr">
        <is>
          <t>35235</t>
        </is>
      </c>
      <c r="D24" s="4" t="inlineStr">
        <is>
          <t>PROPERTYZIPCODE</t>
        </is>
      </c>
    </row>
    <row r="25">
      <c r="A25" s="4" t="n">
        <v>2</v>
      </c>
      <c r="B25" s="4" t="n">
        <v>8.699999999999999</v>
      </c>
      <c r="C25" s="4" t="inlineStr">
        <is>
          <t>35244</t>
        </is>
      </c>
      <c r="D25" s="4" t="inlineStr">
        <is>
          <t>PROPERTYZIPCODE</t>
        </is>
      </c>
    </row>
    <row r="26">
      <c r="A26" s="4" t="n">
        <v>2</v>
      </c>
      <c r="B26" s="4" t="n">
        <v>8.699999999999999</v>
      </c>
      <c r="C26" s="4" t="inlineStr">
        <is>
          <t>36092</t>
        </is>
      </c>
      <c r="D26" s="4" t="inlineStr">
        <is>
          <t>PROPERTYZIPCODE</t>
        </is>
      </c>
    </row>
    <row r="27">
      <c r="A27" s="4" t="n">
        <v>2</v>
      </c>
      <c r="B27" s="4" t="n">
        <v>8.699999999999999</v>
      </c>
      <c r="C27" s="4" t="inlineStr">
        <is>
          <t>35243</t>
        </is>
      </c>
      <c r="D27" s="4" t="inlineStr">
        <is>
          <t>PROPERTYZIPCODE</t>
        </is>
      </c>
    </row>
    <row r="28">
      <c r="A28" s="4" t="n">
        <v>1</v>
      </c>
      <c r="B28" s="4" t="n">
        <v>4.35</v>
      </c>
      <c r="C28" s="4" t="inlineStr">
        <is>
          <t>35213</t>
        </is>
      </c>
      <c r="D28" s="4" t="inlineStr">
        <is>
          <t>PROPERTYZIPCODE</t>
        </is>
      </c>
    </row>
    <row r="29">
      <c r="A29" s="4" t="n">
        <v>1</v>
      </c>
      <c r="B29" s="4" t="n">
        <v>4.35</v>
      </c>
      <c r="C29" s="4" t="inlineStr">
        <is>
          <t>35223</t>
        </is>
      </c>
      <c r="D29" s="4" t="inlineStr">
        <is>
          <t>PROPERTYZIPCODE</t>
        </is>
      </c>
    </row>
    <row r="30">
      <c r="A30" s="4" t="n">
        <v>1</v>
      </c>
      <c r="B30" s="4" t="n">
        <v>4.35</v>
      </c>
      <c r="C30" s="4" t="inlineStr">
        <is>
          <t>35007</t>
        </is>
      </c>
      <c r="D30" s="4" t="inlineStr">
        <is>
          <t>PROPERTYZIPCODE</t>
        </is>
      </c>
    </row>
    <row r="31">
      <c r="A31" s="4" t="n">
        <v>1</v>
      </c>
      <c r="B31" s="4" t="n">
        <v>4.35</v>
      </c>
      <c r="C31" s="4" t="inlineStr">
        <is>
          <t>35661</t>
        </is>
      </c>
      <c r="D31" s="4" t="inlineStr">
        <is>
          <t>PROPERTYZIPCODE</t>
        </is>
      </c>
    </row>
    <row r="32">
      <c r="A32" s="4" t="n">
        <v>1</v>
      </c>
      <c r="B32" s="4" t="n">
        <v>4.35</v>
      </c>
      <c r="C32" s="4" t="inlineStr">
        <is>
          <t>35071</t>
        </is>
      </c>
      <c r="D32" s="4" t="inlineStr">
        <is>
          <t>PROPERTYZIPCODE</t>
        </is>
      </c>
    </row>
    <row r="33">
      <c r="A33" s="4" t="n">
        <v>1</v>
      </c>
      <c r="B33" s="4" t="n">
        <v>4.35</v>
      </c>
      <c r="C33" s="4" t="inlineStr">
        <is>
          <t>35115</t>
        </is>
      </c>
      <c r="D33" s="4" t="inlineStr">
        <is>
          <t>PROPERTYZIPCODE</t>
        </is>
      </c>
    </row>
    <row r="34">
      <c r="A34" s="4" t="n">
        <v>1</v>
      </c>
      <c r="B34" s="4" t="n">
        <v>4.35</v>
      </c>
      <c r="C34" s="4" t="inlineStr">
        <is>
          <t>36025</t>
        </is>
      </c>
      <c r="D34" s="4" t="inlineStr">
        <is>
          <t>PROPERTYZIPCODE</t>
        </is>
      </c>
    </row>
    <row r="35">
      <c r="A35" s="9" t="n">
        <v>23</v>
      </c>
      <c r="B35" s="9" t="n">
        <v>100</v>
      </c>
      <c r="D35" s="9" t="inlineStr">
        <is>
          <t>Total PROPERTYZIPCODE</t>
        </is>
      </c>
    </row>
    <row r="36">
      <c r="A36" s="4" t="n">
        <v>22</v>
      </c>
      <c r="B36" s="4" t="n">
        <v>95.65000000000001</v>
      </c>
      <c r="C36" s="4" t="inlineStr">
        <is>
          <t>GARDEN</t>
        </is>
      </c>
      <c r="D36" s="4" t="inlineStr">
        <is>
          <t>Property Type</t>
        </is>
      </c>
    </row>
    <row r="37">
      <c r="A37" s="4" t="n">
        <v>1</v>
      </c>
      <c r="B37" s="4" t="n">
        <v>4.35</v>
      </c>
      <c r="C37" s="4" t="inlineStr">
        <is>
          <t>MANUF</t>
        </is>
      </c>
      <c r="D37" s="4" t="inlineStr">
        <is>
          <t>Property Type</t>
        </is>
      </c>
    </row>
    <row r="38">
      <c r="A38" s="9" t="n">
        <v>23</v>
      </c>
      <c r="B38" s="9" t="n">
        <v>100</v>
      </c>
      <c r="D38" s="9" t="inlineStr">
        <is>
          <t>Total Property Type</t>
        </is>
      </c>
    </row>
    <row r="39">
      <c r="A39" s="4" t="n">
        <v>4</v>
      </c>
      <c r="B39" s="4" t="n">
        <v>17.39</v>
      </c>
      <c r="C39" s="4" t="inlineStr">
        <is>
          <t>Less than 5 years</t>
        </is>
      </c>
      <c r="D39" s="4" t="inlineStr">
        <is>
          <t>Age of Property</t>
        </is>
      </c>
    </row>
    <row r="40">
      <c r="A40" s="4" t="n">
        <v>3</v>
      </c>
      <c r="B40" s="4" t="n">
        <v>13.04</v>
      </c>
      <c r="C40" s="4" t="inlineStr">
        <is>
          <t>5-9 years</t>
        </is>
      </c>
      <c r="D40" s="4" t="inlineStr">
        <is>
          <t>Age of Property</t>
        </is>
      </c>
    </row>
    <row r="41">
      <c r="A41" s="4" t="n">
        <v>6</v>
      </c>
      <c r="B41" s="4" t="n">
        <v>26.09</v>
      </c>
      <c r="C41" s="4" t="inlineStr">
        <is>
          <t>10-19 years</t>
        </is>
      </c>
      <c r="D41" s="4" t="inlineStr">
        <is>
          <t>Age of Property</t>
        </is>
      </c>
    </row>
    <row r="42">
      <c r="A42" s="4" t="n">
        <v>10</v>
      </c>
      <c r="B42" s="4" t="n">
        <v>43.48</v>
      </c>
      <c r="C42" s="4" t="inlineStr">
        <is>
          <t>20+ years</t>
        </is>
      </c>
      <c r="D42" s="4" t="inlineStr">
        <is>
          <t>Age of Property</t>
        </is>
      </c>
    </row>
    <row r="43">
      <c r="A43" s="9" t="n">
        <v>23</v>
      </c>
      <c r="B43" s="9" t="n">
        <v>100</v>
      </c>
      <c r="D43" s="9" t="inlineStr">
        <is>
          <t>Total Age of Property</t>
        </is>
      </c>
    </row>
    <row r="44">
      <c r="A44" s="4" t="n">
        <v>8</v>
      </c>
      <c r="B44" s="4" t="n">
        <v>34.78</v>
      </c>
      <c r="C44" s="4" t="inlineStr">
        <is>
          <t>Less than 100</t>
        </is>
      </c>
      <c r="D44" s="4" t="inlineStr">
        <is>
          <t>Property Size</t>
        </is>
      </c>
    </row>
    <row r="45">
      <c r="A45" s="4" t="n">
        <v>5</v>
      </c>
      <c r="B45" s="4" t="n">
        <v>21.74</v>
      </c>
      <c r="C45" s="4" t="inlineStr">
        <is>
          <t>100-199</t>
        </is>
      </c>
      <c r="D45" s="4" t="inlineStr">
        <is>
          <t>Property Size</t>
        </is>
      </c>
    </row>
    <row r="46">
      <c r="A46" s="4" t="n">
        <v>2</v>
      </c>
      <c r="B46" s="4" t="n">
        <v>8.699999999999999</v>
      </c>
      <c r="C46" s="4" t="inlineStr">
        <is>
          <t>200-299</t>
        </is>
      </c>
      <c r="D46" s="4" t="inlineStr">
        <is>
          <t>Property Size</t>
        </is>
      </c>
    </row>
    <row r="47">
      <c r="A47" s="4" t="n">
        <v>5</v>
      </c>
      <c r="B47" s="4" t="n">
        <v>21.74</v>
      </c>
      <c r="C47" s="4" t="inlineStr">
        <is>
          <t>300-399</t>
        </is>
      </c>
      <c r="D47" s="4" t="inlineStr">
        <is>
          <t>Property Size</t>
        </is>
      </c>
    </row>
    <row r="48">
      <c r="A48" s="4" t="n">
        <v>3</v>
      </c>
      <c r="B48" s="4" t="n">
        <v>13.04</v>
      </c>
      <c r="C48" s="4" t="inlineStr">
        <is>
          <t>400-499</t>
        </is>
      </c>
      <c r="D48" s="4" t="inlineStr">
        <is>
          <t>Property Size</t>
        </is>
      </c>
    </row>
    <row r="49">
      <c r="A49" s="9" t="n">
        <v>23</v>
      </c>
      <c r="B49" s="9" t="n">
        <v>100</v>
      </c>
      <c r="D49" s="9" t="inlineStr">
        <is>
          <t>Total Property Size</t>
        </is>
      </c>
    </row>
    <row r="50">
      <c r="A50" s="4" t="n">
        <v>15</v>
      </c>
      <c r="B50" s="4" t="n">
        <v>65.22</v>
      </c>
      <c r="C50" s="4" t="inlineStr">
        <is>
          <t>AFFORDABLE</t>
        </is>
      </c>
      <c r="D50" s="4" t="inlineStr">
        <is>
          <t>Rent Type</t>
        </is>
      </c>
    </row>
    <row r="51">
      <c r="A51" s="4" t="n">
        <v>8</v>
      </c>
      <c r="B51" s="4" t="n">
        <v>34.78</v>
      </c>
      <c r="C51" s="4" t="inlineStr">
        <is>
          <t>MARKETRATE</t>
        </is>
      </c>
      <c r="D51" s="4" t="inlineStr">
        <is>
          <t>Rent Type</t>
        </is>
      </c>
    </row>
    <row r="52">
      <c r="A52" s="9" t="n">
        <v>23</v>
      </c>
      <c r="B52" s="9" t="n">
        <v>100</v>
      </c>
      <c r="D52" s="9" t="inlineStr">
        <is>
          <t>Total Rent Type</t>
        </is>
      </c>
    </row>
    <row r="53"/>
  </sheetData>
  <mergeCells count="2">
    <mergeCell ref="A19:D19"/>
    <mergeCell ref="A1:B1"/>
  </mergeCells>
  <pageMargins left="0.75" right="0.75" top="1" bottom="1" header="0.5" footer="0.5"/>
</worksheet>
</file>

<file path=xl/worksheets/sheet30.xml><?xml version="1.0" encoding="utf-8"?>
<worksheet xmlns="http://schemas.openxmlformats.org/spreadsheetml/2006/main">
  <sheetPr>
    <outlinePr summaryBelow="1" summaryRight="1"/>
    <pageSetUpPr/>
  </sheetPr>
  <dimension ref="A1:D54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5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3913</v>
      </c>
    </row>
    <row r="3">
      <c r="A3" s="6" t="inlineStr">
        <is>
          <t>Sample (Total number of properties)</t>
        </is>
      </c>
      <c r="B3" s="4" t="n">
        <v>30</v>
      </c>
    </row>
    <row r="4">
      <c r="A4" s="6" t="inlineStr">
        <is>
          <t>Average property taxes per unit</t>
        </is>
      </c>
      <c r="B4" s="7" t="n">
        <v>749</v>
      </c>
    </row>
    <row r="5">
      <c r="A5" s="6" t="inlineStr">
        <is>
          <t>Average payroll expenses per unit</t>
        </is>
      </c>
      <c r="B5" s="7" t="n">
        <v>1364</v>
      </c>
    </row>
    <row r="6">
      <c r="A6" s="6" t="inlineStr">
        <is>
          <t>Average capital expenditures per unit</t>
        </is>
      </c>
      <c r="B6" s="7" t="n">
        <v>264</v>
      </c>
    </row>
    <row r="7">
      <c r="A7" s="6" t="inlineStr">
        <is>
          <t>Average mortgage per unit</t>
        </is>
      </c>
      <c r="B7" s="7" t="n">
        <v>5506</v>
      </c>
    </row>
    <row r="8">
      <c r="A8" s="6" t="inlineStr">
        <is>
          <t>Average total operating expenses per unit</t>
        </is>
      </c>
      <c r="B8" s="7" t="n">
        <v>4181</v>
      </c>
    </row>
    <row r="9">
      <c r="A9" s="6" t="inlineStr">
        <is>
          <t>Average total expenses per unit</t>
        </is>
      </c>
      <c r="B9" s="7" t="n">
        <v>12064</v>
      </c>
    </row>
    <row r="10">
      <c r="A10" s="6" t="inlineStr">
        <is>
          <t>Average total profit per unit</t>
        </is>
      </c>
      <c r="B10" s="7" t="n">
        <v>1377</v>
      </c>
    </row>
    <row r="11">
      <c r="A11" s="6" t="inlineStr">
        <is>
          <t>Property taxes per dollar of rent</t>
        </is>
      </c>
      <c r="B11" s="4" t="inlineStr">
        <is>
          <t>6 cents</t>
        </is>
      </c>
    </row>
    <row r="12">
      <c r="A12" s="6" t="inlineStr">
        <is>
          <t>Payroll expenses per dollar of rent</t>
        </is>
      </c>
      <c r="B12" s="4" t="inlineStr">
        <is>
          <t>10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41 cents</t>
        </is>
      </c>
    </row>
    <row r="15">
      <c r="A15" s="6" t="inlineStr">
        <is>
          <t>Total operating expenses per dollar of rent</t>
        </is>
      </c>
      <c r="B15" s="4" t="inlineStr">
        <is>
          <t>31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7</v>
      </c>
      <c r="B21" s="4" t="n">
        <v>23.33</v>
      </c>
      <c r="C21" s="4" t="inlineStr">
        <is>
          <t>92543</t>
        </is>
      </c>
      <c r="D21" s="4" t="inlineStr">
        <is>
          <t>PROPERTYZIPCODE</t>
        </is>
      </c>
    </row>
    <row r="22">
      <c r="A22" s="4" t="n">
        <v>4</v>
      </c>
      <c r="B22" s="4" t="n">
        <v>13.33</v>
      </c>
      <c r="C22" s="4" t="inlineStr">
        <is>
          <t>92236</t>
        </is>
      </c>
      <c r="D22" s="4" t="inlineStr">
        <is>
          <t>PROPERTYZIPCODE</t>
        </is>
      </c>
    </row>
    <row r="23">
      <c r="A23" s="4" t="n">
        <v>3</v>
      </c>
      <c r="B23" s="4" t="n">
        <v>10</v>
      </c>
      <c r="C23" s="4" t="inlineStr">
        <is>
          <t>92201</t>
        </is>
      </c>
      <c r="D23" s="4" t="inlineStr">
        <is>
          <t>PROPERTYZIPCODE</t>
        </is>
      </c>
    </row>
    <row r="24">
      <c r="A24" s="4" t="n">
        <v>2</v>
      </c>
      <c r="B24" s="4" t="n">
        <v>6.67</v>
      </c>
      <c r="C24" s="4" t="inlineStr">
        <is>
          <t>92544</t>
        </is>
      </c>
      <c r="D24" s="4" t="inlineStr">
        <is>
          <t>PROPERTYZIPCODE</t>
        </is>
      </c>
    </row>
    <row r="25">
      <c r="A25" s="4" t="n">
        <v>2</v>
      </c>
      <c r="B25" s="4" t="n">
        <v>6.67</v>
      </c>
      <c r="C25" s="4" t="inlineStr">
        <is>
          <t>92363</t>
        </is>
      </c>
      <c r="D25" s="4" t="inlineStr">
        <is>
          <t>PROPERTYZIPCODE</t>
        </is>
      </c>
    </row>
    <row r="26">
      <c r="A26" s="4" t="n">
        <v>2</v>
      </c>
      <c r="B26" s="4" t="n">
        <v>6.67</v>
      </c>
      <c r="C26" s="4" t="inlineStr">
        <is>
          <t>92545</t>
        </is>
      </c>
      <c r="D26" s="4" t="inlineStr">
        <is>
          <t>PROPERTYZIPCODE</t>
        </is>
      </c>
    </row>
    <row r="27">
      <c r="A27" s="4" t="n">
        <v>2</v>
      </c>
      <c r="B27" s="4" t="n">
        <v>6.67</v>
      </c>
      <c r="C27" s="4" t="inlineStr">
        <is>
          <t>92220</t>
        </is>
      </c>
      <c r="D27" s="4" t="inlineStr">
        <is>
          <t>PROPERTYZIPCODE</t>
        </is>
      </c>
    </row>
    <row r="28">
      <c r="A28" s="4" t="n">
        <v>1</v>
      </c>
      <c r="B28" s="4" t="n">
        <v>3.33</v>
      </c>
      <c r="C28" s="4" t="inlineStr">
        <is>
          <t>92223</t>
        </is>
      </c>
      <c r="D28" s="4" t="inlineStr">
        <is>
          <t>PROPERTYZIPCODE</t>
        </is>
      </c>
    </row>
    <row r="29">
      <c r="A29" s="4" t="n">
        <v>1</v>
      </c>
      <c r="B29" s="4" t="n">
        <v>3.33</v>
      </c>
      <c r="C29" s="4" t="inlineStr">
        <is>
          <t>92251</t>
        </is>
      </c>
      <c r="D29" s="4" t="inlineStr">
        <is>
          <t>PROPERTYZIPCODE</t>
        </is>
      </c>
    </row>
    <row r="30">
      <c r="A30" s="4" t="n">
        <v>1</v>
      </c>
      <c r="B30" s="4" t="n">
        <v>3.33</v>
      </c>
      <c r="C30" s="4" t="inlineStr">
        <is>
          <t>92240</t>
        </is>
      </c>
      <c r="D30" s="4" t="inlineStr">
        <is>
          <t>PROPERTYZIPCODE</t>
        </is>
      </c>
    </row>
    <row r="31">
      <c r="A31" s="4" t="n">
        <v>1</v>
      </c>
      <c r="B31" s="4" t="n">
        <v>3.33</v>
      </c>
      <c r="C31" s="4" t="inlineStr">
        <is>
          <t>92203</t>
        </is>
      </c>
      <c r="D31" s="4" t="inlineStr">
        <is>
          <t>PROPERTYZIPCODE</t>
        </is>
      </c>
    </row>
    <row r="32">
      <c r="A32" s="4" t="n">
        <v>1</v>
      </c>
      <c r="B32" s="4" t="n">
        <v>3.33</v>
      </c>
      <c r="C32" s="4" t="inlineStr">
        <is>
          <t>92227</t>
        </is>
      </c>
      <c r="D32" s="4" t="inlineStr">
        <is>
          <t>PROPERTYZIPCODE</t>
        </is>
      </c>
    </row>
    <row r="33">
      <c r="A33" s="4" t="n">
        <v>1</v>
      </c>
      <c r="B33" s="4" t="n">
        <v>3.33</v>
      </c>
      <c r="C33" s="4" t="inlineStr">
        <is>
          <t>92231</t>
        </is>
      </c>
      <c r="D33" s="4" t="inlineStr">
        <is>
          <t>PROPERTYZIPCODE</t>
        </is>
      </c>
    </row>
    <row r="34">
      <c r="A34" s="4" t="n">
        <v>1</v>
      </c>
      <c r="B34" s="4" t="n">
        <v>3.33</v>
      </c>
      <c r="C34" s="4" t="inlineStr">
        <is>
          <t>92234</t>
        </is>
      </c>
      <c r="D34" s="4" t="inlineStr">
        <is>
          <t>PROPERTYZIPCODE</t>
        </is>
      </c>
    </row>
    <row r="35">
      <c r="A35" s="4" t="n">
        <v>1</v>
      </c>
      <c r="B35" s="4" t="n">
        <v>3.33</v>
      </c>
      <c r="C35" s="4" t="inlineStr">
        <is>
          <t>80134</t>
        </is>
      </c>
      <c r="D35" s="4" t="inlineStr">
        <is>
          <t>PROPERTYZIPCODE</t>
        </is>
      </c>
    </row>
    <row r="36">
      <c r="A36" s="9" t="n">
        <v>30</v>
      </c>
      <c r="B36" s="9" t="n">
        <v>100</v>
      </c>
      <c r="D36" s="9" t="inlineStr">
        <is>
          <t>Total PROPERTYZIPCODE</t>
        </is>
      </c>
    </row>
    <row r="37">
      <c r="A37" s="4" t="n">
        <v>20</v>
      </c>
      <c r="B37" s="4" t="n">
        <v>66.67</v>
      </c>
      <c r="C37" s="4" t="inlineStr">
        <is>
          <t>GARDEN</t>
        </is>
      </c>
      <c r="D37" s="4" t="inlineStr">
        <is>
          <t>Property Type</t>
        </is>
      </c>
    </row>
    <row r="38">
      <c r="A38" s="4" t="n">
        <v>5</v>
      </c>
      <c r="B38" s="4" t="n">
        <v>16.67</v>
      </c>
      <c r="C38" s="4" t="inlineStr">
        <is>
          <t>SENIOR</t>
        </is>
      </c>
      <c r="D38" s="4" t="inlineStr">
        <is>
          <t>Property Type</t>
        </is>
      </c>
    </row>
    <row r="39">
      <c r="A39" s="4" t="n">
        <v>5</v>
      </c>
      <c r="B39" s="4" t="n">
        <v>16.67</v>
      </c>
      <c r="C39" s="4" t="inlineStr">
        <is>
          <t>MANUF</t>
        </is>
      </c>
      <c r="D39" s="4" t="inlineStr">
        <is>
          <t>Property Type</t>
        </is>
      </c>
    </row>
    <row r="40">
      <c r="A40" s="9" t="n">
        <v>30</v>
      </c>
      <c r="B40" s="9" t="n">
        <v>100</v>
      </c>
      <c r="D40" s="9" t="inlineStr">
        <is>
          <t>Total Property Type</t>
        </is>
      </c>
    </row>
    <row r="41">
      <c r="A41" s="4" t="n">
        <v>6</v>
      </c>
      <c r="B41" s="4" t="n">
        <v>20</v>
      </c>
      <c r="C41" s="4" t="inlineStr">
        <is>
          <t>5-9 years</t>
        </is>
      </c>
      <c r="D41" s="4" t="inlineStr">
        <is>
          <t>Age of Property</t>
        </is>
      </c>
    </row>
    <row r="42">
      <c r="A42" s="4" t="n">
        <v>8</v>
      </c>
      <c r="B42" s="4" t="n">
        <v>26.67</v>
      </c>
      <c r="C42" s="4" t="inlineStr">
        <is>
          <t>10-19 years</t>
        </is>
      </c>
      <c r="D42" s="4" t="inlineStr">
        <is>
          <t>Age of Property</t>
        </is>
      </c>
    </row>
    <row r="43">
      <c r="A43" s="4" t="n">
        <v>16</v>
      </c>
      <c r="B43" s="4" t="n">
        <v>53.33</v>
      </c>
      <c r="C43" s="4" t="inlineStr">
        <is>
          <t>20+ years</t>
        </is>
      </c>
      <c r="D43" s="4" t="inlineStr">
        <is>
          <t>Age of Property</t>
        </is>
      </c>
    </row>
    <row r="44">
      <c r="A44" s="9" t="n">
        <v>30</v>
      </c>
      <c r="B44" s="9" t="n">
        <v>100</v>
      </c>
      <c r="D44" s="9" t="inlineStr">
        <is>
          <t>Total Age of Property</t>
        </is>
      </c>
    </row>
    <row r="45">
      <c r="A45" s="4" t="n">
        <v>14</v>
      </c>
      <c r="B45" s="4" t="n">
        <v>46.67</v>
      </c>
      <c r="C45" s="4" t="inlineStr">
        <is>
          <t>Less than 100</t>
        </is>
      </c>
      <c r="D45" s="4" t="inlineStr">
        <is>
          <t>Property Size</t>
        </is>
      </c>
    </row>
    <row r="46">
      <c r="A46" s="4" t="n">
        <v>11</v>
      </c>
      <c r="B46" s="4" t="n">
        <v>36.67</v>
      </c>
      <c r="C46" s="4" t="inlineStr">
        <is>
          <t>100-199</t>
        </is>
      </c>
      <c r="D46" s="4" t="inlineStr">
        <is>
          <t>Property Size</t>
        </is>
      </c>
    </row>
    <row r="47">
      <c r="A47" s="4" t="n">
        <v>2</v>
      </c>
      <c r="B47" s="4" t="n">
        <v>6.67</v>
      </c>
      <c r="C47" s="4" t="inlineStr">
        <is>
          <t>200-299</t>
        </is>
      </c>
      <c r="D47" s="4" t="inlineStr">
        <is>
          <t>Property Size</t>
        </is>
      </c>
    </row>
    <row r="48">
      <c r="A48" s="4" t="n">
        <v>2</v>
      </c>
      <c r="B48" s="4" t="n">
        <v>6.67</v>
      </c>
      <c r="C48" s="4" t="inlineStr">
        <is>
          <t>300-399</t>
        </is>
      </c>
      <c r="D48" s="4" t="inlineStr">
        <is>
          <t>Property Size</t>
        </is>
      </c>
    </row>
    <row r="49">
      <c r="A49" s="4" t="n">
        <v>1</v>
      </c>
      <c r="B49" s="4" t="n">
        <v>3.33</v>
      </c>
      <c r="C49" s="4" t="inlineStr">
        <is>
          <t>500+</t>
        </is>
      </c>
      <c r="D49" s="4" t="inlineStr">
        <is>
          <t>Property Size</t>
        </is>
      </c>
    </row>
    <row r="50">
      <c r="A50" s="9" t="n">
        <v>30</v>
      </c>
      <c r="B50" s="9" t="n">
        <v>100</v>
      </c>
      <c r="D50" s="9" t="inlineStr">
        <is>
          <t>Total Property Size</t>
        </is>
      </c>
    </row>
    <row r="51">
      <c r="A51" s="4" t="n">
        <v>19</v>
      </c>
      <c r="B51" s="4" t="n">
        <v>63.33</v>
      </c>
      <c r="C51" s="4" t="inlineStr">
        <is>
          <t>AFFORDABLE</t>
        </is>
      </c>
      <c r="D51" s="4" t="inlineStr">
        <is>
          <t>Rent Type</t>
        </is>
      </c>
    </row>
    <row r="52">
      <c r="A52" s="4" t="n">
        <v>11</v>
      </c>
      <c r="B52" s="4" t="n">
        <v>36.67</v>
      </c>
      <c r="C52" s="4" t="inlineStr">
        <is>
          <t>MARKETRATE</t>
        </is>
      </c>
      <c r="D52" s="4" t="inlineStr">
        <is>
          <t>Rent Type</t>
        </is>
      </c>
    </row>
    <row r="53">
      <c r="A53" s="9" t="n">
        <v>30</v>
      </c>
      <c r="B53" s="9" t="n">
        <v>100</v>
      </c>
      <c r="D53" s="9" t="inlineStr">
        <is>
          <t>Total Rent Type</t>
        </is>
      </c>
    </row>
    <row r="54"/>
  </sheetData>
  <mergeCells count="2">
    <mergeCell ref="A19:D19"/>
    <mergeCell ref="A1:B1"/>
  </mergeCells>
  <pageMargins left="0.75" right="0.75" top="1" bottom="1" header="0.5" footer="0.5"/>
</worksheet>
</file>

<file path=xl/worksheets/sheet31.xml><?xml version="1.0" encoding="utf-8"?>
<worksheet xmlns="http://schemas.openxmlformats.org/spreadsheetml/2006/main">
  <sheetPr>
    <outlinePr summaryBelow="1" summaryRight="1"/>
    <pageSetUpPr/>
  </sheetPr>
  <dimension ref="A1:D50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3187</v>
      </c>
    </row>
    <row r="3">
      <c r="A3" s="6" t="inlineStr">
        <is>
          <t>Sample (Total number of properties)</t>
        </is>
      </c>
      <c r="B3" s="4" t="n">
        <v>25</v>
      </c>
    </row>
    <row r="4">
      <c r="A4" s="6" t="inlineStr">
        <is>
          <t>Average property taxes per unit</t>
        </is>
      </c>
      <c r="B4" s="7" t="n">
        <v>2721</v>
      </c>
    </row>
    <row r="5">
      <c r="A5" s="6" t="inlineStr">
        <is>
          <t>Average payroll expenses per unit</t>
        </is>
      </c>
      <c r="B5" s="7" t="n">
        <v>1703</v>
      </c>
    </row>
    <row r="6">
      <c r="A6" s="6" t="inlineStr">
        <is>
          <t>Average capital expenditures per unit</t>
        </is>
      </c>
      <c r="B6" s="7" t="n">
        <v>205</v>
      </c>
    </row>
    <row r="7">
      <c r="A7" s="6" t="inlineStr">
        <is>
          <t>Average mortgage per unit</t>
        </is>
      </c>
      <c r="B7" s="7" t="n">
        <v>13692</v>
      </c>
    </row>
    <row r="8">
      <c r="A8" s="6" t="inlineStr">
        <is>
          <t>Average total operating expenses per unit</t>
        </is>
      </c>
      <c r="B8" s="7" t="n">
        <v>6259</v>
      </c>
    </row>
    <row r="9">
      <c r="A9" s="6" t="inlineStr">
        <is>
          <t>Average total expenses per unit</t>
        </is>
      </c>
      <c r="B9" s="7" t="n">
        <v>24580</v>
      </c>
    </row>
    <row r="10">
      <c r="A10" s="6" t="inlineStr">
        <is>
          <t>Average total profit per unit</t>
        </is>
      </c>
      <c r="B10" s="7" t="n">
        <v>3384</v>
      </c>
    </row>
    <row r="11">
      <c r="A11" s="6" t="inlineStr">
        <is>
          <t>Property taxes per dollar of rent</t>
        </is>
      </c>
      <c r="B11" s="4" t="inlineStr">
        <is>
          <t>10 cents</t>
        </is>
      </c>
    </row>
    <row r="12">
      <c r="A12" s="6" t="inlineStr">
        <is>
          <t>Payroll expenses per dollar of rent</t>
        </is>
      </c>
      <c r="B12" s="4" t="inlineStr">
        <is>
          <t>6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49 cents</t>
        </is>
      </c>
    </row>
    <row r="15">
      <c r="A15" s="6" t="inlineStr">
        <is>
          <t>Total operating expenses per dollar of rent</t>
        </is>
      </c>
      <c r="B15" s="4" t="inlineStr">
        <is>
          <t>22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12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6</v>
      </c>
      <c r="B21" s="4" t="n">
        <v>24</v>
      </c>
      <c r="C21" s="4" t="inlineStr">
        <is>
          <t>93033</t>
        </is>
      </c>
      <c r="D21" s="4" t="inlineStr">
        <is>
          <t>PROPERTYZIPCODE</t>
        </is>
      </c>
    </row>
    <row r="22">
      <c r="A22" s="4" t="n">
        <v>4</v>
      </c>
      <c r="B22" s="4" t="n">
        <v>16</v>
      </c>
      <c r="C22" s="4" t="inlineStr">
        <is>
          <t>93065</t>
        </is>
      </c>
      <c r="D22" s="4" t="inlineStr">
        <is>
          <t>PROPERTYZIPCODE</t>
        </is>
      </c>
    </row>
    <row r="23">
      <c r="A23" s="4" t="n">
        <v>3</v>
      </c>
      <c r="B23" s="4" t="n">
        <v>12</v>
      </c>
      <c r="C23" s="4" t="inlineStr">
        <is>
          <t>93036</t>
        </is>
      </c>
      <c r="D23" s="4" t="inlineStr">
        <is>
          <t>PROPERTYZIPCODE</t>
        </is>
      </c>
    </row>
    <row r="24">
      <c r="A24" s="4" t="n">
        <v>2</v>
      </c>
      <c r="B24" s="4" t="n">
        <v>8</v>
      </c>
      <c r="C24" s="4" t="inlineStr">
        <is>
          <t>93015</t>
        </is>
      </c>
      <c r="D24" s="4" t="inlineStr">
        <is>
          <t>PROPERTYZIPCODE</t>
        </is>
      </c>
    </row>
    <row r="25">
      <c r="A25" s="4" t="n">
        <v>2</v>
      </c>
      <c r="B25" s="4" t="n">
        <v>8</v>
      </c>
      <c r="C25" s="4" t="inlineStr">
        <is>
          <t>91360</t>
        </is>
      </c>
      <c r="D25" s="4" t="inlineStr">
        <is>
          <t>PROPERTYZIPCODE</t>
        </is>
      </c>
    </row>
    <row r="26">
      <c r="A26" s="4" t="n">
        <v>2</v>
      </c>
      <c r="B26" s="4" t="n">
        <v>8</v>
      </c>
      <c r="C26" s="4" t="inlineStr">
        <is>
          <t>93060</t>
        </is>
      </c>
      <c r="D26" s="4" t="inlineStr">
        <is>
          <t>PROPERTYZIPCODE</t>
        </is>
      </c>
    </row>
    <row r="27">
      <c r="A27" s="4" t="n">
        <v>2</v>
      </c>
      <c r="B27" s="4" t="n">
        <v>8</v>
      </c>
      <c r="C27" s="4" t="inlineStr">
        <is>
          <t>93010</t>
        </is>
      </c>
      <c r="D27" s="4" t="inlineStr">
        <is>
          <t>PROPERTYZIPCODE</t>
        </is>
      </c>
    </row>
    <row r="28">
      <c r="A28" s="4" t="n">
        <v>1</v>
      </c>
      <c r="B28" s="4" t="n">
        <v>4</v>
      </c>
      <c r="C28" s="4" t="inlineStr">
        <is>
          <t>93012</t>
        </is>
      </c>
      <c r="D28" s="4" t="inlineStr">
        <is>
          <t>PROPERTYZIPCODE</t>
        </is>
      </c>
    </row>
    <row r="29">
      <c r="A29" s="4" t="n">
        <v>1</v>
      </c>
      <c r="B29" s="4" t="n">
        <v>4</v>
      </c>
      <c r="C29" s="4" t="inlineStr">
        <is>
          <t>91361</t>
        </is>
      </c>
      <c r="D29" s="4" t="inlineStr">
        <is>
          <t>PROPERTYZIPCODE</t>
        </is>
      </c>
    </row>
    <row r="30">
      <c r="A30" s="4" t="n">
        <v>1</v>
      </c>
      <c r="B30" s="4" t="n">
        <v>4</v>
      </c>
      <c r="C30" s="4" t="inlineStr">
        <is>
          <t>91301</t>
        </is>
      </c>
      <c r="D30" s="4" t="inlineStr">
        <is>
          <t>PROPERTYZIPCODE</t>
        </is>
      </c>
    </row>
    <row r="31">
      <c r="A31" s="4" t="n">
        <v>1</v>
      </c>
      <c r="B31" s="4" t="n">
        <v>4</v>
      </c>
      <c r="C31" s="4" t="inlineStr">
        <is>
          <t>91362</t>
        </is>
      </c>
      <c r="D31" s="4" t="inlineStr">
        <is>
          <t>PROPERTYZIPCODE</t>
        </is>
      </c>
    </row>
    <row r="32">
      <c r="A32" s="9" t="n">
        <v>25</v>
      </c>
      <c r="B32" s="9" t="n">
        <v>100</v>
      </c>
      <c r="D32" s="9" t="inlineStr">
        <is>
          <t>Total PROPERTYZIPCODE</t>
        </is>
      </c>
    </row>
    <row r="33">
      <c r="A33" s="4" t="n">
        <v>22</v>
      </c>
      <c r="B33" s="4" t="n">
        <v>88</v>
      </c>
      <c r="C33" s="4" t="inlineStr">
        <is>
          <t>GARDEN</t>
        </is>
      </c>
      <c r="D33" s="4" t="inlineStr">
        <is>
          <t>Property Type</t>
        </is>
      </c>
    </row>
    <row r="34">
      <c r="A34" s="4" t="n">
        <v>2</v>
      </c>
      <c r="B34" s="4" t="n">
        <v>8</v>
      </c>
      <c r="C34" s="4" t="inlineStr">
        <is>
          <t>MANUF</t>
        </is>
      </c>
      <c r="D34" s="4" t="inlineStr">
        <is>
          <t>Property Type</t>
        </is>
      </c>
    </row>
    <row r="35">
      <c r="A35" s="4" t="n">
        <v>1</v>
      </c>
      <c r="B35" s="4" t="n">
        <v>4</v>
      </c>
      <c r="C35" s="4" t="inlineStr">
        <is>
          <t>MIDRISE</t>
        </is>
      </c>
      <c r="D35" s="4" t="inlineStr">
        <is>
          <t>Property Type</t>
        </is>
      </c>
    </row>
    <row r="36">
      <c r="A36" s="9" t="n">
        <v>25</v>
      </c>
      <c r="B36" s="9" t="n">
        <v>100</v>
      </c>
      <c r="D36" s="9" t="inlineStr">
        <is>
          <t>Total Property Type</t>
        </is>
      </c>
    </row>
    <row r="37">
      <c r="A37" s="4" t="n">
        <v>2</v>
      </c>
      <c r="B37" s="4" t="n">
        <v>8</v>
      </c>
      <c r="C37" s="4" t="inlineStr">
        <is>
          <t>Less than 5 years</t>
        </is>
      </c>
      <c r="D37" s="4" t="inlineStr">
        <is>
          <t>Age of Property</t>
        </is>
      </c>
    </row>
    <row r="38">
      <c r="A38" s="4" t="n">
        <v>18</v>
      </c>
      <c r="B38" s="4" t="n">
        <v>72</v>
      </c>
      <c r="C38" s="4" t="inlineStr">
        <is>
          <t>5-9 years</t>
        </is>
      </c>
      <c r="D38" s="4" t="inlineStr">
        <is>
          <t>Age of Property</t>
        </is>
      </c>
    </row>
    <row r="39">
      <c r="A39" s="4" t="n">
        <v>5</v>
      </c>
      <c r="B39" s="4" t="n">
        <v>20</v>
      </c>
      <c r="C39" s="4" t="inlineStr">
        <is>
          <t>20+ years</t>
        </is>
      </c>
      <c r="D39" s="4" t="inlineStr">
        <is>
          <t>Age of Property</t>
        </is>
      </c>
    </row>
    <row r="40">
      <c r="A40" s="9" t="n">
        <v>25</v>
      </c>
      <c r="B40" s="9" t="n">
        <v>100</v>
      </c>
      <c r="D40" s="9" t="inlineStr">
        <is>
          <t>Total Age of Property</t>
        </is>
      </c>
    </row>
    <row r="41">
      <c r="A41" s="4" t="n">
        <v>12</v>
      </c>
      <c r="B41" s="4" t="n">
        <v>48</v>
      </c>
      <c r="C41" s="4" t="inlineStr">
        <is>
          <t>Less than 100</t>
        </is>
      </c>
      <c r="D41" s="4" t="inlineStr">
        <is>
          <t>Property Size</t>
        </is>
      </c>
    </row>
    <row r="42">
      <c r="A42" s="4" t="n">
        <v>8</v>
      </c>
      <c r="B42" s="4" t="n">
        <v>32</v>
      </c>
      <c r="C42" s="4" t="inlineStr">
        <is>
          <t>100-199</t>
        </is>
      </c>
      <c r="D42" s="4" t="inlineStr">
        <is>
          <t>Property Size</t>
        </is>
      </c>
    </row>
    <row r="43">
      <c r="A43" s="4" t="n">
        <v>3</v>
      </c>
      <c r="B43" s="4" t="n">
        <v>12</v>
      </c>
      <c r="C43" s="4" t="inlineStr">
        <is>
          <t>200-299</t>
        </is>
      </c>
      <c r="D43" s="4" t="inlineStr">
        <is>
          <t>Property Size</t>
        </is>
      </c>
    </row>
    <row r="44">
      <c r="A44" s="4" t="n">
        <v>1</v>
      </c>
      <c r="B44" s="4" t="n">
        <v>4</v>
      </c>
      <c r="C44" s="4" t="inlineStr">
        <is>
          <t>300-399</t>
        </is>
      </c>
      <c r="D44" s="4" t="inlineStr">
        <is>
          <t>Property Size</t>
        </is>
      </c>
    </row>
    <row r="45">
      <c r="A45" s="4" t="n">
        <v>1</v>
      </c>
      <c r="B45" s="4" t="n">
        <v>4</v>
      </c>
      <c r="C45" s="4" t="inlineStr">
        <is>
          <t>400-499</t>
        </is>
      </c>
      <c r="D45" s="4" t="inlineStr">
        <is>
          <t>Property Size</t>
        </is>
      </c>
    </row>
    <row r="46">
      <c r="A46" s="9" t="n">
        <v>25</v>
      </c>
      <c r="B46" s="9" t="n">
        <v>100</v>
      </c>
      <c r="D46" s="9" t="inlineStr">
        <is>
          <t>Total Property Size</t>
        </is>
      </c>
    </row>
    <row r="47">
      <c r="A47" s="4" t="n">
        <v>15</v>
      </c>
      <c r="B47" s="4" t="n">
        <v>60</v>
      </c>
      <c r="C47" s="4" t="inlineStr">
        <is>
          <t>MARKETRATE</t>
        </is>
      </c>
      <c r="D47" s="4" t="inlineStr">
        <is>
          <t>Rent Type</t>
        </is>
      </c>
    </row>
    <row r="48">
      <c r="A48" s="4" t="n">
        <v>10</v>
      </c>
      <c r="B48" s="4" t="n">
        <v>40</v>
      </c>
      <c r="C48" s="4" t="inlineStr">
        <is>
          <t>AFFORDABLE</t>
        </is>
      </c>
      <c r="D48" s="4" t="inlineStr">
        <is>
          <t>Rent Type</t>
        </is>
      </c>
    </row>
    <row r="49">
      <c r="A49" s="9" t="n">
        <v>25</v>
      </c>
      <c r="B49" s="9" t="n">
        <v>100</v>
      </c>
      <c r="D49" s="9" t="inlineStr">
        <is>
          <t>Total Rent Type</t>
        </is>
      </c>
    </row>
    <row r="50"/>
  </sheetData>
  <mergeCells count="2">
    <mergeCell ref="A19:D19"/>
    <mergeCell ref="A1:B1"/>
  </mergeCells>
  <pageMargins left="0.75" right="0.75" top="1" bottom="1" header="0.5" footer="0.5"/>
</worksheet>
</file>

<file path=xl/worksheets/sheet32.xml><?xml version="1.0" encoding="utf-8"?>
<worksheet xmlns="http://schemas.openxmlformats.org/spreadsheetml/2006/main">
  <sheetPr>
    <outlinePr summaryBelow="1" summaryRight="1"/>
    <pageSetUpPr/>
  </sheetPr>
  <dimension ref="A1:D50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6832</v>
      </c>
    </row>
    <row r="3">
      <c r="A3" s="6" t="inlineStr">
        <is>
          <t>Sample (Total number of properties)</t>
        </is>
      </c>
      <c r="B3" s="4" t="n">
        <v>38</v>
      </c>
    </row>
    <row r="4">
      <c r="A4" s="6" t="inlineStr">
        <is>
          <t>Average property taxes per unit</t>
        </is>
      </c>
      <c r="B4" s="7" t="n">
        <v>1882</v>
      </c>
    </row>
    <row r="5">
      <c r="A5" s="6" t="inlineStr">
        <is>
          <t>Average payroll expenses per unit</t>
        </is>
      </c>
      <c r="B5" s="7" t="n">
        <v>1542</v>
      </c>
    </row>
    <row r="6">
      <c r="A6" s="6" t="inlineStr">
        <is>
          <t>Average capital expenditures per unit</t>
        </is>
      </c>
      <c r="B6" s="7" t="n">
        <v>259</v>
      </c>
    </row>
    <row r="7">
      <c r="A7" s="6" t="inlineStr">
        <is>
          <t>Average mortgage per unit</t>
        </is>
      </c>
      <c r="B7" s="7" t="n">
        <v>10061</v>
      </c>
    </row>
    <row r="8">
      <c r="A8" s="6" t="inlineStr">
        <is>
          <t>Average total operating expenses per unit</t>
        </is>
      </c>
      <c r="B8" s="7" t="n">
        <v>5896</v>
      </c>
    </row>
    <row r="9">
      <c r="A9" s="6" t="inlineStr">
        <is>
          <t>Average total expenses per unit</t>
        </is>
      </c>
      <c r="B9" s="7" t="n">
        <v>19640</v>
      </c>
    </row>
    <row r="10">
      <c r="A10" s="6" t="inlineStr">
        <is>
          <t>Average total profit per unit</t>
        </is>
      </c>
      <c r="B10" s="7" t="n">
        <v>2515</v>
      </c>
    </row>
    <row r="11">
      <c r="A11" s="6" t="inlineStr">
        <is>
          <t>Property taxes per dollar of rent</t>
        </is>
      </c>
      <c r="B11" s="4" t="inlineStr">
        <is>
          <t>8 cents</t>
        </is>
      </c>
    </row>
    <row r="12">
      <c r="A12" s="6" t="inlineStr">
        <is>
          <t>Payroll expenses per dollar of rent</t>
        </is>
      </c>
      <c r="B12" s="4" t="inlineStr">
        <is>
          <t>7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45 cents</t>
        </is>
      </c>
    </row>
    <row r="15">
      <c r="A15" s="6" t="inlineStr">
        <is>
          <t>Total operating expenses per dollar of rent</t>
        </is>
      </c>
      <c r="B15" s="4" t="inlineStr">
        <is>
          <t>27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8</v>
      </c>
      <c r="B21" s="4" t="n">
        <v>21.05</v>
      </c>
      <c r="C21" s="4" t="inlineStr">
        <is>
          <t>93536</t>
        </is>
      </c>
      <c r="D21" s="4" t="inlineStr">
        <is>
          <t>PROPERTYZIPCODE</t>
        </is>
      </c>
    </row>
    <row r="22">
      <c r="A22" s="4" t="n">
        <v>6</v>
      </c>
      <c r="B22" s="4" t="n">
        <v>15.79</v>
      </c>
      <c r="C22" s="4" t="inlineStr">
        <is>
          <t>91387</t>
        </is>
      </c>
      <c r="D22" s="4" t="inlineStr">
        <is>
          <t>PROPERTYZIPCODE</t>
        </is>
      </c>
    </row>
    <row r="23">
      <c r="A23" s="4" t="n">
        <v>4</v>
      </c>
      <c r="B23" s="4" t="n">
        <v>10.53</v>
      </c>
      <c r="C23" s="4" t="inlineStr">
        <is>
          <t>91321</t>
        </is>
      </c>
      <c r="D23" s="4" t="inlineStr">
        <is>
          <t>PROPERTYZIPCODE</t>
        </is>
      </c>
    </row>
    <row r="24">
      <c r="A24" s="4" t="n">
        <v>4</v>
      </c>
      <c r="B24" s="4" t="n">
        <v>10.53</v>
      </c>
      <c r="C24" s="4" t="inlineStr">
        <is>
          <t>91351</t>
        </is>
      </c>
      <c r="D24" s="4" t="inlineStr">
        <is>
          <t>PROPERTYZIPCODE</t>
        </is>
      </c>
    </row>
    <row r="25">
      <c r="A25" s="4" t="n">
        <v>4</v>
      </c>
      <c r="B25" s="4" t="n">
        <v>10.53</v>
      </c>
      <c r="C25" s="4" t="inlineStr">
        <is>
          <t>93550</t>
        </is>
      </c>
      <c r="D25" s="4" t="inlineStr">
        <is>
          <t>PROPERTYZIPCODE</t>
        </is>
      </c>
    </row>
    <row r="26">
      <c r="A26" s="4" t="n">
        <v>4</v>
      </c>
      <c r="B26" s="4" t="n">
        <v>10.53</v>
      </c>
      <c r="C26" s="4" t="inlineStr">
        <is>
          <t>93534</t>
        </is>
      </c>
      <c r="D26" s="4" t="inlineStr">
        <is>
          <t>PROPERTYZIPCODE</t>
        </is>
      </c>
    </row>
    <row r="27">
      <c r="A27" s="4" t="n">
        <v>3</v>
      </c>
      <c r="B27" s="4" t="n">
        <v>7.89</v>
      </c>
      <c r="C27" s="4" t="inlineStr">
        <is>
          <t>93535</t>
        </is>
      </c>
      <c r="D27" s="4" t="inlineStr">
        <is>
          <t>PROPERTYZIPCODE</t>
        </is>
      </c>
    </row>
    <row r="28">
      <c r="A28" s="4" t="n">
        <v>2</v>
      </c>
      <c r="B28" s="4" t="n">
        <v>5.26</v>
      </c>
      <c r="C28" s="4" t="inlineStr">
        <is>
          <t>91384</t>
        </is>
      </c>
      <c r="D28" s="4" t="inlineStr">
        <is>
          <t>PROPERTYZIPCODE</t>
        </is>
      </c>
    </row>
    <row r="29">
      <c r="A29" s="4" t="n">
        <v>1</v>
      </c>
      <c r="B29" s="4" t="n">
        <v>2.63</v>
      </c>
      <c r="C29" s="4" t="inlineStr">
        <is>
          <t>91381</t>
        </is>
      </c>
      <c r="D29" s="4" t="inlineStr">
        <is>
          <t>PROPERTYZIPCODE</t>
        </is>
      </c>
    </row>
    <row r="30">
      <c r="A30" s="4" t="n">
        <v>1</v>
      </c>
      <c r="B30" s="4" t="n">
        <v>2.63</v>
      </c>
      <c r="C30" s="4" t="inlineStr">
        <is>
          <t>93510</t>
        </is>
      </c>
      <c r="D30" s="4" t="inlineStr">
        <is>
          <t>PROPERTYZIPCODE</t>
        </is>
      </c>
    </row>
    <row r="31">
      <c r="A31" s="4" t="n">
        <v>1</v>
      </c>
      <c r="B31" s="4" t="n">
        <v>2.63</v>
      </c>
      <c r="C31" s="4" t="inlineStr">
        <is>
          <t>93551</t>
        </is>
      </c>
      <c r="D31" s="4" t="inlineStr">
        <is>
          <t>PROPERTYZIPCODE</t>
        </is>
      </c>
    </row>
    <row r="32">
      <c r="A32" s="9" t="n">
        <v>38</v>
      </c>
      <c r="B32" s="9" t="n">
        <v>100</v>
      </c>
      <c r="D32" s="9" t="inlineStr">
        <is>
          <t>Total PROPERTYZIPCODE</t>
        </is>
      </c>
    </row>
    <row r="33">
      <c r="A33" s="4" t="n">
        <v>35</v>
      </c>
      <c r="B33" s="4" t="n">
        <v>92.11</v>
      </c>
      <c r="C33" s="4" t="inlineStr">
        <is>
          <t>GARDEN</t>
        </is>
      </c>
      <c r="D33" s="4" t="inlineStr">
        <is>
          <t>Property Type</t>
        </is>
      </c>
    </row>
    <row r="34">
      <c r="A34" s="4" t="n">
        <v>3</v>
      </c>
      <c r="B34" s="4" t="n">
        <v>7.89</v>
      </c>
      <c r="C34" s="4" t="inlineStr">
        <is>
          <t>MANUF</t>
        </is>
      </c>
      <c r="D34" s="4" t="inlineStr">
        <is>
          <t>Property Type</t>
        </is>
      </c>
    </row>
    <row r="35">
      <c r="A35" s="9" t="n">
        <v>38</v>
      </c>
      <c r="B35" s="9" t="n">
        <v>100</v>
      </c>
      <c r="D35" s="9" t="inlineStr">
        <is>
          <t>Total Property Type</t>
        </is>
      </c>
    </row>
    <row r="36">
      <c r="A36" s="4" t="n">
        <v>4</v>
      </c>
      <c r="B36" s="4" t="n">
        <v>10.53</v>
      </c>
      <c r="C36" s="4" t="inlineStr">
        <is>
          <t>Less than 5 years</t>
        </is>
      </c>
      <c r="D36" s="4" t="inlineStr">
        <is>
          <t>Age of Property</t>
        </is>
      </c>
    </row>
    <row r="37">
      <c r="A37" s="4" t="n">
        <v>7</v>
      </c>
      <c r="B37" s="4" t="n">
        <v>18.42</v>
      </c>
      <c r="C37" s="4" t="inlineStr">
        <is>
          <t>5-9 years</t>
        </is>
      </c>
      <c r="D37" s="4" t="inlineStr">
        <is>
          <t>Age of Property</t>
        </is>
      </c>
    </row>
    <row r="38">
      <c r="A38" s="4" t="n">
        <v>8</v>
      </c>
      <c r="B38" s="4" t="n">
        <v>21.05</v>
      </c>
      <c r="C38" s="4" t="inlineStr">
        <is>
          <t>10-19 years</t>
        </is>
      </c>
      <c r="D38" s="4" t="inlineStr">
        <is>
          <t>Age of Property</t>
        </is>
      </c>
    </row>
    <row r="39">
      <c r="A39" s="4" t="n">
        <v>19</v>
      </c>
      <c r="B39" s="4" t="n">
        <v>50</v>
      </c>
      <c r="C39" s="4" t="inlineStr">
        <is>
          <t>20+ years</t>
        </is>
      </c>
      <c r="D39" s="4" t="inlineStr">
        <is>
          <t>Age of Property</t>
        </is>
      </c>
    </row>
    <row r="40">
      <c r="A40" s="9" t="n">
        <v>38</v>
      </c>
      <c r="B40" s="9" t="n">
        <v>100</v>
      </c>
      <c r="D40" s="9" t="inlineStr">
        <is>
          <t>Total Age of Property</t>
        </is>
      </c>
    </row>
    <row r="41">
      <c r="A41" s="4" t="n">
        <v>20</v>
      </c>
      <c r="B41" s="4" t="n">
        <v>52.63</v>
      </c>
      <c r="C41" s="4" t="inlineStr">
        <is>
          <t>Less than 100</t>
        </is>
      </c>
      <c r="D41" s="4" t="inlineStr">
        <is>
          <t>Property Size</t>
        </is>
      </c>
    </row>
    <row r="42">
      <c r="A42" s="4" t="n">
        <v>2</v>
      </c>
      <c r="B42" s="4" t="n">
        <v>5.26</v>
      </c>
      <c r="C42" s="4" t="inlineStr">
        <is>
          <t>100-199</t>
        </is>
      </c>
      <c r="D42" s="4" t="inlineStr">
        <is>
          <t>Property Size</t>
        </is>
      </c>
    </row>
    <row r="43">
      <c r="A43" s="4" t="n">
        <v>7</v>
      </c>
      <c r="B43" s="4" t="n">
        <v>18.42</v>
      </c>
      <c r="C43" s="4" t="inlineStr">
        <is>
          <t>200-299</t>
        </is>
      </c>
      <c r="D43" s="4" t="inlineStr">
        <is>
          <t>Property Size</t>
        </is>
      </c>
    </row>
    <row r="44">
      <c r="A44" s="4" t="n">
        <v>6</v>
      </c>
      <c r="B44" s="4" t="n">
        <v>15.79</v>
      </c>
      <c r="C44" s="4" t="inlineStr">
        <is>
          <t>300-399</t>
        </is>
      </c>
      <c r="D44" s="4" t="inlineStr">
        <is>
          <t>Property Size</t>
        </is>
      </c>
    </row>
    <row r="45">
      <c r="A45" s="4" t="n">
        <v>3</v>
      </c>
      <c r="B45" s="4" t="n">
        <v>7.89</v>
      </c>
      <c r="C45" s="4" t="inlineStr">
        <is>
          <t>500+</t>
        </is>
      </c>
      <c r="D45" s="4" t="inlineStr">
        <is>
          <t>Property Size</t>
        </is>
      </c>
    </row>
    <row r="46">
      <c r="A46" s="9" t="n">
        <v>38</v>
      </c>
      <c r="B46" s="9" t="n">
        <v>100</v>
      </c>
      <c r="D46" s="9" t="inlineStr">
        <is>
          <t>Total Property Size</t>
        </is>
      </c>
    </row>
    <row r="47">
      <c r="A47" s="4" t="n">
        <v>19</v>
      </c>
      <c r="B47" s="4" t="n">
        <v>50</v>
      </c>
      <c r="C47" s="4" t="inlineStr">
        <is>
          <t>MARKETRATE</t>
        </is>
      </c>
      <c r="D47" s="4" t="inlineStr">
        <is>
          <t>Rent Type</t>
        </is>
      </c>
    </row>
    <row r="48">
      <c r="A48" s="4" t="n">
        <v>19</v>
      </c>
      <c r="B48" s="4" t="n">
        <v>50</v>
      </c>
      <c r="C48" s="4" t="inlineStr">
        <is>
          <t>AFFORDABLE</t>
        </is>
      </c>
      <c r="D48" s="4" t="inlineStr">
        <is>
          <t>Rent Type</t>
        </is>
      </c>
    </row>
    <row r="49">
      <c r="A49" s="9" t="n">
        <v>38</v>
      </c>
      <c r="B49" s="9" t="n">
        <v>100</v>
      </c>
      <c r="D49" s="9" t="inlineStr">
        <is>
          <t>Total Rent Type</t>
        </is>
      </c>
    </row>
    <row r="50"/>
  </sheetData>
  <mergeCells count="2">
    <mergeCell ref="A19:D19"/>
    <mergeCell ref="A1:B1"/>
  </mergeCells>
  <pageMargins left="0.75" right="0.75" top="1" bottom="1" header="0.5" footer="0.5"/>
</worksheet>
</file>

<file path=xl/worksheets/sheet33.xml><?xml version="1.0" encoding="utf-8"?>
<worksheet xmlns="http://schemas.openxmlformats.org/spreadsheetml/2006/main">
  <sheetPr>
    <outlinePr summaryBelow="1" summaryRight="1"/>
    <pageSetUpPr/>
  </sheetPr>
  <dimension ref="A1:D55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1588</v>
      </c>
    </row>
    <row r="3">
      <c r="A3" s="6" t="inlineStr">
        <is>
          <t>Sample (Total number of properties)</t>
        </is>
      </c>
      <c r="B3" s="4" t="n">
        <v>35</v>
      </c>
    </row>
    <row r="4">
      <c r="A4" s="6" t="inlineStr">
        <is>
          <t>Average property taxes per unit</t>
        </is>
      </c>
      <c r="B4" s="7" t="n">
        <v>2642</v>
      </c>
    </row>
    <row r="5">
      <c r="A5" s="6" t="inlineStr">
        <is>
          <t>Average payroll expenses per unit</t>
        </is>
      </c>
      <c r="B5" s="7" t="n">
        <v>930</v>
      </c>
    </row>
    <row r="6">
      <c r="A6" s="6" t="inlineStr">
        <is>
          <t>Average capital expenditures per unit</t>
        </is>
      </c>
      <c r="B6" s="7" t="n">
        <v>261</v>
      </c>
    </row>
    <row r="7">
      <c r="A7" s="6" t="inlineStr">
        <is>
          <t>Average mortgage per unit</t>
        </is>
      </c>
      <c r="B7" s="7" t="n">
        <v>13239</v>
      </c>
    </row>
    <row r="8">
      <c r="A8" s="6" t="inlineStr">
        <is>
          <t>Average total operating expenses per unit</t>
        </is>
      </c>
      <c r="B8" s="7" t="n">
        <v>5003</v>
      </c>
    </row>
    <row r="9">
      <c r="A9" s="6" t="inlineStr">
        <is>
          <t>Average total expenses per unit</t>
        </is>
      </c>
      <c r="B9" s="7" t="n">
        <v>22075</v>
      </c>
    </row>
    <row r="10">
      <c r="A10" s="6" t="inlineStr">
        <is>
          <t>Average total profit per unit</t>
        </is>
      </c>
      <c r="B10" s="7" t="n">
        <v>3310</v>
      </c>
    </row>
    <row r="11">
      <c r="A11" s="6" t="inlineStr">
        <is>
          <t>Property taxes per dollar of rent</t>
        </is>
      </c>
      <c r="B11" s="4" t="inlineStr">
        <is>
          <t>10 cents</t>
        </is>
      </c>
    </row>
    <row r="12">
      <c r="A12" s="6" t="inlineStr">
        <is>
          <t>Payroll expenses per dollar of rent</t>
        </is>
      </c>
      <c r="B12" s="4" t="inlineStr">
        <is>
          <t>4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52 cents</t>
        </is>
      </c>
    </row>
    <row r="15">
      <c r="A15" s="6" t="inlineStr">
        <is>
          <t>Total operating expenses per dollar of rent</t>
        </is>
      </c>
      <c r="B15" s="4" t="inlineStr">
        <is>
          <t>20 cents</t>
        </is>
      </c>
    </row>
    <row r="16">
      <c r="A16" s="6" t="inlineStr">
        <is>
          <t>Total expenses per dollar of rent</t>
        </is>
      </c>
      <c r="B16" s="4" t="inlineStr">
        <is>
          <t>87 cents</t>
        </is>
      </c>
    </row>
    <row r="17">
      <c r="A17" s="6" t="inlineStr">
        <is>
          <t>Total profit per dollar of rent</t>
        </is>
      </c>
      <c r="B17" s="4" t="inlineStr">
        <is>
          <t>13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7</v>
      </c>
      <c r="B21" s="4" t="n">
        <v>20</v>
      </c>
      <c r="C21" s="4" t="inlineStr">
        <is>
          <t>91101</t>
        </is>
      </c>
      <c r="D21" s="4" t="inlineStr">
        <is>
          <t>PROPERTYZIPCODE</t>
        </is>
      </c>
    </row>
    <row r="22">
      <c r="A22" s="4" t="n">
        <v>4</v>
      </c>
      <c r="B22" s="4" t="n">
        <v>11.43</v>
      </c>
      <c r="C22" s="4" t="inlineStr">
        <is>
          <t>91030</t>
        </is>
      </c>
      <c r="D22" s="4" t="inlineStr">
        <is>
          <t>PROPERTYZIPCODE</t>
        </is>
      </c>
    </row>
    <row r="23">
      <c r="A23" s="4" t="n">
        <v>3</v>
      </c>
      <c r="B23" s="4" t="n">
        <v>8.57</v>
      </c>
      <c r="C23" s="4" t="inlineStr">
        <is>
          <t>91020</t>
        </is>
      </c>
      <c r="D23" s="4" t="inlineStr">
        <is>
          <t>PROPERTYZIPCODE</t>
        </is>
      </c>
    </row>
    <row r="24">
      <c r="A24" s="4" t="n">
        <v>3</v>
      </c>
      <c r="B24" s="4" t="n">
        <v>8.57</v>
      </c>
      <c r="C24" s="4" t="inlineStr">
        <is>
          <t>91711</t>
        </is>
      </c>
      <c r="D24" s="4" t="inlineStr">
        <is>
          <t>PROPERTYZIPCODE</t>
        </is>
      </c>
    </row>
    <row r="25">
      <c r="A25" s="4" t="n">
        <v>2</v>
      </c>
      <c r="B25" s="4" t="n">
        <v>5.71</v>
      </c>
      <c r="C25" s="4" t="inlineStr">
        <is>
          <t>91006</t>
        </is>
      </c>
      <c r="D25" s="4" t="inlineStr">
        <is>
          <t>PROPERTYZIPCODE</t>
        </is>
      </c>
    </row>
    <row r="26">
      <c r="A26" s="4" t="n">
        <v>2</v>
      </c>
      <c r="B26" s="4" t="n">
        <v>5.71</v>
      </c>
      <c r="C26" s="4" t="inlineStr">
        <is>
          <t>91105</t>
        </is>
      </c>
      <c r="D26" s="4" t="inlineStr">
        <is>
          <t>PROPERTYZIPCODE</t>
        </is>
      </c>
    </row>
    <row r="27">
      <c r="A27" s="4" t="n">
        <v>2</v>
      </c>
      <c r="B27" s="4" t="n">
        <v>5.71</v>
      </c>
      <c r="C27" s="4" t="inlineStr">
        <is>
          <t>91104</t>
        </is>
      </c>
      <c r="D27" s="4" t="inlineStr">
        <is>
          <t>PROPERTYZIPCODE</t>
        </is>
      </c>
    </row>
    <row r="28">
      <c r="A28" s="4" t="n">
        <v>2</v>
      </c>
      <c r="B28" s="4" t="n">
        <v>5.71</v>
      </c>
      <c r="C28" s="4" t="inlineStr">
        <is>
          <t>91801</t>
        </is>
      </c>
      <c r="D28" s="4" t="inlineStr">
        <is>
          <t>PROPERTYZIPCODE</t>
        </is>
      </c>
    </row>
    <row r="29">
      <c r="A29" s="4" t="n">
        <v>2</v>
      </c>
      <c r="B29" s="4" t="n">
        <v>5.71</v>
      </c>
      <c r="C29" s="4" t="inlineStr">
        <is>
          <t>91103</t>
        </is>
      </c>
      <c r="D29" s="4" t="inlineStr">
        <is>
          <t>PROPERTYZIPCODE</t>
        </is>
      </c>
    </row>
    <row r="30">
      <c r="A30" s="4" t="n">
        <v>1</v>
      </c>
      <c r="B30" s="4" t="n">
        <v>2.86</v>
      </c>
      <c r="C30" s="4" t="inlineStr">
        <is>
          <t>90660</t>
        </is>
      </c>
      <c r="D30" s="4" t="inlineStr">
        <is>
          <t>PROPERTYZIPCODE</t>
        </is>
      </c>
    </row>
    <row r="31">
      <c r="A31" s="4" t="n">
        <v>1</v>
      </c>
      <c r="B31" s="4" t="n">
        <v>2.86</v>
      </c>
      <c r="C31" s="4" t="inlineStr">
        <is>
          <t>91107</t>
        </is>
      </c>
      <c r="D31" s="4" t="inlineStr">
        <is>
          <t>PROPERTYZIPCODE</t>
        </is>
      </c>
    </row>
    <row r="32">
      <c r="A32" s="4" t="n">
        <v>1</v>
      </c>
      <c r="B32" s="4" t="n">
        <v>2.86</v>
      </c>
      <c r="C32" s="4" t="inlineStr">
        <is>
          <t>91001</t>
        </is>
      </c>
      <c r="D32" s="4" t="inlineStr">
        <is>
          <t>PROPERTYZIPCODE</t>
        </is>
      </c>
    </row>
    <row r="33">
      <c r="A33" s="4" t="n">
        <v>1</v>
      </c>
      <c r="B33" s="4" t="n">
        <v>2.86</v>
      </c>
      <c r="C33" s="4" t="inlineStr">
        <is>
          <t>91770</t>
        </is>
      </c>
      <c r="D33" s="4" t="inlineStr">
        <is>
          <t>PROPERTYZIPCODE</t>
        </is>
      </c>
    </row>
    <row r="34">
      <c r="A34" s="4" t="n">
        <v>1</v>
      </c>
      <c r="B34" s="4" t="n">
        <v>2.86</v>
      </c>
      <c r="C34" s="4" t="inlineStr">
        <is>
          <t>91106</t>
        </is>
      </c>
      <c r="D34" s="4" t="inlineStr">
        <is>
          <t>PROPERTYZIPCODE</t>
        </is>
      </c>
    </row>
    <row r="35">
      <c r="A35" s="4" t="n">
        <v>1</v>
      </c>
      <c r="B35" s="4" t="n">
        <v>2.86</v>
      </c>
      <c r="C35" s="4" t="inlineStr">
        <is>
          <t>91754</t>
        </is>
      </c>
      <c r="D35" s="4" t="inlineStr">
        <is>
          <t>PROPERTYZIPCODE</t>
        </is>
      </c>
    </row>
    <row r="36">
      <c r="A36" s="4" t="n">
        <v>1</v>
      </c>
      <c r="B36" s="4" t="n">
        <v>2.86</v>
      </c>
      <c r="C36" s="4" t="inlineStr">
        <is>
          <t>91024</t>
        </is>
      </c>
      <c r="D36" s="4" t="inlineStr">
        <is>
          <t>PROPERTYZIPCODE</t>
        </is>
      </c>
    </row>
    <row r="37">
      <c r="A37" s="4" t="n">
        <v>1</v>
      </c>
      <c r="B37" s="4" t="n">
        <v>2.86</v>
      </c>
      <c r="C37" s="4" t="inlineStr">
        <is>
          <t>91776</t>
        </is>
      </c>
      <c r="D37" s="4" t="inlineStr">
        <is>
          <t>PROPERTYZIPCODE</t>
        </is>
      </c>
    </row>
    <row r="38">
      <c r="A38" s="9" t="n">
        <v>35</v>
      </c>
      <c r="B38" s="9" t="n">
        <v>100</v>
      </c>
      <c r="D38" s="9" t="inlineStr">
        <is>
          <t>Total PROPERTYZIPCODE</t>
        </is>
      </c>
    </row>
    <row r="39">
      <c r="A39" s="4" t="n">
        <v>31</v>
      </c>
      <c r="B39" s="4" t="n">
        <v>88.56999999999999</v>
      </c>
      <c r="C39" s="4" t="inlineStr">
        <is>
          <t>GARDEN</t>
        </is>
      </c>
      <c r="D39" s="4" t="inlineStr">
        <is>
          <t>Property Type</t>
        </is>
      </c>
    </row>
    <row r="40">
      <c r="A40" s="4" t="n">
        <v>2</v>
      </c>
      <c r="B40" s="4" t="n">
        <v>5.71</v>
      </c>
      <c r="C40" s="4" t="inlineStr">
        <is>
          <t>MIDRISE</t>
        </is>
      </c>
      <c r="D40" s="4" t="inlineStr">
        <is>
          <t>Property Type</t>
        </is>
      </c>
    </row>
    <row r="41">
      <c r="A41" s="4" t="n">
        <v>2</v>
      </c>
      <c r="B41" s="4" t="n">
        <v>5.71</v>
      </c>
      <c r="C41" s="4" t="inlineStr">
        <is>
          <t>SENIOR</t>
        </is>
      </c>
      <c r="D41" s="4" t="inlineStr">
        <is>
          <t>Property Type</t>
        </is>
      </c>
    </row>
    <row r="42">
      <c r="A42" s="9" t="n">
        <v>35</v>
      </c>
      <c r="B42" s="9" t="n">
        <v>100</v>
      </c>
      <c r="D42" s="9" t="inlineStr">
        <is>
          <t>Total Property Type</t>
        </is>
      </c>
    </row>
    <row r="43">
      <c r="A43" s="4" t="n">
        <v>5</v>
      </c>
      <c r="B43" s="4" t="n">
        <v>14.29</v>
      </c>
      <c r="C43" s="4" t="inlineStr">
        <is>
          <t>Less than 5 years</t>
        </is>
      </c>
      <c r="D43" s="4" t="inlineStr">
        <is>
          <t>Age of Property</t>
        </is>
      </c>
    </row>
    <row r="44">
      <c r="A44" s="4" t="n">
        <v>13</v>
      </c>
      <c r="B44" s="4" t="n">
        <v>37.14</v>
      </c>
      <c r="C44" s="4" t="inlineStr">
        <is>
          <t>5-9 years</t>
        </is>
      </c>
      <c r="D44" s="4" t="inlineStr">
        <is>
          <t>Age of Property</t>
        </is>
      </c>
    </row>
    <row r="45">
      <c r="A45" s="4" t="n">
        <v>3</v>
      </c>
      <c r="B45" s="4" t="n">
        <v>8.57</v>
      </c>
      <c r="C45" s="4" t="inlineStr">
        <is>
          <t>10-19 years</t>
        </is>
      </c>
      <c r="D45" s="4" t="inlineStr">
        <is>
          <t>Age of Property</t>
        </is>
      </c>
    </row>
    <row r="46">
      <c r="A46" s="4" t="n">
        <v>14</v>
      </c>
      <c r="B46" s="4" t="n">
        <v>40</v>
      </c>
      <c r="C46" s="4" t="inlineStr">
        <is>
          <t>20+ years</t>
        </is>
      </c>
      <c r="D46" s="4" t="inlineStr">
        <is>
          <t>Age of Property</t>
        </is>
      </c>
    </row>
    <row r="47">
      <c r="A47" s="9" t="n">
        <v>35</v>
      </c>
      <c r="B47" s="9" t="n">
        <v>100</v>
      </c>
      <c r="D47" s="9" t="inlineStr">
        <is>
          <t>Total Age of Property</t>
        </is>
      </c>
    </row>
    <row r="48">
      <c r="A48" s="4" t="n">
        <v>31</v>
      </c>
      <c r="B48" s="4" t="n">
        <v>88.56999999999999</v>
      </c>
      <c r="C48" s="4" t="inlineStr">
        <is>
          <t>Less than 100</t>
        </is>
      </c>
      <c r="D48" s="4" t="inlineStr">
        <is>
          <t>Property Size</t>
        </is>
      </c>
    </row>
    <row r="49">
      <c r="A49" s="4" t="n">
        <v>3</v>
      </c>
      <c r="B49" s="4" t="n">
        <v>8.57</v>
      </c>
      <c r="C49" s="4" t="inlineStr">
        <is>
          <t>100-199</t>
        </is>
      </c>
      <c r="D49" s="4" t="inlineStr">
        <is>
          <t>Property Size</t>
        </is>
      </c>
    </row>
    <row r="50">
      <c r="A50" s="4" t="n">
        <v>1</v>
      </c>
      <c r="B50" s="4" t="n">
        <v>2.86</v>
      </c>
      <c r="C50" s="4" t="inlineStr">
        <is>
          <t>300-399</t>
        </is>
      </c>
      <c r="D50" s="4" t="inlineStr">
        <is>
          <t>Property Size</t>
        </is>
      </c>
    </row>
    <row r="51">
      <c r="A51" s="9" t="n">
        <v>35</v>
      </c>
      <c r="B51" s="9" t="n">
        <v>100</v>
      </c>
      <c r="D51" s="9" t="inlineStr">
        <is>
          <t>Total Property Size</t>
        </is>
      </c>
    </row>
    <row r="52">
      <c r="A52" s="4" t="n">
        <v>30</v>
      </c>
      <c r="B52" s="4" t="n">
        <v>85.70999999999999</v>
      </c>
      <c r="C52" s="4" t="inlineStr">
        <is>
          <t>MARKETRATE</t>
        </is>
      </c>
      <c r="D52" s="4" t="inlineStr">
        <is>
          <t>Rent Type</t>
        </is>
      </c>
    </row>
    <row r="53">
      <c r="A53" s="4" t="n">
        <v>5</v>
      </c>
      <c r="B53" s="4" t="n">
        <v>14.29</v>
      </c>
      <c r="C53" s="4" t="inlineStr">
        <is>
          <t>AFFORDABLE</t>
        </is>
      </c>
      <c r="D53" s="4" t="inlineStr">
        <is>
          <t>Rent Type</t>
        </is>
      </c>
    </row>
    <row r="54">
      <c r="A54" s="9" t="n">
        <v>35</v>
      </c>
      <c r="B54" s="9" t="n">
        <v>100</v>
      </c>
      <c r="D54" s="9" t="inlineStr">
        <is>
          <t>Total Rent Type</t>
        </is>
      </c>
    </row>
    <row r="55"/>
  </sheetData>
  <mergeCells count="2">
    <mergeCell ref="A19:D19"/>
    <mergeCell ref="A1:B1"/>
  </mergeCells>
  <pageMargins left="0.75" right="0.75" top="1" bottom="1" header="0.5" footer="0.5"/>
</worksheet>
</file>

<file path=xl/worksheets/sheet34.xml><?xml version="1.0" encoding="utf-8"?>
<worksheet xmlns="http://schemas.openxmlformats.org/spreadsheetml/2006/main">
  <sheetPr>
    <outlinePr summaryBelow="1" summaryRight="1"/>
    <pageSetUpPr/>
  </sheetPr>
  <dimension ref="A1:D55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5503</v>
      </c>
    </row>
    <row r="3">
      <c r="A3" s="6" t="inlineStr">
        <is>
          <t>Sample (Total number of properties)</t>
        </is>
      </c>
      <c r="B3" s="4" t="n">
        <v>159</v>
      </c>
    </row>
    <row r="4">
      <c r="A4" s="6" t="inlineStr">
        <is>
          <t>Average property taxes per unit</t>
        </is>
      </c>
      <c r="B4" s="7" t="n">
        <v>2054</v>
      </c>
    </row>
    <row r="5">
      <c r="A5" s="6" t="inlineStr">
        <is>
          <t>Average payroll expenses per unit</t>
        </is>
      </c>
      <c r="B5" s="7" t="n">
        <v>964</v>
      </c>
    </row>
    <row r="6">
      <c r="A6" s="6" t="inlineStr">
        <is>
          <t>Average capital expenditures per unit</t>
        </is>
      </c>
      <c r="B6" s="7" t="n">
        <v>249</v>
      </c>
    </row>
    <row r="7">
      <c r="A7" s="6" t="inlineStr">
        <is>
          <t>Average mortgage per unit</t>
        </is>
      </c>
      <c r="B7" s="7" t="n">
        <v>9093</v>
      </c>
    </row>
    <row r="8">
      <c r="A8" s="6" t="inlineStr">
        <is>
          <t>Average total operating expenses per unit</t>
        </is>
      </c>
      <c r="B8" s="7" t="n">
        <v>6590</v>
      </c>
    </row>
    <row r="9">
      <c r="A9" s="6" t="inlineStr">
        <is>
          <t>Average total expenses per unit</t>
        </is>
      </c>
      <c r="B9" s="7" t="n">
        <v>18951</v>
      </c>
    </row>
    <row r="10">
      <c r="A10" s="6" t="inlineStr">
        <is>
          <t>Average total profit per unit</t>
        </is>
      </c>
      <c r="B10" s="7" t="n">
        <v>2273</v>
      </c>
    </row>
    <row r="11">
      <c r="A11" s="6" t="inlineStr">
        <is>
          <t>Property taxes per dollar of rent</t>
        </is>
      </c>
      <c r="B11" s="4" t="inlineStr">
        <is>
          <t>10 cents</t>
        </is>
      </c>
    </row>
    <row r="12">
      <c r="A12" s="6" t="inlineStr">
        <is>
          <t>Payroll expenses per dollar of rent</t>
        </is>
      </c>
      <c r="B12" s="4" t="inlineStr">
        <is>
          <t>5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43 cents</t>
        </is>
      </c>
    </row>
    <row r="15">
      <c r="A15" s="6" t="inlineStr">
        <is>
          <t>Total operating expenses per dollar of rent</t>
        </is>
      </c>
      <c r="B15" s="4" t="inlineStr">
        <is>
          <t>31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21</v>
      </c>
      <c r="B21" s="4" t="n">
        <v>13.21</v>
      </c>
      <c r="C21" s="4" t="inlineStr">
        <is>
          <t>91405</t>
        </is>
      </c>
      <c r="D21" s="4" t="inlineStr">
        <is>
          <t>PROPERTYZIPCODE</t>
        </is>
      </c>
    </row>
    <row r="22">
      <c r="A22" s="4" t="n">
        <v>18</v>
      </c>
      <c r="B22" s="4" t="n">
        <v>11.32</v>
      </c>
      <c r="C22" s="4" t="inlineStr">
        <is>
          <t>91606</t>
        </is>
      </c>
      <c r="D22" s="4" t="inlineStr">
        <is>
          <t>PROPERTYZIPCODE</t>
        </is>
      </c>
    </row>
    <row r="23">
      <c r="A23" s="4" t="n">
        <v>18</v>
      </c>
      <c r="B23" s="4" t="n">
        <v>11.32</v>
      </c>
      <c r="C23" s="4" t="inlineStr">
        <is>
          <t>91605</t>
        </is>
      </c>
      <c r="D23" s="4" t="inlineStr">
        <is>
          <t>PROPERTYZIPCODE</t>
        </is>
      </c>
    </row>
    <row r="24">
      <c r="A24" s="4" t="n">
        <v>17</v>
      </c>
      <c r="B24" s="4" t="n">
        <v>10.69</v>
      </c>
      <c r="C24" s="4" t="inlineStr">
        <is>
          <t>91601</t>
        </is>
      </c>
      <c r="D24" s="4" t="inlineStr">
        <is>
          <t>PROPERTYZIPCODE</t>
        </is>
      </c>
    </row>
    <row r="25">
      <c r="A25" s="4" t="n">
        <v>14</v>
      </c>
      <c r="B25" s="4" t="n">
        <v>8.81</v>
      </c>
      <c r="C25" s="4" t="inlineStr">
        <is>
          <t>91607</t>
        </is>
      </c>
      <c r="D25" s="4" t="inlineStr">
        <is>
          <t>PROPERTYZIPCODE</t>
        </is>
      </c>
    </row>
    <row r="26">
      <c r="A26" s="4" t="n">
        <v>14</v>
      </c>
      <c r="B26" s="4" t="n">
        <v>8.81</v>
      </c>
      <c r="C26" s="4" t="inlineStr">
        <is>
          <t>91402</t>
        </is>
      </c>
      <c r="D26" s="4" t="inlineStr">
        <is>
          <t>PROPERTYZIPCODE</t>
        </is>
      </c>
    </row>
    <row r="27">
      <c r="A27" s="4" t="n">
        <v>11</v>
      </c>
      <c r="B27" s="4" t="n">
        <v>6.92</v>
      </c>
      <c r="C27" s="4" t="inlineStr">
        <is>
          <t>91401</t>
        </is>
      </c>
      <c r="D27" s="4" t="inlineStr">
        <is>
          <t>PROPERTYZIPCODE</t>
        </is>
      </c>
    </row>
    <row r="28">
      <c r="A28" s="4" t="n">
        <v>10</v>
      </c>
      <c r="B28" s="4" t="n">
        <v>6.29</v>
      </c>
      <c r="C28" s="4" t="inlineStr">
        <is>
          <t>91406</t>
        </is>
      </c>
      <c r="D28" s="4" t="inlineStr">
        <is>
          <t>PROPERTYZIPCODE</t>
        </is>
      </c>
    </row>
    <row r="29">
      <c r="A29" s="4" t="n">
        <v>8</v>
      </c>
      <c r="B29" s="4" t="n">
        <v>5.03</v>
      </c>
      <c r="C29" s="4" t="inlineStr">
        <is>
          <t>91352</t>
        </is>
      </c>
      <c r="D29" s="4" t="inlineStr">
        <is>
          <t>PROPERTYZIPCODE</t>
        </is>
      </c>
    </row>
    <row r="30">
      <c r="A30" s="4" t="n">
        <v>6</v>
      </c>
      <c r="B30" s="4" t="n">
        <v>3.77</v>
      </c>
      <c r="C30" s="4" t="inlineStr">
        <is>
          <t>91602</t>
        </is>
      </c>
      <c r="D30" s="4" t="inlineStr">
        <is>
          <t>PROPERTYZIPCODE</t>
        </is>
      </c>
    </row>
    <row r="31">
      <c r="A31" s="4" t="n">
        <v>6</v>
      </c>
      <c r="B31" s="4" t="n">
        <v>3.77</v>
      </c>
      <c r="C31" s="4" t="inlineStr">
        <is>
          <t>91342</t>
        </is>
      </c>
      <c r="D31" s="4" t="inlineStr">
        <is>
          <t>PROPERTYZIPCODE</t>
        </is>
      </c>
    </row>
    <row r="32">
      <c r="A32" s="4" t="n">
        <v>5</v>
      </c>
      <c r="B32" s="4" t="n">
        <v>3.14</v>
      </c>
      <c r="C32" s="4" t="inlineStr">
        <is>
          <t>91331</t>
        </is>
      </c>
      <c r="D32" s="4" t="inlineStr">
        <is>
          <t>PROPERTYZIPCODE</t>
        </is>
      </c>
    </row>
    <row r="33">
      <c r="A33" s="4" t="n">
        <v>4</v>
      </c>
      <c r="B33" s="4" t="n">
        <v>2.52</v>
      </c>
      <c r="C33" s="4" t="inlineStr">
        <is>
          <t>91343</t>
        </is>
      </c>
      <c r="D33" s="4" t="inlineStr">
        <is>
          <t>PROPERTYZIPCODE</t>
        </is>
      </c>
    </row>
    <row r="34">
      <c r="A34" s="4" t="n">
        <v>3</v>
      </c>
      <c r="B34" s="4" t="n">
        <v>1.89</v>
      </c>
      <c r="C34" s="4" t="inlineStr">
        <is>
          <t>91411</t>
        </is>
      </c>
      <c r="D34" s="4" t="inlineStr">
        <is>
          <t>PROPERTYZIPCODE</t>
        </is>
      </c>
    </row>
    <row r="35">
      <c r="A35" s="4" t="n">
        <v>3</v>
      </c>
      <c r="B35" s="4" t="n">
        <v>1.89</v>
      </c>
      <c r="C35" s="4" t="inlineStr">
        <is>
          <t>91335</t>
        </is>
      </c>
      <c r="D35" s="4" t="inlineStr">
        <is>
          <t>PROPERTYZIPCODE</t>
        </is>
      </c>
    </row>
    <row r="36">
      <c r="A36" s="4" t="n">
        <v>1</v>
      </c>
      <c r="B36" s="4" t="n">
        <v>0.63</v>
      </c>
      <c r="C36" s="4" t="inlineStr">
        <is>
          <t>91340</t>
        </is>
      </c>
      <c r="D36" s="4" t="inlineStr">
        <is>
          <t>PROPERTYZIPCODE</t>
        </is>
      </c>
    </row>
    <row r="37">
      <c r="A37" s="9" t="n">
        <v>159</v>
      </c>
      <c r="B37" s="9" t="n">
        <v>100</v>
      </c>
      <c r="D37" s="9" t="inlineStr">
        <is>
          <t>Total PROPERTYZIPCODE</t>
        </is>
      </c>
    </row>
    <row r="38">
      <c r="A38" s="4" t="n">
        <v>149</v>
      </c>
      <c r="B38" s="4" t="n">
        <v>93.70999999999999</v>
      </c>
      <c r="C38" s="4" t="inlineStr">
        <is>
          <t>GARDEN</t>
        </is>
      </c>
      <c r="D38" s="4" t="inlineStr">
        <is>
          <t>Property Type</t>
        </is>
      </c>
    </row>
    <row r="39">
      <c r="A39" s="4" t="n">
        <v>5</v>
      </c>
      <c r="B39" s="4" t="n">
        <v>3.14</v>
      </c>
      <c r="C39" s="4" t="inlineStr">
        <is>
          <t>SENIOR</t>
        </is>
      </c>
      <c r="D39" s="4" t="inlineStr">
        <is>
          <t>Property Type</t>
        </is>
      </c>
    </row>
    <row r="40">
      <c r="A40" s="4" t="n">
        <v>4</v>
      </c>
      <c r="B40" s="4" t="n">
        <v>2.52</v>
      </c>
      <c r="C40" s="4" t="inlineStr">
        <is>
          <t>MIDRISE</t>
        </is>
      </c>
      <c r="D40" s="4" t="inlineStr">
        <is>
          <t>Property Type</t>
        </is>
      </c>
    </row>
    <row r="41">
      <c r="A41" s="4" t="n">
        <v>1</v>
      </c>
      <c r="B41" s="4" t="n">
        <v>0.63</v>
      </c>
      <c r="C41" s="4" t="inlineStr">
        <is>
          <t>MANUF</t>
        </is>
      </c>
      <c r="D41" s="4" t="inlineStr">
        <is>
          <t>Property Type</t>
        </is>
      </c>
    </row>
    <row r="42">
      <c r="A42" s="9" t="n">
        <v>159</v>
      </c>
      <c r="B42" s="9" t="n">
        <v>100</v>
      </c>
      <c r="D42" s="9" t="inlineStr">
        <is>
          <t>Total Property Type</t>
        </is>
      </c>
    </row>
    <row r="43">
      <c r="A43" s="4" t="n">
        <v>7</v>
      </c>
      <c r="B43" s="4" t="n">
        <v>4.4</v>
      </c>
      <c r="C43" s="4" t="inlineStr">
        <is>
          <t>Less than 5 years</t>
        </is>
      </c>
      <c r="D43" s="4" t="inlineStr">
        <is>
          <t>Age of Property</t>
        </is>
      </c>
    </row>
    <row r="44">
      <c r="A44" s="4" t="n">
        <v>17</v>
      </c>
      <c r="B44" s="4" t="n">
        <v>10.69</v>
      </c>
      <c r="C44" s="4" t="inlineStr">
        <is>
          <t>5-9 years</t>
        </is>
      </c>
      <c r="D44" s="4" t="inlineStr">
        <is>
          <t>Age of Property</t>
        </is>
      </c>
    </row>
    <row r="45">
      <c r="A45" s="4" t="n">
        <v>13</v>
      </c>
      <c r="B45" s="4" t="n">
        <v>8.18</v>
      </c>
      <c r="C45" s="4" t="inlineStr">
        <is>
          <t>10-19 years</t>
        </is>
      </c>
      <c r="D45" s="4" t="inlineStr">
        <is>
          <t>Age of Property</t>
        </is>
      </c>
    </row>
    <row r="46">
      <c r="A46" s="4" t="n">
        <v>122</v>
      </c>
      <c r="B46" s="4" t="n">
        <v>76.73</v>
      </c>
      <c r="C46" s="4" t="inlineStr">
        <is>
          <t>20+ years</t>
        </is>
      </c>
      <c r="D46" s="4" t="inlineStr">
        <is>
          <t>Age of Property</t>
        </is>
      </c>
    </row>
    <row r="47">
      <c r="A47" s="9" t="n">
        <v>159</v>
      </c>
      <c r="B47" s="9" t="n">
        <v>100</v>
      </c>
      <c r="D47" s="9" t="inlineStr">
        <is>
          <t>Total Age of Property</t>
        </is>
      </c>
    </row>
    <row r="48">
      <c r="A48" s="4" t="n">
        <v>150</v>
      </c>
      <c r="B48" s="4" t="n">
        <v>94.34</v>
      </c>
      <c r="C48" s="4" t="inlineStr">
        <is>
          <t>Less than 100</t>
        </is>
      </c>
      <c r="D48" s="4" t="inlineStr">
        <is>
          <t>Property Size</t>
        </is>
      </c>
    </row>
    <row r="49">
      <c r="A49" s="4" t="n">
        <v>8</v>
      </c>
      <c r="B49" s="4" t="n">
        <v>5.03</v>
      </c>
      <c r="C49" s="4" t="inlineStr">
        <is>
          <t>100-199</t>
        </is>
      </c>
      <c r="D49" s="4" t="inlineStr">
        <is>
          <t>Property Size</t>
        </is>
      </c>
    </row>
    <row r="50">
      <c r="A50" s="4" t="n">
        <v>1</v>
      </c>
      <c r="B50" s="4" t="n">
        <v>0.63</v>
      </c>
      <c r="C50" s="4" t="inlineStr">
        <is>
          <t>400-499</t>
        </is>
      </c>
      <c r="D50" s="4" t="inlineStr">
        <is>
          <t>Property Size</t>
        </is>
      </c>
    </row>
    <row r="51">
      <c r="A51" s="9" t="n">
        <v>159</v>
      </c>
      <c r="B51" s="9" t="n">
        <v>100</v>
      </c>
      <c r="D51" s="9" t="inlineStr">
        <is>
          <t>Total Property Size</t>
        </is>
      </c>
    </row>
    <row r="52">
      <c r="A52" s="4" t="n">
        <v>107</v>
      </c>
      <c r="B52" s="4" t="n">
        <v>67.3</v>
      </c>
      <c r="C52" s="4" t="inlineStr">
        <is>
          <t>MARKETRATE</t>
        </is>
      </c>
      <c r="D52" s="4" t="inlineStr">
        <is>
          <t>Rent Type</t>
        </is>
      </c>
    </row>
    <row r="53">
      <c r="A53" s="4" t="n">
        <v>52</v>
      </c>
      <c r="B53" s="4" t="n">
        <v>32.7</v>
      </c>
      <c r="C53" s="4" t="inlineStr">
        <is>
          <t>AFFORDABLE</t>
        </is>
      </c>
      <c r="D53" s="4" t="inlineStr">
        <is>
          <t>Rent Type</t>
        </is>
      </c>
    </row>
    <row r="54">
      <c r="A54" s="9" t="n">
        <v>159</v>
      </c>
      <c r="B54" s="9" t="n">
        <v>100</v>
      </c>
      <c r="D54" s="9" t="inlineStr">
        <is>
          <t>Total Rent Type</t>
        </is>
      </c>
    </row>
    <row r="55"/>
  </sheetData>
  <mergeCells count="2">
    <mergeCell ref="A19:D19"/>
    <mergeCell ref="A1:B1"/>
  </mergeCells>
  <pageMargins left="0.75" right="0.75" top="1" bottom="1" header="0.5" footer="0.5"/>
</worksheet>
</file>

<file path=xl/worksheets/sheet35.xml><?xml version="1.0" encoding="utf-8"?>
<worksheet xmlns="http://schemas.openxmlformats.org/spreadsheetml/2006/main">
  <sheetPr>
    <outlinePr summaryBelow="1" summaryRight="1"/>
    <pageSetUpPr/>
  </sheetPr>
  <dimension ref="A1:D67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3761</v>
      </c>
    </row>
    <row r="3">
      <c r="A3" s="6" t="inlineStr">
        <is>
          <t>Sample (Total number of properties)</t>
        </is>
      </c>
      <c r="B3" s="4" t="n">
        <v>170</v>
      </c>
    </row>
    <row r="4">
      <c r="A4" s="6" t="inlineStr">
        <is>
          <t>Average property taxes per unit</t>
        </is>
      </c>
      <c r="B4" s="7" t="n">
        <v>2496</v>
      </c>
    </row>
    <row r="5">
      <c r="A5" s="6" t="inlineStr">
        <is>
          <t>Average payroll expenses per unit</t>
        </is>
      </c>
      <c r="B5" s="7" t="n">
        <v>638</v>
      </c>
    </row>
    <row r="6">
      <c r="A6" s="6" t="inlineStr">
        <is>
          <t>Average capital expenditures per unit</t>
        </is>
      </c>
      <c r="B6" s="7" t="n">
        <v>272</v>
      </c>
    </row>
    <row r="7">
      <c r="A7" s="6" t="inlineStr">
        <is>
          <t>Average mortgage per unit</t>
        </is>
      </c>
      <c r="B7" s="7" t="n">
        <v>11628</v>
      </c>
    </row>
    <row r="8">
      <c r="A8" s="6" t="inlineStr">
        <is>
          <t>Average total operating expenses per unit</t>
        </is>
      </c>
      <c r="B8" s="7" t="n">
        <v>5897</v>
      </c>
    </row>
    <row r="9">
      <c r="A9" s="6" t="inlineStr">
        <is>
          <t>Average total expenses per unit</t>
        </is>
      </c>
      <c r="B9" s="7" t="n">
        <v>20930</v>
      </c>
    </row>
    <row r="10">
      <c r="A10" s="6" t="inlineStr">
        <is>
          <t>Average total profit per unit</t>
        </is>
      </c>
      <c r="B10" s="7" t="n">
        <v>2907</v>
      </c>
    </row>
    <row r="11">
      <c r="A11" s="6" t="inlineStr">
        <is>
          <t>Property taxes per dollar of rent</t>
        </is>
      </c>
      <c r="B11" s="4" t="inlineStr">
        <is>
          <t>10 cents</t>
        </is>
      </c>
    </row>
    <row r="12">
      <c r="A12" s="6" t="inlineStr">
        <is>
          <t>Payroll expenses per dollar of rent</t>
        </is>
      </c>
      <c r="B12" s="4" t="inlineStr">
        <is>
          <t>3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49 cents</t>
        </is>
      </c>
    </row>
    <row r="15">
      <c r="A15" s="6" t="inlineStr">
        <is>
          <t>Total operating expenses per dollar of rent</t>
        </is>
      </c>
      <c r="B15" s="4" t="inlineStr">
        <is>
          <t>25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12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19</v>
      </c>
      <c r="B21" s="4" t="n">
        <v>11.18</v>
      </c>
      <c r="C21" s="4" t="inlineStr">
        <is>
          <t>90046</t>
        </is>
      </c>
      <c r="D21" s="4" t="inlineStr">
        <is>
          <t>PROPERTYZIPCODE</t>
        </is>
      </c>
    </row>
    <row r="22">
      <c r="A22" s="4" t="n">
        <v>17</v>
      </c>
      <c r="B22" s="4" t="n">
        <v>10</v>
      </c>
      <c r="C22" s="4" t="inlineStr">
        <is>
          <t>90038</t>
        </is>
      </c>
      <c r="D22" s="4" t="inlineStr">
        <is>
          <t>PROPERTYZIPCODE</t>
        </is>
      </c>
    </row>
    <row r="23">
      <c r="A23" s="4" t="n">
        <v>16</v>
      </c>
      <c r="B23" s="4" t="n">
        <v>9.41</v>
      </c>
      <c r="C23" s="4" t="inlineStr">
        <is>
          <t>90026</t>
        </is>
      </c>
      <c r="D23" s="4" t="inlineStr">
        <is>
          <t>PROPERTYZIPCODE</t>
        </is>
      </c>
    </row>
    <row r="24">
      <c r="A24" s="4" t="n">
        <v>14</v>
      </c>
      <c r="B24" s="4" t="n">
        <v>8.24</v>
      </c>
      <c r="C24" s="4" t="inlineStr">
        <is>
          <t>90027</t>
        </is>
      </c>
      <c r="D24" s="4" t="inlineStr">
        <is>
          <t>PROPERTYZIPCODE</t>
        </is>
      </c>
    </row>
    <row r="25">
      <c r="A25" s="4" t="n">
        <v>12</v>
      </c>
      <c r="B25" s="4" t="n">
        <v>7.06</v>
      </c>
      <c r="C25" s="4" t="inlineStr">
        <is>
          <t>90029</t>
        </is>
      </c>
      <c r="D25" s="4" t="inlineStr">
        <is>
          <t>PROPERTYZIPCODE</t>
        </is>
      </c>
    </row>
    <row r="26">
      <c r="A26" s="4" t="n">
        <v>12</v>
      </c>
      <c r="B26" s="4" t="n">
        <v>7.06</v>
      </c>
      <c r="C26" s="4" t="inlineStr">
        <is>
          <t>90028</t>
        </is>
      </c>
      <c r="D26" s="4" t="inlineStr">
        <is>
          <t>PROPERTYZIPCODE</t>
        </is>
      </c>
    </row>
    <row r="27">
      <c r="A27" s="4" t="n">
        <v>10</v>
      </c>
      <c r="B27" s="4" t="n">
        <v>5.88</v>
      </c>
      <c r="C27" s="4" t="inlineStr">
        <is>
          <t>91205</t>
        </is>
      </c>
      <c r="D27" s="4" t="inlineStr">
        <is>
          <t>PROPERTYZIPCODE</t>
        </is>
      </c>
    </row>
    <row r="28">
      <c r="A28" s="4" t="n">
        <v>6</v>
      </c>
      <c r="B28" s="4" t="n">
        <v>3.53</v>
      </c>
      <c r="C28" s="4" t="inlineStr">
        <is>
          <t>91206</t>
        </is>
      </c>
      <c r="D28" s="4" t="inlineStr">
        <is>
          <t>PROPERTYZIPCODE</t>
        </is>
      </c>
    </row>
    <row r="29">
      <c r="A29" s="4" t="n">
        <v>6</v>
      </c>
      <c r="B29" s="4" t="n">
        <v>3.53</v>
      </c>
      <c r="C29" s="4" t="inlineStr">
        <is>
          <t>90036</t>
        </is>
      </c>
      <c r="D29" s="4" t="inlineStr">
        <is>
          <t>PROPERTYZIPCODE</t>
        </is>
      </c>
    </row>
    <row r="30">
      <c r="A30" s="4" t="n">
        <v>6</v>
      </c>
      <c r="B30" s="4" t="n">
        <v>3.53</v>
      </c>
      <c r="C30" s="4" t="inlineStr">
        <is>
          <t>90068</t>
        </is>
      </c>
      <c r="D30" s="4" t="inlineStr">
        <is>
          <t>PROPERTYZIPCODE</t>
        </is>
      </c>
    </row>
    <row r="31">
      <c r="A31" s="4" t="n">
        <v>6</v>
      </c>
      <c r="B31" s="4" t="n">
        <v>3.53</v>
      </c>
      <c r="C31" s="4" t="inlineStr">
        <is>
          <t>91042</t>
        </is>
      </c>
      <c r="D31" s="4" t="inlineStr">
        <is>
          <t>PROPERTYZIPCODE</t>
        </is>
      </c>
    </row>
    <row r="32">
      <c r="A32" s="4" t="n">
        <v>6</v>
      </c>
      <c r="B32" s="4" t="n">
        <v>3.53</v>
      </c>
      <c r="C32" s="4" t="inlineStr">
        <is>
          <t>91204</t>
        </is>
      </c>
      <c r="D32" s="4" t="inlineStr">
        <is>
          <t>PROPERTYZIPCODE</t>
        </is>
      </c>
    </row>
    <row r="33">
      <c r="A33" s="4" t="n">
        <v>5</v>
      </c>
      <c r="B33" s="4" t="n">
        <v>2.94</v>
      </c>
      <c r="C33" s="4" t="inlineStr">
        <is>
          <t>91203</t>
        </is>
      </c>
      <c r="D33" s="4" t="inlineStr">
        <is>
          <t>PROPERTYZIPCODE</t>
        </is>
      </c>
    </row>
    <row r="34">
      <c r="A34" s="4" t="n">
        <v>5</v>
      </c>
      <c r="B34" s="4" t="n">
        <v>2.94</v>
      </c>
      <c r="C34" s="4" t="inlineStr">
        <is>
          <t>90004</t>
        </is>
      </c>
      <c r="D34" s="4" t="inlineStr">
        <is>
          <t>PROPERTYZIPCODE</t>
        </is>
      </c>
    </row>
    <row r="35">
      <c r="A35" s="4" t="n">
        <v>5</v>
      </c>
      <c r="B35" s="4" t="n">
        <v>2.94</v>
      </c>
      <c r="C35" s="4" t="inlineStr">
        <is>
          <t>91505</t>
        </is>
      </c>
      <c r="D35" s="4" t="inlineStr">
        <is>
          <t>PROPERTYZIPCODE</t>
        </is>
      </c>
    </row>
    <row r="36">
      <c r="A36" s="4" t="n">
        <v>4</v>
      </c>
      <c r="B36" s="4" t="n">
        <v>2.35</v>
      </c>
      <c r="C36" s="4" t="inlineStr">
        <is>
          <t>91501</t>
        </is>
      </c>
      <c r="D36" s="4" t="inlineStr">
        <is>
          <t>PROPERTYZIPCODE</t>
        </is>
      </c>
    </row>
    <row r="37">
      <c r="A37" s="4" t="n">
        <v>3</v>
      </c>
      <c r="B37" s="4" t="n">
        <v>1.76</v>
      </c>
      <c r="C37" s="4" t="inlineStr">
        <is>
          <t>90048</t>
        </is>
      </c>
      <c r="D37" s="4" t="inlineStr">
        <is>
          <t>PROPERTYZIPCODE</t>
        </is>
      </c>
    </row>
    <row r="38">
      <c r="A38" s="4" t="n">
        <v>2</v>
      </c>
      <c r="B38" s="4" t="n">
        <v>1.18</v>
      </c>
      <c r="C38" s="4" t="inlineStr">
        <is>
          <t>91201</t>
        </is>
      </c>
      <c r="D38" s="4" t="inlineStr">
        <is>
          <t>PROPERTYZIPCODE</t>
        </is>
      </c>
    </row>
    <row r="39">
      <c r="A39" s="4" t="n">
        <v>2</v>
      </c>
      <c r="B39" s="4" t="n">
        <v>1.18</v>
      </c>
      <c r="C39" s="4" t="inlineStr">
        <is>
          <t>91103</t>
        </is>
      </c>
      <c r="D39" s="4" t="inlineStr">
        <is>
          <t>PROPERTYZIPCODE</t>
        </is>
      </c>
    </row>
    <row r="40">
      <c r="A40" s="4" t="n">
        <v>2</v>
      </c>
      <c r="B40" s="4" t="n">
        <v>1.18</v>
      </c>
      <c r="C40" s="4" t="inlineStr">
        <is>
          <t>91504</t>
        </is>
      </c>
      <c r="D40" s="4" t="inlineStr">
        <is>
          <t>PROPERTYZIPCODE</t>
        </is>
      </c>
    </row>
    <row r="41">
      <c r="A41" s="4" t="n">
        <v>2</v>
      </c>
      <c r="B41" s="4" t="n">
        <v>1.18</v>
      </c>
      <c r="C41" s="4" t="inlineStr">
        <is>
          <t>91506</t>
        </is>
      </c>
      <c r="D41" s="4" t="inlineStr">
        <is>
          <t>PROPERTYZIPCODE</t>
        </is>
      </c>
    </row>
    <row r="42">
      <c r="A42" s="4" t="n">
        <v>2</v>
      </c>
      <c r="B42" s="4" t="n">
        <v>1.18</v>
      </c>
      <c r="C42" s="4" t="inlineStr">
        <is>
          <t>91202</t>
        </is>
      </c>
      <c r="D42" s="4" t="inlineStr">
        <is>
          <t>PROPERTYZIPCODE</t>
        </is>
      </c>
    </row>
    <row r="43">
      <c r="A43" s="4" t="n">
        <v>2</v>
      </c>
      <c r="B43" s="4" t="n">
        <v>1.18</v>
      </c>
      <c r="C43" s="4" t="inlineStr">
        <is>
          <t>90039</t>
        </is>
      </c>
      <c r="D43" s="4" t="inlineStr">
        <is>
          <t>PROPERTYZIPCODE</t>
        </is>
      </c>
    </row>
    <row r="44">
      <c r="A44" s="4" t="n">
        <v>1</v>
      </c>
      <c r="B44" s="4" t="n">
        <v>0.59</v>
      </c>
      <c r="C44" s="4" t="inlineStr">
        <is>
          <t>91352</t>
        </is>
      </c>
      <c r="D44" s="4" t="inlineStr">
        <is>
          <t>PROPERTYZIPCODE</t>
        </is>
      </c>
    </row>
    <row r="45">
      <c r="A45" s="4" t="n">
        <v>1</v>
      </c>
      <c r="B45" s="4" t="n">
        <v>0.59</v>
      </c>
      <c r="C45" s="4" t="inlineStr">
        <is>
          <t>90402</t>
        </is>
      </c>
      <c r="D45" s="4" t="inlineStr">
        <is>
          <t>PROPERTYZIPCODE</t>
        </is>
      </c>
    </row>
    <row r="46">
      <c r="A46" s="4" t="n">
        <v>1</v>
      </c>
      <c r="B46" s="4" t="n">
        <v>0.59</v>
      </c>
      <c r="C46" s="4" t="inlineStr">
        <is>
          <t>91208</t>
        </is>
      </c>
      <c r="D46" s="4" t="inlineStr">
        <is>
          <t>PROPERTYZIPCODE</t>
        </is>
      </c>
    </row>
    <row r="47">
      <c r="A47" s="4" t="n">
        <v>1</v>
      </c>
      <c r="B47" s="4" t="n">
        <v>0.59</v>
      </c>
      <c r="C47" s="4" t="inlineStr">
        <is>
          <t>90069</t>
        </is>
      </c>
      <c r="D47" s="4" t="inlineStr">
        <is>
          <t>PROPERTYZIPCODE</t>
        </is>
      </c>
    </row>
    <row r="48">
      <c r="A48" s="4" t="n">
        <v>1</v>
      </c>
      <c r="B48" s="4" t="n">
        <v>0.59</v>
      </c>
      <c r="C48" s="4" t="inlineStr">
        <is>
          <t>90262</t>
        </is>
      </c>
      <c r="D48" s="4" t="inlineStr">
        <is>
          <t>PROPERTYZIPCODE</t>
        </is>
      </c>
    </row>
    <row r="49">
      <c r="A49" s="4" t="n">
        <v>1</v>
      </c>
      <c r="B49" s="4" t="n">
        <v>0.59</v>
      </c>
      <c r="C49" s="4" t="inlineStr">
        <is>
          <t>92886</t>
        </is>
      </c>
      <c r="D49" s="4" t="inlineStr">
        <is>
          <t>PROPERTYZIPCODE</t>
        </is>
      </c>
    </row>
    <row r="50">
      <c r="A50" s="9" t="n">
        <v>170</v>
      </c>
      <c r="B50" s="9" t="n">
        <v>100</v>
      </c>
      <c r="D50" s="9" t="inlineStr">
        <is>
          <t>Total PROPERTYZIPCODE</t>
        </is>
      </c>
    </row>
    <row r="51">
      <c r="A51" s="4" t="n">
        <v>155</v>
      </c>
      <c r="B51" s="4" t="n">
        <v>91.18000000000001</v>
      </c>
      <c r="C51" s="4" t="inlineStr">
        <is>
          <t>GARDEN</t>
        </is>
      </c>
      <c r="D51" s="4" t="inlineStr">
        <is>
          <t>Property Type</t>
        </is>
      </c>
    </row>
    <row r="52">
      <c r="A52" s="4" t="n">
        <v>13</v>
      </c>
      <c r="B52" s="4" t="n">
        <v>7.65</v>
      </c>
      <c r="C52" s="4" t="inlineStr">
        <is>
          <t>MIDRISE</t>
        </is>
      </c>
      <c r="D52" s="4" t="inlineStr">
        <is>
          <t>Property Type</t>
        </is>
      </c>
    </row>
    <row r="53">
      <c r="A53" s="4" t="n">
        <v>1</v>
      </c>
      <c r="B53" s="4" t="n">
        <v>0.59</v>
      </c>
      <c r="C53" s="4" t="inlineStr">
        <is>
          <t>SENIOR</t>
        </is>
      </c>
      <c r="D53" s="4" t="inlineStr">
        <is>
          <t>Property Type</t>
        </is>
      </c>
    </row>
    <row r="54">
      <c r="A54" s="4" t="n">
        <v>1</v>
      </c>
      <c r="B54" s="4" t="n">
        <v>0.59</v>
      </c>
      <c r="C54" s="4" t="inlineStr">
        <is>
          <t>HIRISE</t>
        </is>
      </c>
      <c r="D54" s="4" t="inlineStr">
        <is>
          <t>Property Type</t>
        </is>
      </c>
    </row>
    <row r="55">
      <c r="A55" s="9" t="n">
        <v>170</v>
      </c>
      <c r="B55" s="9" t="n">
        <v>100</v>
      </c>
      <c r="D55" s="9" t="inlineStr">
        <is>
          <t>Total Property Type</t>
        </is>
      </c>
    </row>
    <row r="56">
      <c r="A56" s="4" t="n">
        <v>6</v>
      </c>
      <c r="B56" s="4" t="n">
        <v>3.53</v>
      </c>
      <c r="C56" s="4" t="inlineStr">
        <is>
          <t>Less than 5 years</t>
        </is>
      </c>
      <c r="D56" s="4" t="inlineStr">
        <is>
          <t>Age of Property</t>
        </is>
      </c>
    </row>
    <row r="57">
      <c r="A57" s="4" t="n">
        <v>45</v>
      </c>
      <c r="B57" s="4" t="n">
        <v>26.47</v>
      </c>
      <c r="C57" s="4" t="inlineStr">
        <is>
          <t>5-9 years</t>
        </is>
      </c>
      <c r="D57" s="4" t="inlineStr">
        <is>
          <t>Age of Property</t>
        </is>
      </c>
    </row>
    <row r="58">
      <c r="A58" s="4" t="n">
        <v>15</v>
      </c>
      <c r="B58" s="4" t="n">
        <v>8.82</v>
      </c>
      <c r="C58" s="4" t="inlineStr">
        <is>
          <t>10-19 years</t>
        </is>
      </c>
      <c r="D58" s="4" t="inlineStr">
        <is>
          <t>Age of Property</t>
        </is>
      </c>
    </row>
    <row r="59">
      <c r="A59" s="4" t="n">
        <v>104</v>
      </c>
      <c r="B59" s="4" t="n">
        <v>61.18</v>
      </c>
      <c r="C59" s="4" t="inlineStr">
        <is>
          <t>20+ years</t>
        </is>
      </c>
      <c r="D59" s="4" t="inlineStr">
        <is>
          <t>Age of Property</t>
        </is>
      </c>
    </row>
    <row r="60">
      <c r="A60" s="9" t="n">
        <v>170</v>
      </c>
      <c r="B60" s="9" t="n">
        <v>100</v>
      </c>
      <c r="D60" s="9" t="inlineStr">
        <is>
          <t>Total Age of Property</t>
        </is>
      </c>
    </row>
    <row r="61">
      <c r="A61" s="4" t="n">
        <v>167</v>
      </c>
      <c r="B61" s="4" t="n">
        <v>98.23999999999999</v>
      </c>
      <c r="C61" s="4" t="inlineStr">
        <is>
          <t>Less than 100</t>
        </is>
      </c>
      <c r="D61" s="4" t="inlineStr">
        <is>
          <t>Property Size</t>
        </is>
      </c>
    </row>
    <row r="62">
      <c r="A62" s="4" t="n">
        <v>3</v>
      </c>
      <c r="B62" s="4" t="n">
        <v>1.76</v>
      </c>
      <c r="C62" s="4" t="inlineStr">
        <is>
          <t>100-199</t>
        </is>
      </c>
      <c r="D62" s="4" t="inlineStr">
        <is>
          <t>Property Size</t>
        </is>
      </c>
    </row>
    <row r="63">
      <c r="A63" s="9" t="n">
        <v>170</v>
      </c>
      <c r="B63" s="9" t="n">
        <v>100</v>
      </c>
      <c r="D63" s="9" t="inlineStr">
        <is>
          <t>Total Property Size</t>
        </is>
      </c>
    </row>
    <row r="64">
      <c r="A64" s="4" t="n">
        <v>130</v>
      </c>
      <c r="B64" s="4" t="n">
        <v>76.47</v>
      </c>
      <c r="C64" s="4" t="inlineStr">
        <is>
          <t>MARKETRATE</t>
        </is>
      </c>
      <c r="D64" s="4" t="inlineStr">
        <is>
          <t>Rent Type</t>
        </is>
      </c>
    </row>
    <row r="65">
      <c r="A65" s="4" t="n">
        <v>40</v>
      </c>
      <c r="B65" s="4" t="n">
        <v>23.53</v>
      </c>
      <c r="C65" s="4" t="inlineStr">
        <is>
          <t>AFFORDABLE</t>
        </is>
      </c>
      <c r="D65" s="4" t="inlineStr">
        <is>
          <t>Rent Type</t>
        </is>
      </c>
    </row>
    <row r="66">
      <c r="A66" s="9" t="n">
        <v>170</v>
      </c>
      <c r="B66" s="9" t="n">
        <v>100</v>
      </c>
      <c r="D66" s="9" t="inlineStr">
        <is>
          <t>Total Rent Type</t>
        </is>
      </c>
    </row>
    <row r="67"/>
  </sheetData>
  <mergeCells count="2">
    <mergeCell ref="A19:D19"/>
    <mergeCell ref="A1:B1"/>
  </mergeCells>
  <pageMargins left="0.75" right="0.75" top="1" bottom="1" header="0.5" footer="0.5"/>
</worksheet>
</file>

<file path=xl/worksheets/sheet36.xml><?xml version="1.0" encoding="utf-8"?>
<worksheet xmlns="http://schemas.openxmlformats.org/spreadsheetml/2006/main">
  <sheetPr>
    <outlinePr summaryBelow="1" summaryRight="1"/>
    <pageSetUpPr/>
  </sheetPr>
  <dimension ref="A1:D56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5024</v>
      </c>
    </row>
    <row r="3">
      <c r="A3" s="6" t="inlineStr">
        <is>
          <t>Sample (Total number of properties)</t>
        </is>
      </c>
      <c r="B3" s="4" t="n">
        <v>42</v>
      </c>
    </row>
    <row r="4">
      <c r="A4" s="6" t="inlineStr">
        <is>
          <t>Average property taxes per unit</t>
        </is>
      </c>
      <c r="B4" s="7" t="n">
        <v>2356</v>
      </c>
    </row>
    <row r="5">
      <c r="A5" s="6" t="inlineStr">
        <is>
          <t>Average payroll expenses per unit</t>
        </is>
      </c>
      <c r="B5" s="7" t="n">
        <v>1335</v>
      </c>
    </row>
    <row r="6">
      <c r="A6" s="6" t="inlineStr">
        <is>
          <t>Average capital expenditures per unit</t>
        </is>
      </c>
      <c r="B6" s="7" t="n">
        <v>221</v>
      </c>
    </row>
    <row r="7">
      <c r="A7" s="6" t="inlineStr">
        <is>
          <t>Average mortgage per unit</t>
        </is>
      </c>
      <c r="B7" s="7" t="n">
        <v>10298</v>
      </c>
    </row>
    <row r="8">
      <c r="A8" s="6" t="inlineStr">
        <is>
          <t>Average total operating expenses per unit</t>
        </is>
      </c>
      <c r="B8" s="7" t="n">
        <v>5362</v>
      </c>
    </row>
    <row r="9">
      <c r="A9" s="6" t="inlineStr">
        <is>
          <t>Average total expenses per unit</t>
        </is>
      </c>
      <c r="B9" s="7" t="n">
        <v>19573</v>
      </c>
    </row>
    <row r="10">
      <c r="A10" s="6" t="inlineStr">
        <is>
          <t>Average total profit per unit</t>
        </is>
      </c>
      <c r="B10" s="7" t="n">
        <v>2574</v>
      </c>
    </row>
    <row r="11">
      <c r="A11" s="6" t="inlineStr">
        <is>
          <t>Property taxes per dollar of rent</t>
        </is>
      </c>
      <c r="B11" s="4" t="inlineStr">
        <is>
          <t>11 cents</t>
        </is>
      </c>
    </row>
    <row r="12">
      <c r="A12" s="6" t="inlineStr">
        <is>
          <t>Payroll expenses per dollar of rent</t>
        </is>
      </c>
      <c r="B12" s="4" t="inlineStr">
        <is>
          <t>6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46 cents</t>
        </is>
      </c>
    </row>
    <row r="15">
      <c r="A15" s="6" t="inlineStr">
        <is>
          <t>Total operating expenses per dollar of rent</t>
        </is>
      </c>
      <c r="B15" s="4" t="inlineStr">
        <is>
          <t>24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12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6</v>
      </c>
      <c r="B21" s="4" t="n">
        <v>14.29</v>
      </c>
      <c r="C21" s="4" t="inlineStr">
        <is>
          <t>91773</t>
        </is>
      </c>
      <c r="D21" s="4" t="inlineStr">
        <is>
          <t>PROPERTYZIPCODE</t>
        </is>
      </c>
    </row>
    <row r="22">
      <c r="A22" s="4" t="n">
        <v>5</v>
      </c>
      <c r="B22" s="4" t="n">
        <v>11.9</v>
      </c>
      <c r="C22" s="4" t="inlineStr">
        <is>
          <t>91732</t>
        </is>
      </c>
      <c r="D22" s="4" t="inlineStr">
        <is>
          <t>PROPERTYZIPCODE</t>
        </is>
      </c>
    </row>
    <row r="23">
      <c r="A23" s="4" t="n">
        <v>5</v>
      </c>
      <c r="B23" s="4" t="n">
        <v>11.9</v>
      </c>
      <c r="C23" s="4" t="inlineStr">
        <is>
          <t>91706</t>
        </is>
      </c>
      <c r="D23" s="4" t="inlineStr">
        <is>
          <t>PROPERTYZIPCODE</t>
        </is>
      </c>
    </row>
    <row r="24">
      <c r="A24" s="4" t="n">
        <v>4</v>
      </c>
      <c r="B24" s="4" t="n">
        <v>9.52</v>
      </c>
      <c r="C24" s="4" t="inlineStr">
        <is>
          <t>91723</t>
        </is>
      </c>
      <c r="D24" s="4" t="inlineStr">
        <is>
          <t>PROPERTYZIPCODE</t>
        </is>
      </c>
    </row>
    <row r="25">
      <c r="A25" s="4" t="n">
        <v>3</v>
      </c>
      <c r="B25" s="4" t="n">
        <v>7.14</v>
      </c>
      <c r="C25" s="4" t="inlineStr">
        <is>
          <t>91744</t>
        </is>
      </c>
      <c r="D25" s="4" t="inlineStr">
        <is>
          <t>PROPERTYZIPCODE</t>
        </is>
      </c>
    </row>
    <row r="26">
      <c r="A26" s="4" t="n">
        <v>3</v>
      </c>
      <c r="B26" s="4" t="n">
        <v>7.14</v>
      </c>
      <c r="C26" s="4" t="inlineStr">
        <is>
          <t>91731</t>
        </is>
      </c>
      <c r="D26" s="4" t="inlineStr">
        <is>
          <t>PROPERTYZIPCODE</t>
        </is>
      </c>
    </row>
    <row r="27">
      <c r="A27" s="4" t="n">
        <v>3</v>
      </c>
      <c r="B27" s="4" t="n">
        <v>7.14</v>
      </c>
      <c r="C27" s="4" t="inlineStr">
        <is>
          <t>91724</t>
        </is>
      </c>
      <c r="D27" s="4" t="inlineStr">
        <is>
          <t>PROPERTYZIPCODE</t>
        </is>
      </c>
    </row>
    <row r="28">
      <c r="A28" s="4" t="n">
        <v>2</v>
      </c>
      <c r="B28" s="4" t="n">
        <v>4.76</v>
      </c>
      <c r="C28" s="4" t="inlineStr">
        <is>
          <t>91750</t>
        </is>
      </c>
      <c r="D28" s="4" t="inlineStr">
        <is>
          <t>PROPERTYZIPCODE</t>
        </is>
      </c>
    </row>
    <row r="29">
      <c r="A29" s="4" t="n">
        <v>2</v>
      </c>
      <c r="B29" s="4" t="n">
        <v>4.76</v>
      </c>
      <c r="C29" s="4" t="inlineStr">
        <is>
          <t>91702</t>
        </is>
      </c>
      <c r="D29" s="4" t="inlineStr">
        <is>
          <t>PROPERTYZIPCODE</t>
        </is>
      </c>
    </row>
    <row r="30">
      <c r="A30" s="4" t="n">
        <v>2</v>
      </c>
      <c r="B30" s="4" t="n">
        <v>4.76</v>
      </c>
      <c r="C30" s="4" t="inlineStr">
        <is>
          <t>91733</t>
        </is>
      </c>
      <c r="D30" s="4" t="inlineStr">
        <is>
          <t>PROPERTYZIPCODE</t>
        </is>
      </c>
    </row>
    <row r="31">
      <c r="A31" s="4" t="n">
        <v>2</v>
      </c>
      <c r="B31" s="4" t="n">
        <v>4.76</v>
      </c>
      <c r="C31" s="4" t="inlineStr">
        <is>
          <t>91016</t>
        </is>
      </c>
      <c r="D31" s="4" t="inlineStr">
        <is>
          <t>PROPERTYZIPCODE</t>
        </is>
      </c>
    </row>
    <row r="32">
      <c r="A32" s="4" t="n">
        <v>1</v>
      </c>
      <c r="B32" s="4" t="n">
        <v>2.38</v>
      </c>
      <c r="C32" s="4" t="inlineStr">
        <is>
          <t>91361</t>
        </is>
      </c>
      <c r="D32" s="4" t="inlineStr">
        <is>
          <t>PROPERTYZIPCODE</t>
        </is>
      </c>
    </row>
    <row r="33">
      <c r="A33" s="4" t="n">
        <v>1</v>
      </c>
      <c r="B33" s="4" t="n">
        <v>2.38</v>
      </c>
      <c r="C33" s="4" t="inlineStr">
        <is>
          <t>91791</t>
        </is>
      </c>
      <c r="D33" s="4" t="inlineStr">
        <is>
          <t>PROPERTYZIPCODE</t>
        </is>
      </c>
    </row>
    <row r="34">
      <c r="A34" s="4" t="n">
        <v>1</v>
      </c>
      <c r="B34" s="4" t="n">
        <v>2.38</v>
      </c>
      <c r="C34" s="4" t="inlineStr">
        <is>
          <t>91740</t>
        </is>
      </c>
      <c r="D34" s="4" t="inlineStr">
        <is>
          <t>PROPERTYZIPCODE</t>
        </is>
      </c>
    </row>
    <row r="35">
      <c r="A35" s="4" t="n">
        <v>1</v>
      </c>
      <c r="B35" s="4" t="n">
        <v>2.38</v>
      </c>
      <c r="C35" s="4" t="inlineStr">
        <is>
          <t>91792</t>
        </is>
      </c>
      <c r="D35" s="4" t="inlineStr">
        <is>
          <t>PROPERTYZIPCODE</t>
        </is>
      </c>
    </row>
    <row r="36">
      <c r="A36" s="4" t="n">
        <v>1</v>
      </c>
      <c r="B36" s="4" t="n">
        <v>2.38</v>
      </c>
      <c r="C36" s="4" t="inlineStr">
        <is>
          <t>91790</t>
        </is>
      </c>
      <c r="D36" s="4" t="inlineStr">
        <is>
          <t>PROPERTYZIPCODE</t>
        </is>
      </c>
    </row>
    <row r="37">
      <c r="A37" s="9" t="n">
        <v>42</v>
      </c>
      <c r="B37" s="9" t="n">
        <v>100</v>
      </c>
      <c r="D37" s="9" t="inlineStr">
        <is>
          <t>Total PROPERTYZIPCODE</t>
        </is>
      </c>
    </row>
    <row r="38">
      <c r="A38" s="4" t="n">
        <v>30</v>
      </c>
      <c r="B38" s="4" t="n">
        <v>71.43000000000001</v>
      </c>
      <c r="C38" s="4" t="inlineStr">
        <is>
          <t>GARDEN</t>
        </is>
      </c>
      <c r="D38" s="4" t="inlineStr">
        <is>
          <t>Property Type</t>
        </is>
      </c>
    </row>
    <row r="39">
      <c r="A39" s="4" t="n">
        <v>7</v>
      </c>
      <c r="B39" s="4" t="n">
        <v>16.67</v>
      </c>
      <c r="C39" s="4" t="inlineStr">
        <is>
          <t>MANUF</t>
        </is>
      </c>
      <c r="D39" s="4" t="inlineStr">
        <is>
          <t>Property Type</t>
        </is>
      </c>
    </row>
    <row r="40">
      <c r="A40" s="4" t="n">
        <v>5</v>
      </c>
      <c r="B40" s="4" t="n">
        <v>11.9</v>
      </c>
      <c r="C40" s="4" t="inlineStr">
        <is>
          <t>SENIOR</t>
        </is>
      </c>
      <c r="D40" s="4" t="inlineStr">
        <is>
          <t>Property Type</t>
        </is>
      </c>
    </row>
    <row r="41">
      <c r="A41" s="9" t="n">
        <v>42</v>
      </c>
      <c r="B41" s="9" t="n">
        <v>100</v>
      </c>
      <c r="D41" s="9" t="inlineStr">
        <is>
          <t>Total Property Type</t>
        </is>
      </c>
    </row>
    <row r="42">
      <c r="A42" s="4" t="n">
        <v>2</v>
      </c>
      <c r="B42" s="4" t="n">
        <v>4.76</v>
      </c>
      <c r="C42" s="4" t="inlineStr">
        <is>
          <t>Less than 5 years</t>
        </is>
      </c>
      <c r="D42" s="4" t="inlineStr">
        <is>
          <t>Age of Property</t>
        </is>
      </c>
    </row>
    <row r="43">
      <c r="A43" s="4" t="n">
        <v>5</v>
      </c>
      <c r="B43" s="4" t="n">
        <v>11.9</v>
      </c>
      <c r="C43" s="4" t="inlineStr">
        <is>
          <t>5-9 years</t>
        </is>
      </c>
      <c r="D43" s="4" t="inlineStr">
        <is>
          <t>Age of Property</t>
        </is>
      </c>
    </row>
    <row r="44">
      <c r="A44" s="4" t="n">
        <v>5</v>
      </c>
      <c r="B44" s="4" t="n">
        <v>11.9</v>
      </c>
      <c r="C44" s="4" t="inlineStr">
        <is>
          <t>10-19 years</t>
        </is>
      </c>
      <c r="D44" s="4" t="inlineStr">
        <is>
          <t>Age of Property</t>
        </is>
      </c>
    </row>
    <row r="45">
      <c r="A45" s="4" t="n">
        <v>30</v>
      </c>
      <c r="B45" s="4" t="n">
        <v>71.43000000000001</v>
      </c>
      <c r="C45" s="4" t="inlineStr">
        <is>
          <t>20+ years</t>
        </is>
      </c>
      <c r="D45" s="4" t="inlineStr">
        <is>
          <t>Age of Property</t>
        </is>
      </c>
    </row>
    <row r="46">
      <c r="A46" s="9" t="n">
        <v>42</v>
      </c>
      <c r="B46" s="9" t="n">
        <v>100</v>
      </c>
      <c r="D46" s="9" t="inlineStr">
        <is>
          <t>Total Age of Property</t>
        </is>
      </c>
    </row>
    <row r="47">
      <c r="A47" s="4" t="n">
        <v>23</v>
      </c>
      <c r="B47" s="4" t="n">
        <v>54.76</v>
      </c>
      <c r="C47" s="4" t="inlineStr">
        <is>
          <t>Less than 100</t>
        </is>
      </c>
      <c r="D47" s="4" t="inlineStr">
        <is>
          <t>Property Size</t>
        </is>
      </c>
    </row>
    <row r="48">
      <c r="A48" s="4" t="n">
        <v>11</v>
      </c>
      <c r="B48" s="4" t="n">
        <v>26.19</v>
      </c>
      <c r="C48" s="4" t="inlineStr">
        <is>
          <t>100-199</t>
        </is>
      </c>
      <c r="D48" s="4" t="inlineStr">
        <is>
          <t>Property Size</t>
        </is>
      </c>
    </row>
    <row r="49">
      <c r="A49" s="4" t="n">
        <v>4</v>
      </c>
      <c r="B49" s="4" t="n">
        <v>9.52</v>
      </c>
      <c r="C49" s="4" t="inlineStr">
        <is>
          <t>200-299</t>
        </is>
      </c>
      <c r="D49" s="4" t="inlineStr">
        <is>
          <t>Property Size</t>
        </is>
      </c>
    </row>
    <row r="50">
      <c r="A50" s="4" t="n">
        <v>2</v>
      </c>
      <c r="B50" s="4" t="n">
        <v>4.76</v>
      </c>
      <c r="C50" s="4" t="inlineStr">
        <is>
          <t>400-499</t>
        </is>
      </c>
      <c r="D50" s="4" t="inlineStr">
        <is>
          <t>Property Size</t>
        </is>
      </c>
    </row>
    <row r="51">
      <c r="A51" s="4" t="n">
        <v>2</v>
      </c>
      <c r="B51" s="4" t="n">
        <v>4.76</v>
      </c>
      <c r="C51" s="4" t="inlineStr">
        <is>
          <t>500+</t>
        </is>
      </c>
      <c r="D51" s="4" t="inlineStr">
        <is>
          <t>Property Size</t>
        </is>
      </c>
    </row>
    <row r="52">
      <c r="A52" s="9" t="n">
        <v>42</v>
      </c>
      <c r="B52" s="9" t="n">
        <v>100</v>
      </c>
      <c r="D52" s="9" t="inlineStr">
        <is>
          <t>Total Property Size</t>
        </is>
      </c>
    </row>
    <row r="53">
      <c r="A53" s="4" t="n">
        <v>34</v>
      </c>
      <c r="B53" s="4" t="n">
        <v>80.95</v>
      </c>
      <c r="C53" s="4" t="inlineStr">
        <is>
          <t>MARKETRATE</t>
        </is>
      </c>
      <c r="D53" s="4" t="inlineStr">
        <is>
          <t>Rent Type</t>
        </is>
      </c>
    </row>
    <row r="54">
      <c r="A54" s="4" t="n">
        <v>8</v>
      </c>
      <c r="B54" s="4" t="n">
        <v>19.05</v>
      </c>
      <c r="C54" s="4" t="inlineStr">
        <is>
          <t>AFFORDABLE</t>
        </is>
      </c>
      <c r="D54" s="4" t="inlineStr">
        <is>
          <t>Rent Type</t>
        </is>
      </c>
    </row>
    <row r="55">
      <c r="A55" s="9" t="n">
        <v>42</v>
      </c>
      <c r="B55" s="9" t="n">
        <v>100</v>
      </c>
      <c r="D55" s="9" t="inlineStr">
        <is>
          <t>Total Rent Type</t>
        </is>
      </c>
    </row>
    <row r="56"/>
  </sheetData>
  <mergeCells count="2">
    <mergeCell ref="A19:D19"/>
    <mergeCell ref="A1:B1"/>
  </mergeCells>
  <pageMargins left="0.75" right="0.75" top="1" bottom="1" header="0.5" footer="0.5"/>
</worksheet>
</file>

<file path=xl/worksheets/sheet37.xml><?xml version="1.0" encoding="utf-8"?>
<worksheet xmlns="http://schemas.openxmlformats.org/spreadsheetml/2006/main">
  <sheetPr>
    <outlinePr summaryBelow="1" summaryRight="1"/>
    <pageSetUpPr/>
  </sheetPr>
  <dimension ref="A1:D60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4100</v>
      </c>
    </row>
    <row r="3">
      <c r="A3" s="6" t="inlineStr">
        <is>
          <t>Sample (Total number of properties)</t>
        </is>
      </c>
      <c r="B3" s="4" t="n">
        <v>78</v>
      </c>
    </row>
    <row r="4">
      <c r="A4" s="6" t="inlineStr">
        <is>
          <t>Average property taxes per unit</t>
        </is>
      </c>
      <c r="B4" s="7" t="n">
        <v>2425</v>
      </c>
    </row>
    <row r="5">
      <c r="A5" s="6" t="inlineStr">
        <is>
          <t>Average payroll expenses per unit</t>
        </is>
      </c>
      <c r="B5" s="7" t="n">
        <v>1059</v>
      </c>
    </row>
    <row r="6">
      <c r="A6" s="6" t="inlineStr">
        <is>
          <t>Average capital expenditures per unit</t>
        </is>
      </c>
      <c r="B6" s="7" t="n">
        <v>247</v>
      </c>
    </row>
    <row r="7">
      <c r="A7" s="6" t="inlineStr">
        <is>
          <t>Average mortgage per unit</t>
        </is>
      </c>
      <c r="B7" s="7" t="n">
        <v>10795</v>
      </c>
    </row>
    <row r="8">
      <c r="A8" s="6" t="inlineStr">
        <is>
          <t>Average total operating expenses per unit</t>
        </is>
      </c>
      <c r="B8" s="7" t="n">
        <v>7049</v>
      </c>
    </row>
    <row r="9">
      <c r="A9" s="6" t="inlineStr">
        <is>
          <t>Average total expenses per unit</t>
        </is>
      </c>
      <c r="B9" s="7" t="n">
        <v>21575</v>
      </c>
    </row>
    <row r="10">
      <c r="A10" s="6" t="inlineStr">
        <is>
          <t>Average total profit per unit</t>
        </is>
      </c>
      <c r="B10" s="7" t="n">
        <v>2699</v>
      </c>
    </row>
    <row r="11">
      <c r="A11" s="6" t="inlineStr">
        <is>
          <t>Property taxes per dollar of rent</t>
        </is>
      </c>
      <c r="B11" s="4" t="inlineStr">
        <is>
          <t>10 cents</t>
        </is>
      </c>
    </row>
    <row r="12">
      <c r="A12" s="6" t="inlineStr">
        <is>
          <t>Payroll expenses per dollar of rent</t>
        </is>
      </c>
      <c r="B12" s="4" t="inlineStr">
        <is>
          <t>4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44 cents</t>
        </is>
      </c>
    </row>
    <row r="15">
      <c r="A15" s="6" t="inlineStr">
        <is>
          <t>Total operating expenses per dollar of rent</t>
        </is>
      </c>
      <c r="B15" s="4" t="inlineStr">
        <is>
          <t>29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9</v>
      </c>
      <c r="B21" s="4" t="n">
        <v>11.54</v>
      </c>
      <c r="C21" s="4" t="inlineStr">
        <is>
          <t>91304</t>
        </is>
      </c>
      <c r="D21" s="4" t="inlineStr">
        <is>
          <t>PROPERTYZIPCODE</t>
        </is>
      </c>
    </row>
    <row r="22">
      <c r="A22" s="4" t="n">
        <v>7</v>
      </c>
      <c r="B22" s="4" t="n">
        <v>8.970000000000001</v>
      </c>
      <c r="C22" s="4" t="inlineStr">
        <is>
          <t>91604</t>
        </is>
      </c>
      <c r="D22" s="4" t="inlineStr">
        <is>
          <t>PROPERTYZIPCODE</t>
        </is>
      </c>
    </row>
    <row r="23">
      <c r="A23" s="4" t="n">
        <v>7</v>
      </c>
      <c r="B23" s="4" t="n">
        <v>8.970000000000001</v>
      </c>
      <c r="C23" s="4" t="inlineStr">
        <is>
          <t>91303</t>
        </is>
      </c>
      <c r="D23" s="4" t="inlineStr">
        <is>
          <t>PROPERTYZIPCODE</t>
        </is>
      </c>
    </row>
    <row r="24">
      <c r="A24" s="4" t="n">
        <v>6</v>
      </c>
      <c r="B24" s="4" t="n">
        <v>7.69</v>
      </c>
      <c r="C24" s="4" t="inlineStr">
        <is>
          <t>91325</t>
        </is>
      </c>
      <c r="D24" s="4" t="inlineStr">
        <is>
          <t>PROPERTYZIPCODE</t>
        </is>
      </c>
    </row>
    <row r="25">
      <c r="A25" s="4" t="n">
        <v>6</v>
      </c>
      <c r="B25" s="4" t="n">
        <v>7.69</v>
      </c>
      <c r="C25" s="4" t="inlineStr">
        <is>
          <t>91335</t>
        </is>
      </c>
      <c r="D25" s="4" t="inlineStr">
        <is>
          <t>PROPERTYZIPCODE</t>
        </is>
      </c>
    </row>
    <row r="26">
      <c r="A26" s="4" t="n">
        <v>6</v>
      </c>
      <c r="B26" s="4" t="n">
        <v>7.69</v>
      </c>
      <c r="C26" s="4" t="inlineStr">
        <is>
          <t>91306</t>
        </is>
      </c>
      <c r="D26" s="4" t="inlineStr">
        <is>
          <t>PROPERTYZIPCODE</t>
        </is>
      </c>
    </row>
    <row r="27">
      <c r="A27" s="4" t="n">
        <v>5</v>
      </c>
      <c r="B27" s="4" t="n">
        <v>6.41</v>
      </c>
      <c r="C27" s="4" t="inlineStr">
        <is>
          <t>91403</t>
        </is>
      </c>
      <c r="D27" s="4" t="inlineStr">
        <is>
          <t>PROPERTYZIPCODE</t>
        </is>
      </c>
    </row>
    <row r="28">
      <c r="A28" s="4" t="n">
        <v>5</v>
      </c>
      <c r="B28" s="4" t="n">
        <v>6.41</v>
      </c>
      <c r="C28" s="4" t="inlineStr">
        <is>
          <t>90049</t>
        </is>
      </c>
      <c r="D28" s="4" t="inlineStr">
        <is>
          <t>PROPERTYZIPCODE</t>
        </is>
      </c>
    </row>
    <row r="29">
      <c r="A29" s="4" t="n">
        <v>4</v>
      </c>
      <c r="B29" s="4" t="n">
        <v>5.13</v>
      </c>
      <c r="C29" s="4" t="inlineStr">
        <is>
          <t>91401</t>
        </is>
      </c>
      <c r="D29" s="4" t="inlineStr">
        <is>
          <t>PROPERTYZIPCODE</t>
        </is>
      </c>
    </row>
    <row r="30">
      <c r="A30" s="4" t="n">
        <v>4</v>
      </c>
      <c r="B30" s="4" t="n">
        <v>5.13</v>
      </c>
      <c r="C30" s="4" t="inlineStr">
        <is>
          <t>91423</t>
        </is>
      </c>
      <c r="D30" s="4" t="inlineStr">
        <is>
          <t>PROPERTYZIPCODE</t>
        </is>
      </c>
    </row>
    <row r="31">
      <c r="A31" s="4" t="n">
        <v>3</v>
      </c>
      <c r="B31" s="4" t="n">
        <v>3.85</v>
      </c>
      <c r="C31" s="4" t="inlineStr">
        <is>
          <t>91324</t>
        </is>
      </c>
      <c r="D31" s="4" t="inlineStr">
        <is>
          <t>PROPERTYZIPCODE</t>
        </is>
      </c>
    </row>
    <row r="32">
      <c r="A32" s="4" t="n">
        <v>3</v>
      </c>
      <c r="B32" s="4" t="n">
        <v>3.85</v>
      </c>
      <c r="C32" s="4" t="inlineStr">
        <is>
          <t>90025</t>
        </is>
      </c>
      <c r="D32" s="4" t="inlineStr">
        <is>
          <t>PROPERTYZIPCODE</t>
        </is>
      </c>
    </row>
    <row r="33">
      <c r="A33" s="4" t="n">
        <v>3</v>
      </c>
      <c r="B33" s="4" t="n">
        <v>3.85</v>
      </c>
      <c r="C33" s="4" t="inlineStr">
        <is>
          <t>91602</t>
        </is>
      </c>
      <c r="D33" s="4" t="inlineStr">
        <is>
          <t>PROPERTYZIPCODE</t>
        </is>
      </c>
    </row>
    <row r="34">
      <c r="A34" s="4" t="n">
        <v>2</v>
      </c>
      <c r="B34" s="4" t="n">
        <v>2.56</v>
      </c>
      <c r="C34" s="4" t="inlineStr">
        <is>
          <t>91364</t>
        </is>
      </c>
      <c r="D34" s="4" t="inlineStr">
        <is>
          <t>PROPERTYZIPCODE</t>
        </is>
      </c>
    </row>
    <row r="35">
      <c r="A35" s="4" t="n">
        <v>2</v>
      </c>
      <c r="B35" s="4" t="n">
        <v>2.56</v>
      </c>
      <c r="C35" s="4" t="inlineStr">
        <is>
          <t>91326</t>
        </is>
      </c>
      <c r="D35" s="4" t="inlineStr">
        <is>
          <t>PROPERTYZIPCODE</t>
        </is>
      </c>
    </row>
    <row r="36">
      <c r="A36" s="4" t="n">
        <v>2</v>
      </c>
      <c r="B36" s="4" t="n">
        <v>2.56</v>
      </c>
      <c r="C36" s="4" t="inlineStr">
        <is>
          <t>91607</t>
        </is>
      </c>
      <c r="D36" s="4" t="inlineStr">
        <is>
          <t>PROPERTYZIPCODE</t>
        </is>
      </c>
    </row>
    <row r="37">
      <c r="A37" s="4" t="n">
        <v>1</v>
      </c>
      <c r="B37" s="4" t="n">
        <v>1.28</v>
      </c>
      <c r="C37" s="4" t="inlineStr">
        <is>
          <t>91367</t>
        </is>
      </c>
      <c r="D37" s="4" t="inlineStr">
        <is>
          <t>PROPERTYZIPCODE</t>
        </is>
      </c>
    </row>
    <row r="38">
      <c r="A38" s="4" t="n">
        <v>1</v>
      </c>
      <c r="B38" s="4" t="n">
        <v>1.28</v>
      </c>
      <c r="C38" s="4" t="inlineStr">
        <is>
          <t>91344</t>
        </is>
      </c>
      <c r="D38" s="4" t="inlineStr">
        <is>
          <t>PROPERTYZIPCODE</t>
        </is>
      </c>
    </row>
    <row r="39">
      <c r="A39" s="4" t="n">
        <v>1</v>
      </c>
      <c r="B39" s="4" t="n">
        <v>1.28</v>
      </c>
      <c r="C39" s="4" t="inlineStr">
        <is>
          <t>91356</t>
        </is>
      </c>
      <c r="D39" s="4" t="inlineStr">
        <is>
          <t>PROPERTYZIPCODE</t>
        </is>
      </c>
    </row>
    <row r="40">
      <c r="A40" s="4" t="n">
        <v>1</v>
      </c>
      <c r="B40" s="4" t="n">
        <v>1.28</v>
      </c>
      <c r="C40" s="4" t="inlineStr">
        <is>
          <t>91411</t>
        </is>
      </c>
      <c r="D40" s="4" t="inlineStr">
        <is>
          <t>PROPERTYZIPCODE</t>
        </is>
      </c>
    </row>
    <row r="41">
      <c r="A41" s="9" t="n">
        <v>78</v>
      </c>
      <c r="B41" s="9" t="n">
        <v>100</v>
      </c>
      <c r="D41" s="9" t="inlineStr">
        <is>
          <t>Total PROPERTYZIPCODE</t>
        </is>
      </c>
    </row>
    <row r="42">
      <c r="A42" s="4" t="n">
        <v>71</v>
      </c>
      <c r="B42" s="4" t="n">
        <v>91.03</v>
      </c>
      <c r="C42" s="4" t="inlineStr">
        <is>
          <t>GARDEN</t>
        </is>
      </c>
      <c r="D42" s="4" t="inlineStr">
        <is>
          <t>Property Type</t>
        </is>
      </c>
    </row>
    <row r="43">
      <c r="A43" s="4" t="n">
        <v>4</v>
      </c>
      <c r="B43" s="4" t="n">
        <v>5.13</v>
      </c>
      <c r="C43" s="4" t="inlineStr">
        <is>
          <t>MIDRISE</t>
        </is>
      </c>
      <c r="D43" s="4" t="inlineStr">
        <is>
          <t>Property Type</t>
        </is>
      </c>
    </row>
    <row r="44">
      <c r="A44" s="4" t="n">
        <v>2</v>
      </c>
      <c r="B44" s="4" t="n">
        <v>2.56</v>
      </c>
      <c r="C44" s="4" t="inlineStr">
        <is>
          <t>MANUF</t>
        </is>
      </c>
      <c r="D44" s="4" t="inlineStr">
        <is>
          <t>Property Type</t>
        </is>
      </c>
    </row>
    <row r="45">
      <c r="A45" s="4" t="n">
        <v>1</v>
      </c>
      <c r="B45" s="4" t="n">
        <v>1.28</v>
      </c>
      <c r="C45" s="4" t="inlineStr">
        <is>
          <t>SENIOR</t>
        </is>
      </c>
      <c r="D45" s="4" t="inlineStr">
        <is>
          <t>Property Type</t>
        </is>
      </c>
    </row>
    <row r="46">
      <c r="A46" s="9" t="n">
        <v>78</v>
      </c>
      <c r="B46" s="9" t="n">
        <v>100</v>
      </c>
      <c r="D46" s="9" t="inlineStr">
        <is>
          <t>Total Property Type</t>
        </is>
      </c>
    </row>
    <row r="47">
      <c r="A47" s="4" t="n">
        <v>3</v>
      </c>
      <c r="B47" s="4" t="n">
        <v>3.85</v>
      </c>
      <c r="C47" s="4" t="inlineStr">
        <is>
          <t>Less than 5 years</t>
        </is>
      </c>
      <c r="D47" s="4" t="inlineStr">
        <is>
          <t>Age of Property</t>
        </is>
      </c>
    </row>
    <row r="48">
      <c r="A48" s="4" t="n">
        <v>10</v>
      </c>
      <c r="B48" s="4" t="n">
        <v>12.82</v>
      </c>
      <c r="C48" s="4" t="inlineStr">
        <is>
          <t>5-9 years</t>
        </is>
      </c>
      <c r="D48" s="4" t="inlineStr">
        <is>
          <t>Age of Property</t>
        </is>
      </c>
    </row>
    <row r="49">
      <c r="A49" s="4" t="n">
        <v>11</v>
      </c>
      <c r="B49" s="4" t="n">
        <v>14.1</v>
      </c>
      <c r="C49" s="4" t="inlineStr">
        <is>
          <t>10-19 years</t>
        </is>
      </c>
      <c r="D49" s="4" t="inlineStr">
        <is>
          <t>Age of Property</t>
        </is>
      </c>
    </row>
    <row r="50">
      <c r="A50" s="4" t="n">
        <v>54</v>
      </c>
      <c r="B50" s="4" t="n">
        <v>69.23</v>
      </c>
      <c r="C50" s="4" t="inlineStr">
        <is>
          <t>20+ years</t>
        </is>
      </c>
      <c r="D50" s="4" t="inlineStr">
        <is>
          <t>Age of Property</t>
        </is>
      </c>
    </row>
    <row r="51">
      <c r="A51" s="9" t="n">
        <v>78</v>
      </c>
      <c r="B51" s="9" t="n">
        <v>100</v>
      </c>
      <c r="D51" s="9" t="inlineStr">
        <is>
          <t>Total Age of Property</t>
        </is>
      </c>
    </row>
    <row r="52">
      <c r="A52" s="4" t="n">
        <v>69</v>
      </c>
      <c r="B52" s="4" t="n">
        <v>88.45999999999999</v>
      </c>
      <c r="C52" s="4" t="inlineStr">
        <is>
          <t>Less than 100</t>
        </is>
      </c>
      <c r="D52" s="4" t="inlineStr">
        <is>
          <t>Property Size</t>
        </is>
      </c>
    </row>
    <row r="53">
      <c r="A53" s="4" t="n">
        <v>6</v>
      </c>
      <c r="B53" s="4" t="n">
        <v>7.69</v>
      </c>
      <c r="C53" s="4" t="inlineStr">
        <is>
          <t>100-199</t>
        </is>
      </c>
      <c r="D53" s="4" t="inlineStr">
        <is>
          <t>Property Size</t>
        </is>
      </c>
    </row>
    <row r="54">
      <c r="A54" s="4" t="n">
        <v>2</v>
      </c>
      <c r="B54" s="4" t="n">
        <v>2.56</v>
      </c>
      <c r="C54" s="4" t="inlineStr">
        <is>
          <t>200-299</t>
        </is>
      </c>
      <c r="D54" s="4" t="inlineStr">
        <is>
          <t>Property Size</t>
        </is>
      </c>
    </row>
    <row r="55">
      <c r="A55" s="4" t="n">
        <v>1</v>
      </c>
      <c r="B55" s="4" t="n">
        <v>1.28</v>
      </c>
      <c r="C55" s="4" t="inlineStr">
        <is>
          <t>500+</t>
        </is>
      </c>
      <c r="D55" s="4" t="inlineStr">
        <is>
          <t>Property Size</t>
        </is>
      </c>
    </row>
    <row r="56">
      <c r="A56" s="9" t="n">
        <v>78</v>
      </c>
      <c r="B56" s="9" t="n">
        <v>100</v>
      </c>
      <c r="D56" s="9" t="inlineStr">
        <is>
          <t>Total Property Size</t>
        </is>
      </c>
    </row>
    <row r="57">
      <c r="A57" s="4" t="n">
        <v>61</v>
      </c>
      <c r="B57" s="4" t="n">
        <v>78.20999999999999</v>
      </c>
      <c r="C57" s="4" t="inlineStr">
        <is>
          <t>MARKETRATE</t>
        </is>
      </c>
      <c r="D57" s="4" t="inlineStr">
        <is>
          <t>Rent Type</t>
        </is>
      </c>
    </row>
    <row r="58">
      <c r="A58" s="4" t="n">
        <v>17</v>
      </c>
      <c r="B58" s="4" t="n">
        <v>21.79</v>
      </c>
      <c r="C58" s="4" t="inlineStr">
        <is>
          <t>AFFORDABLE</t>
        </is>
      </c>
      <c r="D58" s="4" t="inlineStr">
        <is>
          <t>Rent Type</t>
        </is>
      </c>
    </row>
    <row r="59">
      <c r="A59" s="9" t="n">
        <v>78</v>
      </c>
      <c r="B59" s="9" t="n">
        <v>100</v>
      </c>
      <c r="D59" s="9" t="inlineStr">
        <is>
          <t>Total Rent Type</t>
        </is>
      </c>
    </row>
    <row r="60"/>
  </sheetData>
  <mergeCells count="2">
    <mergeCell ref="A19:D19"/>
    <mergeCell ref="A1:B1"/>
  </mergeCells>
  <pageMargins left="0.75" right="0.75" top="1" bottom="1" header="0.5" footer="0.5"/>
</worksheet>
</file>

<file path=xl/worksheets/sheet38.xml><?xml version="1.0" encoding="utf-8"?>
<worksheet xmlns="http://schemas.openxmlformats.org/spreadsheetml/2006/main">
  <sheetPr>
    <outlinePr summaryBelow="1" summaryRight="1"/>
    <pageSetUpPr/>
  </sheetPr>
  <dimension ref="A1:D52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4347</v>
      </c>
    </row>
    <row r="3">
      <c r="A3" s="6" t="inlineStr">
        <is>
          <t>Sample (Total number of properties)</t>
        </is>
      </c>
      <c r="B3" s="4" t="n">
        <v>37</v>
      </c>
    </row>
    <row r="4">
      <c r="A4" s="6" t="inlineStr">
        <is>
          <t>Average property taxes per unit</t>
        </is>
      </c>
      <c r="B4" s="7" t="n">
        <v>1245</v>
      </c>
    </row>
    <row r="5">
      <c r="A5" s="6" t="inlineStr">
        <is>
          <t>Average payroll expenses per unit</t>
        </is>
      </c>
      <c r="B5" s="7" t="n">
        <v>1176</v>
      </c>
    </row>
    <row r="6">
      <c r="A6" s="6" t="inlineStr">
        <is>
          <t>Average capital expenditures per unit</t>
        </is>
      </c>
      <c r="B6" s="7" t="n">
        <v>233</v>
      </c>
    </row>
    <row r="7">
      <c r="A7" s="6" t="inlineStr">
        <is>
          <t>Average mortgage per unit</t>
        </is>
      </c>
      <c r="B7" s="7" t="n">
        <v>8317</v>
      </c>
    </row>
    <row r="8">
      <c r="A8" s="6" t="inlineStr">
        <is>
          <t>Average total operating expenses per unit</t>
        </is>
      </c>
      <c r="B8" s="7" t="n">
        <v>5096</v>
      </c>
    </row>
    <row r="9">
      <c r="A9" s="6" t="inlineStr">
        <is>
          <t>Average total expenses per unit</t>
        </is>
      </c>
      <c r="B9" s="7" t="n">
        <v>16067</v>
      </c>
    </row>
    <row r="10">
      <c r="A10" s="6" t="inlineStr">
        <is>
          <t>Average total profit per unit</t>
        </is>
      </c>
      <c r="B10" s="7" t="n">
        <v>2079</v>
      </c>
    </row>
    <row r="11">
      <c r="A11" s="6" t="inlineStr">
        <is>
          <t>Property taxes per dollar of rent</t>
        </is>
      </c>
      <c r="B11" s="4" t="inlineStr">
        <is>
          <t>7 cents</t>
        </is>
      </c>
    </row>
    <row r="12">
      <c r="A12" s="6" t="inlineStr">
        <is>
          <t>Payroll expenses per dollar of rent</t>
        </is>
      </c>
      <c r="B12" s="4" t="inlineStr">
        <is>
          <t>6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46 cents</t>
        </is>
      </c>
    </row>
    <row r="15">
      <c r="A15" s="6" t="inlineStr">
        <is>
          <t>Total operating expenses per dollar of rent</t>
        </is>
      </c>
      <c r="B15" s="4" t="inlineStr">
        <is>
          <t>28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9</v>
      </c>
      <c r="B21" s="4" t="n">
        <v>24.32</v>
      </c>
      <c r="C21" s="4" t="inlineStr">
        <is>
          <t>92404</t>
        </is>
      </c>
      <c r="D21" s="4" t="inlineStr">
        <is>
          <t>PROPERTYZIPCODE</t>
        </is>
      </c>
    </row>
    <row r="22">
      <c r="A22" s="4" t="n">
        <v>5</v>
      </c>
      <c r="B22" s="4" t="n">
        <v>13.51</v>
      </c>
      <c r="C22" s="4" t="inlineStr">
        <is>
          <t>92376</t>
        </is>
      </c>
      <c r="D22" s="4" t="inlineStr">
        <is>
          <t>PROPERTYZIPCODE</t>
        </is>
      </c>
    </row>
    <row r="23">
      <c r="A23" s="4" t="n">
        <v>4</v>
      </c>
      <c r="B23" s="4" t="n">
        <v>10.81</v>
      </c>
      <c r="C23" s="4" t="inlineStr">
        <is>
          <t>92346</t>
        </is>
      </c>
      <c r="D23" s="4" t="inlineStr">
        <is>
          <t>PROPERTYZIPCODE</t>
        </is>
      </c>
    </row>
    <row r="24">
      <c r="A24" s="4" t="n">
        <v>4</v>
      </c>
      <c r="B24" s="4" t="n">
        <v>10.81</v>
      </c>
      <c r="C24" s="4" t="inlineStr">
        <is>
          <t>92410</t>
        </is>
      </c>
      <c r="D24" s="4" t="inlineStr">
        <is>
          <t>PROPERTYZIPCODE</t>
        </is>
      </c>
    </row>
    <row r="25">
      <c r="A25" s="4" t="n">
        <v>3</v>
      </c>
      <c r="B25" s="4" t="n">
        <v>8.109999999999999</v>
      </c>
      <c r="C25" s="4" t="inlineStr">
        <is>
          <t>92313</t>
        </is>
      </c>
      <c r="D25" s="4" t="inlineStr">
        <is>
          <t>PROPERTYZIPCODE</t>
        </is>
      </c>
    </row>
    <row r="26">
      <c r="A26" s="4" t="n">
        <v>3</v>
      </c>
      <c r="B26" s="4" t="n">
        <v>8.109999999999999</v>
      </c>
      <c r="C26" s="4" t="inlineStr">
        <is>
          <t>92405</t>
        </is>
      </c>
      <c r="D26" s="4" t="inlineStr">
        <is>
          <t>PROPERTYZIPCODE</t>
        </is>
      </c>
    </row>
    <row r="27">
      <c r="A27" s="4" t="n">
        <v>2</v>
      </c>
      <c r="B27" s="4" t="n">
        <v>5.41</v>
      </c>
      <c r="C27" s="4" t="inlineStr">
        <is>
          <t>92407</t>
        </is>
      </c>
      <c r="D27" s="4" t="inlineStr">
        <is>
          <t>PROPERTYZIPCODE</t>
        </is>
      </c>
    </row>
    <row r="28">
      <c r="A28" s="4" t="n">
        <v>2</v>
      </c>
      <c r="B28" s="4" t="n">
        <v>5.41</v>
      </c>
      <c r="C28" s="4" t="inlineStr">
        <is>
          <t>92374</t>
        </is>
      </c>
      <c r="D28" s="4" t="inlineStr">
        <is>
          <t>PROPERTYZIPCODE</t>
        </is>
      </c>
    </row>
    <row r="29">
      <c r="A29" s="4" t="n">
        <v>1</v>
      </c>
      <c r="B29" s="4" t="n">
        <v>2.7</v>
      </c>
      <c r="C29" s="4" t="inlineStr">
        <is>
          <t>92411</t>
        </is>
      </c>
      <c r="D29" s="4" t="inlineStr">
        <is>
          <t>PROPERTYZIPCODE</t>
        </is>
      </c>
    </row>
    <row r="30">
      <c r="A30" s="4" t="n">
        <v>1</v>
      </c>
      <c r="B30" s="4" t="n">
        <v>2.7</v>
      </c>
      <c r="C30" s="4" t="inlineStr">
        <is>
          <t>92324</t>
        </is>
      </c>
      <c r="D30" s="4" t="inlineStr">
        <is>
          <t>PROPERTYZIPCODE</t>
        </is>
      </c>
    </row>
    <row r="31">
      <c r="A31" s="4" t="n">
        <v>1</v>
      </c>
      <c r="B31" s="4" t="n">
        <v>2.7</v>
      </c>
      <c r="C31" s="4" t="inlineStr">
        <is>
          <t>92335</t>
        </is>
      </c>
      <c r="D31" s="4" t="inlineStr">
        <is>
          <t>PROPERTYZIPCODE</t>
        </is>
      </c>
    </row>
    <row r="32">
      <c r="A32" s="4" t="n">
        <v>1</v>
      </c>
      <c r="B32" s="4" t="n">
        <v>2.7</v>
      </c>
      <c r="C32" s="4" t="inlineStr">
        <is>
          <t>92336</t>
        </is>
      </c>
      <c r="D32" s="4" t="inlineStr">
        <is>
          <t>PROPERTYZIPCODE</t>
        </is>
      </c>
    </row>
    <row r="33">
      <c r="A33" s="4" t="n">
        <v>1</v>
      </c>
      <c r="B33" s="4" t="n">
        <v>2.7</v>
      </c>
      <c r="C33" s="4" t="inlineStr">
        <is>
          <t>92408</t>
        </is>
      </c>
      <c r="D33" s="4" t="inlineStr">
        <is>
          <t>PROPERTYZIPCODE</t>
        </is>
      </c>
    </row>
    <row r="34">
      <c r="A34" s="9" t="n">
        <v>37</v>
      </c>
      <c r="B34" s="9" t="n">
        <v>100</v>
      </c>
      <c r="D34" s="9" t="inlineStr">
        <is>
          <t>Total PROPERTYZIPCODE</t>
        </is>
      </c>
    </row>
    <row r="35">
      <c r="A35" s="4" t="n">
        <v>33</v>
      </c>
      <c r="B35" s="4" t="n">
        <v>89.19</v>
      </c>
      <c r="C35" s="4" t="inlineStr">
        <is>
          <t>GARDEN</t>
        </is>
      </c>
      <c r="D35" s="4" t="inlineStr">
        <is>
          <t>Property Type</t>
        </is>
      </c>
    </row>
    <row r="36">
      <c r="A36" s="4" t="n">
        <v>4</v>
      </c>
      <c r="B36" s="4" t="n">
        <v>10.81</v>
      </c>
      <c r="C36" s="4" t="inlineStr">
        <is>
          <t>MANUF</t>
        </is>
      </c>
      <c r="D36" s="4" t="inlineStr">
        <is>
          <t>Property Type</t>
        </is>
      </c>
    </row>
    <row r="37">
      <c r="A37" s="9" t="n">
        <v>37</v>
      </c>
      <c r="B37" s="9" t="n">
        <v>100</v>
      </c>
      <c r="D37" s="9" t="inlineStr">
        <is>
          <t>Total Property Type</t>
        </is>
      </c>
    </row>
    <row r="38">
      <c r="A38" s="4" t="n">
        <v>5</v>
      </c>
      <c r="B38" s="4" t="n">
        <v>13.51</v>
      </c>
      <c r="C38" s="4" t="inlineStr">
        <is>
          <t>Less than 5 years</t>
        </is>
      </c>
      <c r="D38" s="4" t="inlineStr">
        <is>
          <t>Age of Property</t>
        </is>
      </c>
    </row>
    <row r="39">
      <c r="A39" s="4" t="n">
        <v>11</v>
      </c>
      <c r="B39" s="4" t="n">
        <v>29.73</v>
      </c>
      <c r="C39" s="4" t="inlineStr">
        <is>
          <t>5-9 years</t>
        </is>
      </c>
      <c r="D39" s="4" t="inlineStr">
        <is>
          <t>Age of Property</t>
        </is>
      </c>
    </row>
    <row r="40">
      <c r="A40" s="4" t="n">
        <v>4</v>
      </c>
      <c r="B40" s="4" t="n">
        <v>10.81</v>
      </c>
      <c r="C40" s="4" t="inlineStr">
        <is>
          <t>10-19 years</t>
        </is>
      </c>
      <c r="D40" s="4" t="inlineStr">
        <is>
          <t>Age of Property</t>
        </is>
      </c>
    </row>
    <row r="41">
      <c r="A41" s="4" t="n">
        <v>17</v>
      </c>
      <c r="B41" s="4" t="n">
        <v>45.95</v>
      </c>
      <c r="C41" s="4" t="inlineStr">
        <is>
          <t>20+ years</t>
        </is>
      </c>
      <c r="D41" s="4" t="inlineStr">
        <is>
          <t>Age of Property</t>
        </is>
      </c>
    </row>
    <row r="42">
      <c r="A42" s="9" t="n">
        <v>37</v>
      </c>
      <c r="B42" s="9" t="n">
        <v>100</v>
      </c>
      <c r="D42" s="9" t="inlineStr">
        <is>
          <t>Total Age of Property</t>
        </is>
      </c>
    </row>
    <row r="43">
      <c r="A43" s="4" t="n">
        <v>23</v>
      </c>
      <c r="B43" s="4" t="n">
        <v>62.16</v>
      </c>
      <c r="C43" s="4" t="inlineStr">
        <is>
          <t>Less than 100</t>
        </is>
      </c>
      <c r="D43" s="4" t="inlineStr">
        <is>
          <t>Property Size</t>
        </is>
      </c>
    </row>
    <row r="44">
      <c r="A44" s="4" t="n">
        <v>7</v>
      </c>
      <c r="B44" s="4" t="n">
        <v>18.92</v>
      </c>
      <c r="C44" s="4" t="inlineStr">
        <is>
          <t>100-199</t>
        </is>
      </c>
      <c r="D44" s="4" t="inlineStr">
        <is>
          <t>Property Size</t>
        </is>
      </c>
    </row>
    <row r="45">
      <c r="A45" s="4" t="n">
        <v>2</v>
      </c>
      <c r="B45" s="4" t="n">
        <v>5.41</v>
      </c>
      <c r="C45" s="4" t="inlineStr">
        <is>
          <t>200-299</t>
        </is>
      </c>
      <c r="D45" s="4" t="inlineStr">
        <is>
          <t>Property Size</t>
        </is>
      </c>
    </row>
    <row r="46">
      <c r="A46" s="4" t="n">
        <v>4</v>
      </c>
      <c r="B46" s="4" t="n">
        <v>10.81</v>
      </c>
      <c r="C46" s="4" t="inlineStr">
        <is>
          <t>300-399</t>
        </is>
      </c>
      <c r="D46" s="4" t="inlineStr">
        <is>
          <t>Property Size</t>
        </is>
      </c>
    </row>
    <row r="47">
      <c r="A47" s="4" t="n">
        <v>1</v>
      </c>
      <c r="B47" s="4" t="n">
        <v>2.7</v>
      </c>
      <c r="C47" s="4" t="inlineStr">
        <is>
          <t>500+</t>
        </is>
      </c>
      <c r="D47" s="4" t="inlineStr">
        <is>
          <t>Property Size</t>
        </is>
      </c>
    </row>
    <row r="48">
      <c r="A48" s="9" t="n">
        <v>37</v>
      </c>
      <c r="B48" s="9" t="n">
        <v>100</v>
      </c>
      <c r="D48" s="9" t="inlineStr">
        <is>
          <t>Total Property Size</t>
        </is>
      </c>
    </row>
    <row r="49">
      <c r="A49" s="4" t="n">
        <v>23</v>
      </c>
      <c r="B49" s="4" t="n">
        <v>62.16</v>
      </c>
      <c r="C49" s="4" t="inlineStr">
        <is>
          <t>MARKETRATE</t>
        </is>
      </c>
      <c r="D49" s="4" t="inlineStr">
        <is>
          <t>Rent Type</t>
        </is>
      </c>
    </row>
    <row r="50">
      <c r="A50" s="4" t="n">
        <v>14</v>
      </c>
      <c r="B50" s="4" t="n">
        <v>37.84</v>
      </c>
      <c r="C50" s="4" t="inlineStr">
        <is>
          <t>AFFORDABLE</t>
        </is>
      </c>
      <c r="D50" s="4" t="inlineStr">
        <is>
          <t>Rent Type</t>
        </is>
      </c>
    </row>
    <row r="51">
      <c r="A51" s="9" t="n">
        <v>37</v>
      </c>
      <c r="B51" s="9" t="n">
        <v>100</v>
      </c>
      <c r="D51" s="9" t="inlineStr">
        <is>
          <t>Total Rent Type</t>
        </is>
      </c>
    </row>
    <row r="52"/>
  </sheetData>
  <mergeCells count="2">
    <mergeCell ref="A19:D19"/>
    <mergeCell ref="A1:B1"/>
  </mergeCells>
  <pageMargins left="0.75" right="0.75" top="1" bottom="1" header="0.5" footer="0.5"/>
</worksheet>
</file>

<file path=xl/worksheets/sheet39.xml><?xml version="1.0" encoding="utf-8"?>
<worksheet xmlns="http://schemas.openxmlformats.org/spreadsheetml/2006/main">
  <sheetPr>
    <outlinePr summaryBelow="1" summaryRight="1"/>
    <pageSetUpPr/>
  </sheetPr>
  <dimension ref="A1:D77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8901</v>
      </c>
    </row>
    <row r="3">
      <c r="A3" s="6" t="inlineStr">
        <is>
          <t>Sample (Total number of properties)</t>
        </is>
      </c>
      <c r="B3" s="4" t="n">
        <v>210</v>
      </c>
    </row>
    <row r="4">
      <c r="A4" s="6" t="inlineStr">
        <is>
          <t>Average property taxes per unit</t>
        </is>
      </c>
      <c r="B4" s="7" t="n">
        <v>1796</v>
      </c>
    </row>
    <row r="5">
      <c r="A5" s="6" t="inlineStr">
        <is>
          <t>Average payroll expenses per unit</t>
        </is>
      </c>
      <c r="B5" s="7" t="n">
        <v>1029</v>
      </c>
    </row>
    <row r="6">
      <c r="A6" s="6" t="inlineStr">
        <is>
          <t>Average capital expenditures per unit</t>
        </is>
      </c>
      <c r="B6" s="7" t="n">
        <v>266</v>
      </c>
    </row>
    <row r="7">
      <c r="A7" s="6" t="inlineStr">
        <is>
          <t>Average mortgage per unit</t>
        </is>
      </c>
      <c r="B7" s="7" t="n">
        <v>9294</v>
      </c>
    </row>
    <row r="8">
      <c r="A8" s="6" t="inlineStr">
        <is>
          <t>Average total operating expenses per unit</t>
        </is>
      </c>
      <c r="B8" s="7" t="n">
        <v>6048</v>
      </c>
    </row>
    <row r="9">
      <c r="A9" s="6" t="inlineStr">
        <is>
          <t>Average total expenses per unit</t>
        </is>
      </c>
      <c r="B9" s="7" t="n">
        <v>18432</v>
      </c>
    </row>
    <row r="10">
      <c r="A10" s="6" t="inlineStr">
        <is>
          <t>Average total profit per unit</t>
        </is>
      </c>
      <c r="B10" s="7" t="n">
        <v>2325</v>
      </c>
    </row>
    <row r="11">
      <c r="A11" s="6" t="inlineStr">
        <is>
          <t>Property taxes per dollar of rent</t>
        </is>
      </c>
      <c r="B11" s="4" t="inlineStr">
        <is>
          <t>9 cents</t>
        </is>
      </c>
    </row>
    <row r="12">
      <c r="A12" s="6" t="inlineStr">
        <is>
          <t>Payroll expenses per dollar of rent</t>
        </is>
      </c>
      <c r="B12" s="4" t="inlineStr">
        <is>
          <t>5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45 cents</t>
        </is>
      </c>
    </row>
    <row r="15">
      <c r="A15" s="6" t="inlineStr">
        <is>
          <t>Total operating expenses per dollar of rent</t>
        </is>
      </c>
      <c r="B15" s="4" t="inlineStr">
        <is>
          <t>29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33</v>
      </c>
      <c r="B21" s="4" t="n">
        <v>15.71</v>
      </c>
      <c r="C21" s="4" t="inlineStr">
        <is>
          <t>90057</t>
        </is>
      </c>
      <c r="D21" s="4" t="inlineStr">
        <is>
          <t>PROPERTYZIPCODE</t>
        </is>
      </c>
    </row>
    <row r="22">
      <c r="A22" s="4" t="n">
        <v>23</v>
      </c>
      <c r="B22" s="4" t="n">
        <v>10.95</v>
      </c>
      <c r="C22" s="4" t="inlineStr">
        <is>
          <t>90005</t>
        </is>
      </c>
      <c r="D22" s="4" t="inlineStr">
        <is>
          <t>PROPERTYZIPCODE</t>
        </is>
      </c>
    </row>
    <row r="23">
      <c r="A23" s="4" t="n">
        <v>20</v>
      </c>
      <c r="B23" s="4" t="n">
        <v>9.52</v>
      </c>
      <c r="C23" s="4" t="inlineStr">
        <is>
          <t>90004</t>
        </is>
      </c>
      <c r="D23" s="4" t="inlineStr">
        <is>
          <t>PROPERTYZIPCODE</t>
        </is>
      </c>
    </row>
    <row r="24">
      <c r="A24" s="4" t="n">
        <v>19</v>
      </c>
      <c r="B24" s="4" t="n">
        <v>9.050000000000001</v>
      </c>
      <c r="C24" s="4" t="inlineStr">
        <is>
          <t>90026</t>
        </is>
      </c>
      <c r="D24" s="4" t="inlineStr">
        <is>
          <t>PROPERTYZIPCODE</t>
        </is>
      </c>
    </row>
    <row r="25">
      <c r="A25" s="4" t="n">
        <v>17</v>
      </c>
      <c r="B25" s="4" t="n">
        <v>8.1</v>
      </c>
      <c r="C25" s="4" t="inlineStr">
        <is>
          <t>90006</t>
        </is>
      </c>
      <c r="D25" s="4" t="inlineStr">
        <is>
          <t>PROPERTYZIPCODE</t>
        </is>
      </c>
    </row>
    <row r="26">
      <c r="A26" s="4" t="n">
        <v>12</v>
      </c>
      <c r="B26" s="4" t="n">
        <v>5.71</v>
      </c>
      <c r="C26" s="4" t="inlineStr">
        <is>
          <t>90042</t>
        </is>
      </c>
      <c r="D26" s="4" t="inlineStr">
        <is>
          <t>PROPERTYZIPCODE</t>
        </is>
      </c>
    </row>
    <row r="27">
      <c r="A27" s="4" t="n">
        <v>11</v>
      </c>
      <c r="B27" s="4" t="n">
        <v>5.24</v>
      </c>
      <c r="C27" s="4" t="inlineStr">
        <is>
          <t>90020</t>
        </is>
      </c>
      <c r="D27" s="4" t="inlineStr">
        <is>
          <t>PROPERTYZIPCODE</t>
        </is>
      </c>
    </row>
    <row r="28">
      <c r="A28" s="4" t="n">
        <v>9</v>
      </c>
      <c r="B28" s="4" t="n">
        <v>4.29</v>
      </c>
      <c r="C28" s="4" t="inlineStr">
        <is>
          <t>90017</t>
        </is>
      </c>
      <c r="D28" s="4" t="inlineStr">
        <is>
          <t>PROPERTYZIPCODE</t>
        </is>
      </c>
    </row>
    <row r="29">
      <c r="A29" s="4" t="n">
        <v>7</v>
      </c>
      <c r="B29" s="4" t="n">
        <v>3.33</v>
      </c>
      <c r="C29" s="4" t="inlineStr">
        <is>
          <t>90033</t>
        </is>
      </c>
      <c r="D29" s="4" t="inlineStr">
        <is>
          <t>PROPERTYZIPCODE</t>
        </is>
      </c>
    </row>
    <row r="30">
      <c r="A30" s="4" t="n">
        <v>7</v>
      </c>
      <c r="B30" s="4" t="n">
        <v>3.33</v>
      </c>
      <c r="C30" s="4" t="inlineStr">
        <is>
          <t>90015</t>
        </is>
      </c>
      <c r="D30" s="4" t="inlineStr">
        <is>
          <t>PROPERTYZIPCODE</t>
        </is>
      </c>
    </row>
    <row r="31">
      <c r="A31" s="4" t="n">
        <v>6</v>
      </c>
      <c r="B31" s="4" t="n">
        <v>2.86</v>
      </c>
      <c r="C31" s="4" t="inlineStr">
        <is>
          <t>90032</t>
        </is>
      </c>
      <c r="D31" s="4" t="inlineStr">
        <is>
          <t>PROPERTYZIPCODE</t>
        </is>
      </c>
    </row>
    <row r="32">
      <c r="A32" s="4" t="n">
        <v>4</v>
      </c>
      <c r="B32" s="4" t="n">
        <v>1.9</v>
      </c>
      <c r="C32" s="4" t="inlineStr">
        <is>
          <t>90802</t>
        </is>
      </c>
      <c r="D32" s="4" t="inlineStr">
        <is>
          <t>PROPERTYZIPCODE</t>
        </is>
      </c>
    </row>
    <row r="33">
      <c r="A33" s="4" t="n">
        <v>4</v>
      </c>
      <c r="B33" s="4" t="n">
        <v>1.9</v>
      </c>
      <c r="C33" s="4" t="inlineStr">
        <is>
          <t>90023</t>
        </is>
      </c>
      <c r="D33" s="4" t="inlineStr">
        <is>
          <t>PROPERTYZIPCODE</t>
        </is>
      </c>
    </row>
    <row r="34">
      <c r="A34" s="4" t="n">
        <v>4</v>
      </c>
      <c r="B34" s="4" t="n">
        <v>1.9</v>
      </c>
      <c r="C34" s="4" t="inlineStr">
        <is>
          <t>90012</t>
        </is>
      </c>
      <c r="D34" s="4" t="inlineStr">
        <is>
          <t>PROPERTYZIPCODE</t>
        </is>
      </c>
    </row>
    <row r="35">
      <c r="A35" s="4" t="n">
        <v>4</v>
      </c>
      <c r="B35" s="4" t="n">
        <v>1.9</v>
      </c>
      <c r="C35" s="4" t="inlineStr">
        <is>
          <t>90041</t>
        </is>
      </c>
      <c r="D35" s="4" t="inlineStr">
        <is>
          <t>PROPERTYZIPCODE</t>
        </is>
      </c>
    </row>
    <row r="36">
      <c r="A36" s="4" t="n">
        <v>3</v>
      </c>
      <c r="B36" s="4" t="n">
        <v>1.43</v>
      </c>
      <c r="C36" s="4" t="inlineStr">
        <is>
          <t>90031</t>
        </is>
      </c>
      <c r="D36" s="4" t="inlineStr">
        <is>
          <t>PROPERTYZIPCODE</t>
        </is>
      </c>
    </row>
    <row r="37">
      <c r="A37" s="4" t="n">
        <v>3</v>
      </c>
      <c r="B37" s="4" t="n">
        <v>1.43</v>
      </c>
      <c r="C37" s="4" t="inlineStr">
        <is>
          <t>90019</t>
        </is>
      </c>
      <c r="D37" s="4" t="inlineStr">
        <is>
          <t>PROPERTYZIPCODE</t>
        </is>
      </c>
    </row>
    <row r="38">
      <c r="A38" s="4" t="n">
        <v>2</v>
      </c>
      <c r="B38" s="4" t="n">
        <v>0.95</v>
      </c>
      <c r="C38" s="4" t="inlineStr">
        <is>
          <t>91101</t>
        </is>
      </c>
      <c r="D38" s="4" t="inlineStr">
        <is>
          <t>PROPERTYZIPCODE</t>
        </is>
      </c>
    </row>
    <row r="39">
      <c r="A39" s="4" t="n">
        <v>2</v>
      </c>
      <c r="B39" s="4" t="n">
        <v>0.95</v>
      </c>
      <c r="C39" s="4" t="inlineStr">
        <is>
          <t>90007</t>
        </is>
      </c>
      <c r="D39" s="4" t="inlineStr">
        <is>
          <t>PROPERTYZIPCODE</t>
        </is>
      </c>
    </row>
    <row r="40">
      <c r="A40" s="4" t="n">
        <v>2</v>
      </c>
      <c r="B40" s="4" t="n">
        <v>0.95</v>
      </c>
      <c r="C40" s="4" t="inlineStr">
        <is>
          <t>90065</t>
        </is>
      </c>
      <c r="D40" s="4" t="inlineStr">
        <is>
          <t>PROPERTYZIPCODE</t>
        </is>
      </c>
    </row>
    <row r="41">
      <c r="A41" s="4" t="n">
        <v>2</v>
      </c>
      <c r="B41" s="4" t="n">
        <v>0.95</v>
      </c>
      <c r="C41" s="4" t="inlineStr">
        <is>
          <t>90022</t>
        </is>
      </c>
      <c r="D41" s="4" t="inlineStr">
        <is>
          <t>PROPERTYZIPCODE</t>
        </is>
      </c>
    </row>
    <row r="42">
      <c r="A42" s="4" t="n">
        <v>1</v>
      </c>
      <c r="B42" s="4" t="n">
        <v>0.48</v>
      </c>
      <c r="C42" s="4" t="inlineStr">
        <is>
          <t>90813</t>
        </is>
      </c>
      <c r="D42" s="4" t="inlineStr">
        <is>
          <t>PROPERTYZIPCODE</t>
        </is>
      </c>
    </row>
    <row r="43">
      <c r="A43" s="4" t="n">
        <v>1</v>
      </c>
      <c r="B43" s="4" t="n">
        <v>0.48</v>
      </c>
      <c r="C43" s="4" t="inlineStr">
        <is>
          <t>92701</t>
        </is>
      </c>
      <c r="D43" s="4" t="inlineStr">
        <is>
          <t>PROPERTYZIPCODE</t>
        </is>
      </c>
    </row>
    <row r="44">
      <c r="A44" s="4" t="n">
        <v>1</v>
      </c>
      <c r="B44" s="4" t="n">
        <v>0.48</v>
      </c>
      <c r="C44" s="4" t="inlineStr">
        <is>
          <t>90731</t>
        </is>
      </c>
      <c r="D44" s="4" t="inlineStr">
        <is>
          <t>PROPERTYZIPCODE</t>
        </is>
      </c>
    </row>
    <row r="45">
      <c r="A45" s="4" t="n">
        <v>1</v>
      </c>
      <c r="B45" s="4" t="n">
        <v>0.48</v>
      </c>
      <c r="C45" s="4" t="inlineStr">
        <is>
          <t>92627</t>
        </is>
      </c>
      <c r="D45" s="4" t="inlineStr">
        <is>
          <t>PROPERTYZIPCODE</t>
        </is>
      </c>
    </row>
    <row r="46">
      <c r="A46" s="4" t="n">
        <v>1</v>
      </c>
      <c r="B46" s="4" t="n">
        <v>0.48</v>
      </c>
      <c r="C46" s="4" t="inlineStr">
        <is>
          <t>90403</t>
        </is>
      </c>
      <c r="D46" s="4" t="inlineStr">
        <is>
          <t>PROPERTYZIPCODE</t>
        </is>
      </c>
    </row>
    <row r="47">
      <c r="A47" s="4" t="n">
        <v>1</v>
      </c>
      <c r="B47" s="4" t="n">
        <v>0.48</v>
      </c>
      <c r="C47" s="4" t="inlineStr">
        <is>
          <t>91206</t>
        </is>
      </c>
      <c r="D47" s="4" t="inlineStr">
        <is>
          <t>PROPERTYZIPCODE</t>
        </is>
      </c>
    </row>
    <row r="48">
      <c r="A48" s="4" t="n">
        <v>1</v>
      </c>
      <c r="B48" s="4" t="n">
        <v>0.48</v>
      </c>
      <c r="C48" s="4" t="inlineStr">
        <is>
          <t>92805</t>
        </is>
      </c>
      <c r="D48" s="4" t="inlineStr">
        <is>
          <t>PROPERTYZIPCODE</t>
        </is>
      </c>
    </row>
    <row r="49">
      <c r="A49" s="4" t="n">
        <v>1</v>
      </c>
      <c r="B49" s="4" t="n">
        <v>0.48</v>
      </c>
      <c r="C49" s="4" t="inlineStr">
        <is>
          <t>91104</t>
        </is>
      </c>
      <c r="D49" s="4" t="inlineStr">
        <is>
          <t>PROPERTYZIPCODE</t>
        </is>
      </c>
    </row>
    <row r="50">
      <c r="A50" s="4" t="n">
        <v>1</v>
      </c>
      <c r="B50" s="4" t="n">
        <v>0.48</v>
      </c>
      <c r="C50" s="4" t="inlineStr">
        <is>
          <t>93433</t>
        </is>
      </c>
      <c r="D50" s="4" t="inlineStr">
        <is>
          <t>PROPERTYZIPCODE</t>
        </is>
      </c>
    </row>
    <row r="51">
      <c r="A51" s="4" t="n">
        <v>1</v>
      </c>
      <c r="B51" s="4" t="n">
        <v>0.48</v>
      </c>
      <c r="C51" s="4" t="inlineStr">
        <is>
          <t>92705</t>
        </is>
      </c>
      <c r="D51" s="4" t="inlineStr">
        <is>
          <t>PROPERTYZIPCODE</t>
        </is>
      </c>
    </row>
    <row r="52">
      <c r="A52" s="4" t="n">
        <v>1</v>
      </c>
      <c r="B52" s="4" t="n">
        <v>0.48</v>
      </c>
      <c r="C52" s="4" t="inlineStr">
        <is>
          <t>90291</t>
        </is>
      </c>
      <c r="D52" s="4" t="inlineStr">
        <is>
          <t>PROPERTYZIPCODE</t>
        </is>
      </c>
    </row>
    <row r="53">
      <c r="A53" s="4" t="n">
        <v>1</v>
      </c>
      <c r="B53" s="4" t="n">
        <v>0.48</v>
      </c>
      <c r="C53" s="4" t="inlineStr">
        <is>
          <t>91105</t>
        </is>
      </c>
      <c r="D53" s="4" t="inlineStr">
        <is>
          <t>PROPERTYZIPCODE</t>
        </is>
      </c>
    </row>
    <row r="54">
      <c r="A54" s="4" t="n">
        <v>1</v>
      </c>
      <c r="B54" s="4" t="n">
        <v>0.48</v>
      </c>
      <c r="C54" s="4" t="inlineStr">
        <is>
          <t>90631</t>
        </is>
      </c>
      <c r="D54" s="4" t="inlineStr">
        <is>
          <t>PROPERTYZIPCODE</t>
        </is>
      </c>
    </row>
    <row r="55">
      <c r="A55" s="4" t="n">
        <v>1</v>
      </c>
      <c r="B55" s="4" t="n">
        <v>0.48</v>
      </c>
      <c r="C55" s="4" t="inlineStr">
        <is>
          <t>91340</t>
        </is>
      </c>
      <c r="D55" s="4" t="inlineStr">
        <is>
          <t>PROPERTYZIPCODE</t>
        </is>
      </c>
    </row>
    <row r="56">
      <c r="A56" s="4" t="n">
        <v>1</v>
      </c>
      <c r="B56" s="4" t="n">
        <v>0.48</v>
      </c>
      <c r="C56" s="4" t="inlineStr">
        <is>
          <t>90804</t>
        </is>
      </c>
      <c r="D56" s="4" t="inlineStr">
        <is>
          <t>PROPERTYZIPCODE</t>
        </is>
      </c>
    </row>
    <row r="57">
      <c r="A57" s="4" t="n">
        <v>1</v>
      </c>
      <c r="B57" s="4" t="n">
        <v>0.48</v>
      </c>
      <c r="C57" s="4" t="inlineStr">
        <is>
          <t>90630</t>
        </is>
      </c>
      <c r="D57" s="4" t="inlineStr">
        <is>
          <t>PROPERTYZIPCODE</t>
        </is>
      </c>
    </row>
    <row r="58">
      <c r="A58" s="9" t="n">
        <v>210</v>
      </c>
      <c r="B58" s="9" t="n">
        <v>100</v>
      </c>
      <c r="D58" s="9" t="inlineStr">
        <is>
          <t>Total PROPERTYZIPCODE</t>
        </is>
      </c>
    </row>
    <row r="59">
      <c r="A59" s="4" t="n">
        <v>169</v>
      </c>
      <c r="B59" s="4" t="n">
        <v>80.48</v>
      </c>
      <c r="C59" s="4" t="inlineStr">
        <is>
          <t>GARDEN</t>
        </is>
      </c>
      <c r="D59" s="4" t="inlineStr">
        <is>
          <t>Property Type</t>
        </is>
      </c>
    </row>
    <row r="60">
      <c r="A60" s="4" t="n">
        <v>37</v>
      </c>
      <c r="B60" s="4" t="n">
        <v>17.62</v>
      </c>
      <c r="C60" s="4" t="inlineStr">
        <is>
          <t>MIDRISE</t>
        </is>
      </c>
      <c r="D60" s="4" t="inlineStr">
        <is>
          <t>Property Type</t>
        </is>
      </c>
    </row>
    <row r="61">
      <c r="A61" s="4" t="n">
        <v>4</v>
      </c>
      <c r="B61" s="4" t="n">
        <v>1.9</v>
      </c>
      <c r="C61" s="4" t="inlineStr">
        <is>
          <t>SENIOR</t>
        </is>
      </c>
      <c r="D61" s="4" t="inlineStr">
        <is>
          <t>Property Type</t>
        </is>
      </c>
    </row>
    <row r="62">
      <c r="A62" s="9" t="n">
        <v>210</v>
      </c>
      <c r="B62" s="9" t="n">
        <v>100</v>
      </c>
      <c r="D62" s="9" t="inlineStr">
        <is>
          <t>Total Property Type</t>
        </is>
      </c>
    </row>
    <row r="63">
      <c r="A63" s="4" t="n">
        <v>11</v>
      </c>
      <c r="B63" s="4" t="n">
        <v>5.24</v>
      </c>
      <c r="C63" s="4" t="inlineStr">
        <is>
          <t>Less than 5 years</t>
        </is>
      </c>
      <c r="D63" s="4" t="inlineStr">
        <is>
          <t>Age of Property</t>
        </is>
      </c>
    </row>
    <row r="64">
      <c r="A64" s="4" t="n">
        <v>53</v>
      </c>
      <c r="B64" s="4" t="n">
        <v>25.24</v>
      </c>
      <c r="C64" s="4" t="inlineStr">
        <is>
          <t>5-9 years</t>
        </is>
      </c>
      <c r="D64" s="4" t="inlineStr">
        <is>
          <t>Age of Property</t>
        </is>
      </c>
    </row>
    <row r="65">
      <c r="A65" s="4" t="n">
        <v>30</v>
      </c>
      <c r="B65" s="4" t="n">
        <v>14.29</v>
      </c>
      <c r="C65" s="4" t="inlineStr">
        <is>
          <t>10-19 years</t>
        </is>
      </c>
      <c r="D65" s="4" t="inlineStr">
        <is>
          <t>Age of Property</t>
        </is>
      </c>
    </row>
    <row r="66">
      <c r="A66" s="4" t="n">
        <v>116</v>
      </c>
      <c r="B66" s="4" t="n">
        <v>55.24</v>
      </c>
      <c r="C66" s="4" t="inlineStr">
        <is>
          <t>20+ years</t>
        </is>
      </c>
      <c r="D66" s="4" t="inlineStr">
        <is>
          <t>Age of Property</t>
        </is>
      </c>
    </row>
    <row r="67">
      <c r="A67" s="9" t="n">
        <v>210</v>
      </c>
      <c r="B67" s="9" t="n">
        <v>100</v>
      </c>
      <c r="D67" s="9" t="inlineStr">
        <is>
          <t>Total Age of Property</t>
        </is>
      </c>
    </row>
    <row r="68">
      <c r="A68" s="4" t="n">
        <v>193</v>
      </c>
      <c r="B68" s="4" t="n">
        <v>91.90000000000001</v>
      </c>
      <c r="C68" s="4" t="inlineStr">
        <is>
          <t>Less than 100</t>
        </is>
      </c>
      <c r="D68" s="4" t="inlineStr">
        <is>
          <t>Property Size</t>
        </is>
      </c>
    </row>
    <row r="69">
      <c r="A69" s="4" t="n">
        <v>9</v>
      </c>
      <c r="B69" s="4" t="n">
        <v>4.29</v>
      </c>
      <c r="C69" s="4" t="inlineStr">
        <is>
          <t>100-199</t>
        </is>
      </c>
      <c r="D69" s="4" t="inlineStr">
        <is>
          <t>Property Size</t>
        </is>
      </c>
    </row>
    <row r="70">
      <c r="A70" s="4" t="n">
        <v>6</v>
      </c>
      <c r="B70" s="4" t="n">
        <v>2.86</v>
      </c>
      <c r="C70" s="4" t="inlineStr">
        <is>
          <t>200-299</t>
        </is>
      </c>
      <c r="D70" s="4" t="inlineStr">
        <is>
          <t>Property Size</t>
        </is>
      </c>
    </row>
    <row r="71">
      <c r="A71" s="4" t="n">
        <v>1</v>
      </c>
      <c r="B71" s="4" t="n">
        <v>0.48</v>
      </c>
      <c r="C71" s="4" t="inlineStr">
        <is>
          <t>300-399</t>
        </is>
      </c>
      <c r="D71" s="4" t="inlineStr">
        <is>
          <t>Property Size</t>
        </is>
      </c>
    </row>
    <row r="72">
      <c r="A72" s="4" t="n">
        <v>1</v>
      </c>
      <c r="B72" s="4" t="n">
        <v>0.48</v>
      </c>
      <c r="C72" s="4" t="inlineStr">
        <is>
          <t>500+</t>
        </is>
      </c>
      <c r="D72" s="4" t="inlineStr">
        <is>
          <t>Property Size</t>
        </is>
      </c>
    </row>
    <row r="73">
      <c r="A73" s="9" t="n">
        <v>210</v>
      </c>
      <c r="B73" s="9" t="n">
        <v>100</v>
      </c>
      <c r="D73" s="9" t="inlineStr">
        <is>
          <t>Total Property Size</t>
        </is>
      </c>
    </row>
    <row r="74">
      <c r="A74" s="4" t="n">
        <v>132</v>
      </c>
      <c r="B74" s="4" t="n">
        <v>62.86</v>
      </c>
      <c r="C74" s="4" t="inlineStr">
        <is>
          <t>MARKETRATE</t>
        </is>
      </c>
      <c r="D74" s="4" t="inlineStr">
        <is>
          <t>Rent Type</t>
        </is>
      </c>
    </row>
    <row r="75">
      <c r="A75" s="4" t="n">
        <v>78</v>
      </c>
      <c r="B75" s="4" t="n">
        <v>37.14</v>
      </c>
      <c r="C75" s="4" t="inlineStr">
        <is>
          <t>AFFORDABLE</t>
        </is>
      </c>
      <c r="D75" s="4" t="inlineStr">
        <is>
          <t>Rent Type</t>
        </is>
      </c>
    </row>
    <row r="76">
      <c r="A76" s="9" t="n">
        <v>210</v>
      </c>
      <c r="B76" s="9" t="n">
        <v>100</v>
      </c>
      <c r="D76" s="9" t="inlineStr">
        <is>
          <t>Total Rent Type</t>
        </is>
      </c>
    </row>
    <row r="77"/>
  </sheetData>
  <mergeCells count="2">
    <mergeCell ref="A19:D19"/>
    <mergeCell ref="A1:B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54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4122</v>
      </c>
    </row>
    <row r="3">
      <c r="A3" s="6" t="inlineStr">
        <is>
          <t>Sample (Total number of properties)</t>
        </is>
      </c>
      <c r="B3" s="4" t="n">
        <v>33</v>
      </c>
    </row>
    <row r="4">
      <c r="A4" s="6" t="inlineStr">
        <is>
          <t>Average property taxes per unit</t>
        </is>
      </c>
      <c r="B4" s="7" t="n">
        <v>1195</v>
      </c>
    </row>
    <row r="5">
      <c r="A5" s="6" t="inlineStr">
        <is>
          <t>Average payroll expenses per unit</t>
        </is>
      </c>
      <c r="B5" s="7" t="n">
        <v>1149</v>
      </c>
    </row>
    <row r="6">
      <c r="A6" s="6" t="inlineStr">
        <is>
          <t>Average capital expenditures per unit</t>
        </is>
      </c>
      <c r="B6" s="7" t="n">
        <v>260</v>
      </c>
    </row>
    <row r="7">
      <c r="A7" s="6" t="inlineStr">
        <is>
          <t>Average mortgage per unit</t>
        </is>
      </c>
      <c r="B7" s="7" t="n">
        <v>5258</v>
      </c>
    </row>
    <row r="8">
      <c r="A8" s="6" t="inlineStr">
        <is>
          <t>Average total operating expenses per unit</t>
        </is>
      </c>
      <c r="B8" s="7" t="n">
        <v>4334</v>
      </c>
    </row>
    <row r="9">
      <c r="A9" s="6" t="inlineStr">
        <is>
          <t>Average total expenses per unit</t>
        </is>
      </c>
      <c r="B9" s="7" t="n">
        <v>12196</v>
      </c>
    </row>
    <row r="10">
      <c r="A10" s="6" t="inlineStr">
        <is>
          <t>Average total profit per unit</t>
        </is>
      </c>
      <c r="B10" s="7" t="n">
        <v>1314</v>
      </c>
    </row>
    <row r="11">
      <c r="A11" s="6" t="inlineStr">
        <is>
          <t>Property taxes per dollar of rent</t>
        </is>
      </c>
      <c r="B11" s="4" t="inlineStr">
        <is>
          <t>9 cents</t>
        </is>
      </c>
    </row>
    <row r="12">
      <c r="A12" s="6" t="inlineStr">
        <is>
          <t>Payroll expenses per dollar of rent</t>
        </is>
      </c>
      <c r="B12" s="4" t="inlineStr">
        <is>
          <t>9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39 cents</t>
        </is>
      </c>
    </row>
    <row r="15">
      <c r="A15" s="6" t="inlineStr">
        <is>
          <t>Total operating expenses per dollar of rent</t>
        </is>
      </c>
      <c r="B15" s="4" t="inlineStr">
        <is>
          <t>32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5</v>
      </c>
      <c r="B21" s="4" t="n">
        <v>15.15</v>
      </c>
      <c r="C21" s="4" t="inlineStr">
        <is>
          <t>35205</t>
        </is>
      </c>
      <c r="D21" s="4" t="inlineStr">
        <is>
          <t>PROPERTYZIPCODE</t>
        </is>
      </c>
    </row>
    <row r="22">
      <c r="A22" s="4" t="n">
        <v>5</v>
      </c>
      <c r="B22" s="4" t="n">
        <v>15.15</v>
      </c>
      <c r="C22" s="4" t="inlineStr">
        <is>
          <t>35023</t>
        </is>
      </c>
      <c r="D22" s="4" t="inlineStr">
        <is>
          <t>PROPERTYZIPCODE</t>
        </is>
      </c>
    </row>
    <row r="23">
      <c r="A23" s="4" t="n">
        <v>5</v>
      </c>
      <c r="B23" s="4" t="n">
        <v>15.15</v>
      </c>
      <c r="C23" s="4" t="inlineStr">
        <is>
          <t>35209</t>
        </is>
      </c>
      <c r="D23" s="4" t="inlineStr">
        <is>
          <t>PROPERTYZIPCODE</t>
        </is>
      </c>
    </row>
    <row r="24">
      <c r="A24" s="4" t="n">
        <v>4</v>
      </c>
      <c r="B24" s="4" t="n">
        <v>12.12</v>
      </c>
      <c r="C24" s="4" t="inlineStr">
        <is>
          <t>35211</t>
        </is>
      </c>
      <c r="D24" s="4" t="inlineStr">
        <is>
          <t>PROPERTYZIPCODE</t>
        </is>
      </c>
    </row>
    <row r="25">
      <c r="A25" s="4" t="n">
        <v>3</v>
      </c>
      <c r="B25" s="4" t="n">
        <v>9.09</v>
      </c>
      <c r="C25" s="4" t="inlineStr">
        <is>
          <t>35401</t>
        </is>
      </c>
      <c r="D25" s="4" t="inlineStr">
        <is>
          <t>PROPERTYZIPCODE</t>
        </is>
      </c>
    </row>
    <row r="26">
      <c r="A26" s="4" t="n">
        <v>2</v>
      </c>
      <c r="B26" s="4" t="n">
        <v>6.06</v>
      </c>
      <c r="C26" s="4" t="inlineStr">
        <is>
          <t>35222</t>
        </is>
      </c>
      <c r="D26" s="4" t="inlineStr">
        <is>
          <t>PROPERTYZIPCODE</t>
        </is>
      </c>
    </row>
    <row r="27">
      <c r="A27" s="4" t="n">
        <v>2</v>
      </c>
      <c r="B27" s="4" t="n">
        <v>6.06</v>
      </c>
      <c r="C27" s="4" t="inlineStr">
        <is>
          <t>35215</t>
        </is>
      </c>
      <c r="D27" s="4" t="inlineStr">
        <is>
          <t>PROPERTYZIPCODE</t>
        </is>
      </c>
    </row>
    <row r="28">
      <c r="A28" s="4" t="n">
        <v>2</v>
      </c>
      <c r="B28" s="4" t="n">
        <v>6.06</v>
      </c>
      <c r="C28" s="4" t="inlineStr">
        <is>
          <t>35405</t>
        </is>
      </c>
      <c r="D28" s="4" t="inlineStr">
        <is>
          <t>PROPERTYZIPCODE</t>
        </is>
      </c>
    </row>
    <row r="29">
      <c r="A29" s="4" t="n">
        <v>1</v>
      </c>
      <c r="B29" s="4" t="n">
        <v>3.03</v>
      </c>
      <c r="C29" s="4" t="inlineStr">
        <is>
          <t>35233</t>
        </is>
      </c>
      <c r="D29" s="4" t="inlineStr">
        <is>
          <t>PROPERTYZIPCODE</t>
        </is>
      </c>
    </row>
    <row r="30">
      <c r="A30" s="4" t="n">
        <v>1</v>
      </c>
      <c r="B30" s="4" t="n">
        <v>3.03</v>
      </c>
      <c r="C30" s="4" t="inlineStr">
        <is>
          <t>35203</t>
        </is>
      </c>
      <c r="D30" s="4" t="inlineStr">
        <is>
          <t>PROPERTYZIPCODE</t>
        </is>
      </c>
    </row>
    <row r="31">
      <c r="A31" s="4" t="n">
        <v>1</v>
      </c>
      <c r="B31" s="4" t="n">
        <v>3.03</v>
      </c>
      <c r="C31" s="4" t="inlineStr">
        <is>
          <t>35210</t>
        </is>
      </c>
      <c r="D31" s="4" t="inlineStr">
        <is>
          <t>PROPERTYZIPCODE</t>
        </is>
      </c>
    </row>
    <row r="32">
      <c r="A32" s="4" t="n">
        <v>1</v>
      </c>
      <c r="B32" s="4" t="n">
        <v>3.03</v>
      </c>
      <c r="C32" s="4" t="inlineStr">
        <is>
          <t>35206</t>
        </is>
      </c>
      <c r="D32" s="4" t="inlineStr">
        <is>
          <t>PROPERTYZIPCODE</t>
        </is>
      </c>
    </row>
    <row r="33">
      <c r="A33" s="4" t="n">
        <v>1</v>
      </c>
      <c r="B33" s="4" t="n">
        <v>3.03</v>
      </c>
      <c r="C33" s="4" t="inlineStr">
        <is>
          <t>35470</t>
        </is>
      </c>
      <c r="D33" s="4" t="inlineStr">
        <is>
          <t>PROPERTYZIPCODE</t>
        </is>
      </c>
    </row>
    <row r="34">
      <c r="A34" s="9" t="n">
        <v>33</v>
      </c>
      <c r="B34" s="9" t="n">
        <v>100</v>
      </c>
      <c r="D34" s="9" t="inlineStr">
        <is>
          <t>Total PROPERTYZIPCODE</t>
        </is>
      </c>
    </row>
    <row r="35">
      <c r="A35" s="4" t="n">
        <v>26</v>
      </c>
      <c r="B35" s="4" t="n">
        <v>78.79000000000001</v>
      </c>
      <c r="C35" s="4" t="inlineStr">
        <is>
          <t>GARDEN</t>
        </is>
      </c>
      <c r="D35" s="4" t="inlineStr">
        <is>
          <t>Property Type</t>
        </is>
      </c>
    </row>
    <row r="36">
      <c r="A36" s="4" t="n">
        <v>2</v>
      </c>
      <c r="B36" s="4" t="n">
        <v>6.06</v>
      </c>
      <c r="C36" s="4" t="inlineStr">
        <is>
          <t>MIDRISE</t>
        </is>
      </c>
      <c r="D36" s="4" t="inlineStr">
        <is>
          <t>Property Type</t>
        </is>
      </c>
    </row>
    <row r="37">
      <c r="A37" s="4" t="n">
        <v>2</v>
      </c>
      <c r="B37" s="4" t="n">
        <v>6.06</v>
      </c>
      <c r="C37" s="4" t="inlineStr">
        <is>
          <t>STUDENT</t>
        </is>
      </c>
      <c r="D37" s="4" t="inlineStr">
        <is>
          <t>Property Type</t>
        </is>
      </c>
    </row>
    <row r="38">
      <c r="A38" s="4" t="n">
        <v>2</v>
      </c>
      <c r="B38" s="4" t="n">
        <v>6.06</v>
      </c>
      <c r="C38" s="4" t="inlineStr">
        <is>
          <t>MANUF</t>
        </is>
      </c>
      <c r="D38" s="4" t="inlineStr">
        <is>
          <t>Property Type</t>
        </is>
      </c>
    </row>
    <row r="39">
      <c r="A39" s="4" t="n">
        <v>1</v>
      </c>
      <c r="B39" s="4" t="n">
        <v>3.03</v>
      </c>
      <c r="C39" s="4" t="inlineStr">
        <is>
          <t>HIRISE</t>
        </is>
      </c>
      <c r="D39" s="4" t="inlineStr">
        <is>
          <t>Property Type</t>
        </is>
      </c>
    </row>
    <row r="40">
      <c r="A40" s="9" t="n">
        <v>33</v>
      </c>
      <c r="B40" s="9" t="n">
        <v>100</v>
      </c>
      <c r="D40" s="9" t="inlineStr">
        <is>
          <t>Total Property Type</t>
        </is>
      </c>
    </row>
    <row r="41">
      <c r="A41" s="4" t="n">
        <v>2</v>
      </c>
      <c r="B41" s="4" t="n">
        <v>6.06</v>
      </c>
      <c r="C41" s="4" t="inlineStr">
        <is>
          <t>Less than 5 years</t>
        </is>
      </c>
      <c r="D41" s="4" t="inlineStr">
        <is>
          <t>Age of Property</t>
        </is>
      </c>
    </row>
    <row r="42">
      <c r="A42" s="4" t="n">
        <v>7</v>
      </c>
      <c r="B42" s="4" t="n">
        <v>21.21</v>
      </c>
      <c r="C42" s="4" t="inlineStr">
        <is>
          <t>5-9 years</t>
        </is>
      </c>
      <c r="D42" s="4" t="inlineStr">
        <is>
          <t>Age of Property</t>
        </is>
      </c>
    </row>
    <row r="43">
      <c r="A43" s="4" t="n">
        <v>11</v>
      </c>
      <c r="B43" s="4" t="n">
        <v>33.33</v>
      </c>
      <c r="C43" s="4" t="inlineStr">
        <is>
          <t>10-19 years</t>
        </is>
      </c>
      <c r="D43" s="4" t="inlineStr">
        <is>
          <t>Age of Property</t>
        </is>
      </c>
    </row>
    <row r="44">
      <c r="A44" s="4" t="n">
        <v>13</v>
      </c>
      <c r="B44" s="4" t="n">
        <v>39.39</v>
      </c>
      <c r="C44" s="4" t="inlineStr">
        <is>
          <t>20+ years</t>
        </is>
      </c>
      <c r="D44" s="4" t="inlineStr">
        <is>
          <t>Age of Property</t>
        </is>
      </c>
    </row>
    <row r="45">
      <c r="A45" s="9" t="n">
        <v>33</v>
      </c>
      <c r="B45" s="9" t="n">
        <v>100</v>
      </c>
      <c r="D45" s="9" t="inlineStr">
        <is>
          <t>Total Age of Property</t>
        </is>
      </c>
    </row>
    <row r="46">
      <c r="A46" s="4" t="n">
        <v>18</v>
      </c>
      <c r="B46" s="4" t="n">
        <v>54.55</v>
      </c>
      <c r="C46" s="4" t="inlineStr">
        <is>
          <t>Less than 100</t>
        </is>
      </c>
      <c r="D46" s="4" t="inlineStr">
        <is>
          <t>Property Size</t>
        </is>
      </c>
    </row>
    <row r="47">
      <c r="A47" s="4" t="n">
        <v>9</v>
      </c>
      <c r="B47" s="4" t="n">
        <v>27.27</v>
      </c>
      <c r="C47" s="4" t="inlineStr">
        <is>
          <t>100-199</t>
        </is>
      </c>
      <c r="D47" s="4" t="inlineStr">
        <is>
          <t>Property Size</t>
        </is>
      </c>
    </row>
    <row r="48">
      <c r="A48" s="4" t="n">
        <v>5</v>
      </c>
      <c r="B48" s="4" t="n">
        <v>15.15</v>
      </c>
      <c r="C48" s="4" t="inlineStr">
        <is>
          <t>200-299</t>
        </is>
      </c>
      <c r="D48" s="4" t="inlineStr">
        <is>
          <t>Property Size</t>
        </is>
      </c>
    </row>
    <row r="49">
      <c r="A49" s="4" t="n">
        <v>1</v>
      </c>
      <c r="B49" s="4" t="n">
        <v>3.03</v>
      </c>
      <c r="C49" s="4" t="inlineStr">
        <is>
          <t>500+</t>
        </is>
      </c>
      <c r="D49" s="4" t="inlineStr">
        <is>
          <t>Property Size</t>
        </is>
      </c>
    </row>
    <row r="50">
      <c r="A50" s="9" t="n">
        <v>33</v>
      </c>
      <c r="B50" s="9" t="n">
        <v>100</v>
      </c>
      <c r="D50" s="9" t="inlineStr">
        <is>
          <t>Total Property Size</t>
        </is>
      </c>
    </row>
    <row r="51">
      <c r="A51" s="4" t="n">
        <v>20</v>
      </c>
      <c r="B51" s="4" t="n">
        <v>60.61</v>
      </c>
      <c r="C51" s="4" t="inlineStr">
        <is>
          <t>AFFORDABLE</t>
        </is>
      </c>
      <c r="D51" s="4" t="inlineStr">
        <is>
          <t>Rent Type</t>
        </is>
      </c>
    </row>
    <row r="52">
      <c r="A52" s="4" t="n">
        <v>13</v>
      </c>
      <c r="B52" s="4" t="n">
        <v>39.39</v>
      </c>
      <c r="C52" s="4" t="inlineStr">
        <is>
          <t>MARKETRATE</t>
        </is>
      </c>
      <c r="D52" s="4" t="inlineStr">
        <is>
          <t>Rent Type</t>
        </is>
      </c>
    </row>
    <row r="53">
      <c r="A53" s="9" t="n">
        <v>33</v>
      </c>
      <c r="B53" s="9" t="n">
        <v>100</v>
      </c>
      <c r="D53" s="9" t="inlineStr">
        <is>
          <t>Total Rent Type</t>
        </is>
      </c>
    </row>
    <row r="54"/>
  </sheetData>
  <mergeCells count="2">
    <mergeCell ref="A19:D19"/>
    <mergeCell ref="A1:B1"/>
  </mergeCells>
  <pageMargins left="0.75" right="0.75" top="1" bottom="1" header="0.5" footer="0.5"/>
</worksheet>
</file>

<file path=xl/worksheets/sheet40.xml><?xml version="1.0" encoding="utf-8"?>
<worksheet xmlns="http://schemas.openxmlformats.org/spreadsheetml/2006/main">
  <sheetPr>
    <outlinePr summaryBelow="1" summaryRight="1"/>
    <pageSetUpPr/>
  </sheetPr>
  <dimension ref="A1:D52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4150</v>
      </c>
    </row>
    <row r="3">
      <c r="A3" s="6" t="inlineStr">
        <is>
          <t>Sample (Total number of properties)</t>
        </is>
      </c>
      <c r="B3" s="4" t="n">
        <v>33</v>
      </c>
    </row>
    <row r="4">
      <c r="A4" s="6" t="inlineStr">
        <is>
          <t>Average property taxes per unit</t>
        </is>
      </c>
      <c r="B4" s="7" t="n">
        <v>1357</v>
      </c>
    </row>
    <row r="5">
      <c r="A5" s="6" t="inlineStr">
        <is>
          <t>Average payroll expenses per unit</t>
        </is>
      </c>
      <c r="B5" s="7" t="n">
        <v>1651</v>
      </c>
    </row>
    <row r="6">
      <c r="A6" s="6" t="inlineStr">
        <is>
          <t>Average capital expenditures per unit</t>
        </is>
      </c>
      <c r="B6" s="7" t="n">
        <v>258</v>
      </c>
    </row>
    <row r="7">
      <c r="A7" s="6" t="inlineStr">
        <is>
          <t>Average mortgage per unit</t>
        </is>
      </c>
      <c r="B7" s="7" t="n">
        <v>9344</v>
      </c>
    </row>
    <row r="8">
      <c r="A8" s="6" t="inlineStr">
        <is>
          <t>Average total operating expenses per unit</t>
        </is>
      </c>
      <c r="B8" s="7" t="n">
        <v>5210</v>
      </c>
    </row>
    <row r="9">
      <c r="A9" s="6" t="inlineStr">
        <is>
          <t>Average total expenses per unit</t>
        </is>
      </c>
      <c r="B9" s="7" t="n">
        <v>17819</v>
      </c>
    </row>
    <row r="10">
      <c r="A10" s="6" t="inlineStr">
        <is>
          <t>Average total profit per unit</t>
        </is>
      </c>
      <c r="B10" s="7" t="n">
        <v>2339</v>
      </c>
    </row>
    <row r="11">
      <c r="A11" s="6" t="inlineStr">
        <is>
          <t>Property taxes per dollar of rent</t>
        </is>
      </c>
      <c r="B11" s="4" t="inlineStr">
        <is>
          <t>7 cents</t>
        </is>
      </c>
    </row>
    <row r="12">
      <c r="A12" s="6" t="inlineStr">
        <is>
          <t>Payroll expenses per dollar of rent</t>
        </is>
      </c>
      <c r="B12" s="4" t="inlineStr">
        <is>
          <t>8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46 cents</t>
        </is>
      </c>
    </row>
    <row r="15">
      <c r="A15" s="6" t="inlineStr">
        <is>
          <t>Total operating expenses per dollar of rent</t>
        </is>
      </c>
      <c r="B15" s="4" t="inlineStr">
        <is>
          <t>26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12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10</v>
      </c>
      <c r="B21" s="4" t="n">
        <v>30.3</v>
      </c>
      <c r="C21" s="4" t="inlineStr">
        <is>
          <t>92335</t>
        </is>
      </c>
      <c r="D21" s="4" t="inlineStr">
        <is>
          <t>PROPERTYZIPCODE</t>
        </is>
      </c>
    </row>
    <row r="22">
      <c r="A22" s="4" t="n">
        <v>4</v>
      </c>
      <c r="B22" s="4" t="n">
        <v>12.12</v>
      </c>
      <c r="C22" s="4" t="inlineStr">
        <is>
          <t>91767</t>
        </is>
      </c>
      <c r="D22" s="4" t="inlineStr">
        <is>
          <t>PROPERTYZIPCODE</t>
        </is>
      </c>
    </row>
    <row r="23">
      <c r="A23" s="4" t="n">
        <v>4</v>
      </c>
      <c r="B23" s="4" t="n">
        <v>12.12</v>
      </c>
      <c r="C23" s="4" t="inlineStr">
        <is>
          <t>91766</t>
        </is>
      </c>
      <c r="D23" s="4" t="inlineStr">
        <is>
          <t>PROPERTYZIPCODE</t>
        </is>
      </c>
    </row>
    <row r="24">
      <c r="A24" s="4" t="n">
        <v>3</v>
      </c>
      <c r="B24" s="4" t="n">
        <v>9.09</v>
      </c>
      <c r="C24" s="4" t="inlineStr">
        <is>
          <t>91761</t>
        </is>
      </c>
      <c r="D24" s="4" t="inlineStr">
        <is>
          <t>PROPERTYZIPCODE</t>
        </is>
      </c>
    </row>
    <row r="25">
      <c r="A25" s="4" t="n">
        <v>3</v>
      </c>
      <c r="B25" s="4" t="n">
        <v>9.09</v>
      </c>
      <c r="C25" s="4" t="inlineStr">
        <is>
          <t>91710</t>
        </is>
      </c>
      <c r="D25" s="4" t="inlineStr">
        <is>
          <t>PROPERTYZIPCODE</t>
        </is>
      </c>
    </row>
    <row r="26">
      <c r="A26" s="4" t="n">
        <v>2</v>
      </c>
      <c r="B26" s="4" t="n">
        <v>6.06</v>
      </c>
      <c r="C26" s="4" t="inlineStr">
        <is>
          <t>91763</t>
        </is>
      </c>
      <c r="D26" s="4" t="inlineStr">
        <is>
          <t>PROPERTYZIPCODE</t>
        </is>
      </c>
    </row>
    <row r="27">
      <c r="A27" s="4" t="n">
        <v>2</v>
      </c>
      <c r="B27" s="4" t="n">
        <v>6.06</v>
      </c>
      <c r="C27" s="4" t="inlineStr">
        <is>
          <t>91764</t>
        </is>
      </c>
      <c r="D27" s="4" t="inlineStr">
        <is>
          <t>PROPERTYZIPCODE</t>
        </is>
      </c>
    </row>
    <row r="28">
      <c r="A28" s="4" t="n">
        <v>2</v>
      </c>
      <c r="B28" s="4" t="n">
        <v>6.06</v>
      </c>
      <c r="C28" s="4" t="inlineStr">
        <is>
          <t>91762</t>
        </is>
      </c>
      <c r="D28" s="4" t="inlineStr">
        <is>
          <t>PROPERTYZIPCODE</t>
        </is>
      </c>
    </row>
    <row r="29">
      <c r="A29" s="4" t="n">
        <v>1</v>
      </c>
      <c r="B29" s="4" t="n">
        <v>3.03</v>
      </c>
      <c r="C29" s="4" t="inlineStr">
        <is>
          <t>91786</t>
        </is>
      </c>
      <c r="D29" s="4" t="inlineStr">
        <is>
          <t>PROPERTYZIPCODE</t>
        </is>
      </c>
    </row>
    <row r="30">
      <c r="A30" s="4" t="n">
        <v>1</v>
      </c>
      <c r="B30" s="4" t="n">
        <v>3.03</v>
      </c>
      <c r="C30" s="4" t="inlineStr">
        <is>
          <t>91730</t>
        </is>
      </c>
      <c r="D30" s="4" t="inlineStr">
        <is>
          <t>PROPERTYZIPCODE</t>
        </is>
      </c>
    </row>
    <row r="31">
      <c r="A31" s="4" t="n">
        <v>1</v>
      </c>
      <c r="B31" s="4" t="n">
        <v>3.03</v>
      </c>
      <c r="C31" s="4" t="inlineStr">
        <is>
          <t>91768</t>
        </is>
      </c>
      <c r="D31" s="4" t="inlineStr">
        <is>
          <t>PROPERTYZIPCODE</t>
        </is>
      </c>
    </row>
    <row r="32">
      <c r="A32" s="9" t="n">
        <v>33</v>
      </c>
      <c r="B32" s="9" t="n">
        <v>100</v>
      </c>
      <c r="D32" s="9" t="inlineStr">
        <is>
          <t>Total PROPERTYZIPCODE</t>
        </is>
      </c>
    </row>
    <row r="33">
      <c r="A33" s="4" t="n">
        <v>29</v>
      </c>
      <c r="B33" s="4" t="n">
        <v>87.88</v>
      </c>
      <c r="C33" s="4" t="inlineStr">
        <is>
          <t>GARDEN</t>
        </is>
      </c>
      <c r="D33" s="4" t="inlineStr">
        <is>
          <t>Property Type</t>
        </is>
      </c>
    </row>
    <row r="34">
      <c r="A34" s="4" t="n">
        <v>2</v>
      </c>
      <c r="B34" s="4" t="n">
        <v>6.06</v>
      </c>
      <c r="C34" s="4" t="inlineStr">
        <is>
          <t>MANUF</t>
        </is>
      </c>
      <c r="D34" s="4" t="inlineStr">
        <is>
          <t>Property Type</t>
        </is>
      </c>
    </row>
    <row r="35">
      <c r="A35" s="4" t="n">
        <v>1</v>
      </c>
      <c r="B35" s="4" t="n">
        <v>3.03</v>
      </c>
      <c r="C35" s="4" t="inlineStr">
        <is>
          <t>SENIOR</t>
        </is>
      </c>
      <c r="D35" s="4" t="inlineStr">
        <is>
          <t>Property Type</t>
        </is>
      </c>
    </row>
    <row r="36">
      <c r="A36" s="4" t="n">
        <v>1</v>
      </c>
      <c r="B36" s="4" t="n">
        <v>3.03</v>
      </c>
      <c r="C36" s="4" t="inlineStr">
        <is>
          <t>MIDRISE</t>
        </is>
      </c>
      <c r="D36" s="4" t="inlineStr">
        <is>
          <t>Property Type</t>
        </is>
      </c>
    </row>
    <row r="37">
      <c r="A37" s="9" t="n">
        <v>33</v>
      </c>
      <c r="B37" s="9" t="n">
        <v>100</v>
      </c>
      <c r="D37" s="9" t="inlineStr">
        <is>
          <t>Total Property Type</t>
        </is>
      </c>
    </row>
    <row r="38">
      <c r="A38" s="4" t="n">
        <v>2</v>
      </c>
      <c r="B38" s="4" t="n">
        <v>6.06</v>
      </c>
      <c r="C38" s="4" t="inlineStr">
        <is>
          <t>Less than 5 years</t>
        </is>
      </c>
      <c r="D38" s="4" t="inlineStr">
        <is>
          <t>Age of Property</t>
        </is>
      </c>
    </row>
    <row r="39">
      <c r="A39" s="4" t="n">
        <v>9</v>
      </c>
      <c r="B39" s="4" t="n">
        <v>27.27</v>
      </c>
      <c r="C39" s="4" t="inlineStr">
        <is>
          <t>5-9 years</t>
        </is>
      </c>
      <c r="D39" s="4" t="inlineStr">
        <is>
          <t>Age of Property</t>
        </is>
      </c>
    </row>
    <row r="40">
      <c r="A40" s="4" t="n">
        <v>4</v>
      </c>
      <c r="B40" s="4" t="n">
        <v>12.12</v>
      </c>
      <c r="C40" s="4" t="inlineStr">
        <is>
          <t>10-19 years</t>
        </is>
      </c>
      <c r="D40" s="4" t="inlineStr">
        <is>
          <t>Age of Property</t>
        </is>
      </c>
    </row>
    <row r="41">
      <c r="A41" s="4" t="n">
        <v>18</v>
      </c>
      <c r="B41" s="4" t="n">
        <v>54.55</v>
      </c>
      <c r="C41" s="4" t="inlineStr">
        <is>
          <t>20+ years</t>
        </is>
      </c>
      <c r="D41" s="4" t="inlineStr">
        <is>
          <t>Age of Property</t>
        </is>
      </c>
    </row>
    <row r="42">
      <c r="A42" s="9" t="n">
        <v>33</v>
      </c>
      <c r="B42" s="9" t="n">
        <v>100</v>
      </c>
      <c r="D42" s="9" t="inlineStr">
        <is>
          <t>Total Age of Property</t>
        </is>
      </c>
    </row>
    <row r="43">
      <c r="A43" s="4" t="n">
        <v>19</v>
      </c>
      <c r="B43" s="4" t="n">
        <v>57.58</v>
      </c>
      <c r="C43" s="4" t="inlineStr">
        <is>
          <t>Less than 100</t>
        </is>
      </c>
      <c r="D43" s="4" t="inlineStr">
        <is>
          <t>Property Size</t>
        </is>
      </c>
    </row>
    <row r="44">
      <c r="A44" s="4" t="n">
        <v>8</v>
      </c>
      <c r="B44" s="4" t="n">
        <v>24.24</v>
      </c>
      <c r="C44" s="4" t="inlineStr">
        <is>
          <t>100-199</t>
        </is>
      </c>
      <c r="D44" s="4" t="inlineStr">
        <is>
          <t>Property Size</t>
        </is>
      </c>
    </row>
    <row r="45">
      <c r="A45" s="4" t="n">
        <v>4</v>
      </c>
      <c r="B45" s="4" t="n">
        <v>12.12</v>
      </c>
      <c r="C45" s="4" t="inlineStr">
        <is>
          <t>200-299</t>
        </is>
      </c>
      <c r="D45" s="4" t="inlineStr">
        <is>
          <t>Property Size</t>
        </is>
      </c>
    </row>
    <row r="46">
      <c r="A46" s="4" t="n">
        <v>1</v>
      </c>
      <c r="B46" s="4" t="n">
        <v>3.03</v>
      </c>
      <c r="C46" s="4" t="inlineStr">
        <is>
          <t>300-399</t>
        </is>
      </c>
      <c r="D46" s="4" t="inlineStr">
        <is>
          <t>Property Size</t>
        </is>
      </c>
    </row>
    <row r="47">
      <c r="A47" s="4" t="n">
        <v>1</v>
      </c>
      <c r="B47" s="4" t="n">
        <v>3.03</v>
      </c>
      <c r="C47" s="4" t="inlineStr">
        <is>
          <t>500+</t>
        </is>
      </c>
      <c r="D47" s="4" t="inlineStr">
        <is>
          <t>Property Size</t>
        </is>
      </c>
    </row>
    <row r="48">
      <c r="A48" s="9" t="n">
        <v>33</v>
      </c>
      <c r="B48" s="9" t="n">
        <v>100</v>
      </c>
      <c r="D48" s="9" t="inlineStr">
        <is>
          <t>Total Property Size</t>
        </is>
      </c>
    </row>
    <row r="49">
      <c r="A49" s="4" t="n">
        <v>25</v>
      </c>
      <c r="B49" s="4" t="n">
        <v>75.76000000000001</v>
      </c>
      <c r="C49" s="4" t="inlineStr">
        <is>
          <t>MARKETRATE</t>
        </is>
      </c>
      <c r="D49" s="4" t="inlineStr">
        <is>
          <t>Rent Type</t>
        </is>
      </c>
    </row>
    <row r="50">
      <c r="A50" s="4" t="n">
        <v>8</v>
      </c>
      <c r="B50" s="4" t="n">
        <v>24.24</v>
      </c>
      <c r="C50" s="4" t="inlineStr">
        <is>
          <t>AFFORDABLE</t>
        </is>
      </c>
      <c r="D50" s="4" t="inlineStr">
        <is>
          <t>Rent Type</t>
        </is>
      </c>
    </row>
    <row r="51">
      <c r="A51" s="9" t="n">
        <v>33</v>
      </c>
      <c r="B51" s="9" t="n">
        <v>100</v>
      </c>
      <c r="D51" s="9" t="inlineStr">
        <is>
          <t>Total Rent Type</t>
        </is>
      </c>
    </row>
    <row r="52"/>
  </sheetData>
  <mergeCells count="2">
    <mergeCell ref="A19:D19"/>
    <mergeCell ref="A1:B1"/>
  </mergeCells>
  <pageMargins left="0.75" right="0.75" top="1" bottom="1" header="0.5" footer="0.5"/>
</worksheet>
</file>

<file path=xl/worksheets/sheet41.xml><?xml version="1.0" encoding="utf-8"?>
<worksheet xmlns="http://schemas.openxmlformats.org/spreadsheetml/2006/main">
  <sheetPr>
    <outlinePr summaryBelow="1" summaryRight="1"/>
    <pageSetUpPr/>
  </sheetPr>
  <dimension ref="A1:D69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3257</v>
      </c>
    </row>
    <row r="3">
      <c r="A3" s="6" t="inlineStr">
        <is>
          <t>Sample (Total number of properties)</t>
        </is>
      </c>
      <c r="B3" s="4" t="n">
        <v>85</v>
      </c>
    </row>
    <row r="4">
      <c r="A4" s="6" t="inlineStr">
        <is>
          <t>Average property taxes per unit</t>
        </is>
      </c>
      <c r="B4" s="7" t="n">
        <v>3437</v>
      </c>
    </row>
    <row r="5">
      <c r="A5" s="6" t="inlineStr">
        <is>
          <t>Average payroll expenses per unit</t>
        </is>
      </c>
      <c r="B5" s="7" t="n">
        <v>672</v>
      </c>
    </row>
    <row r="6">
      <c r="A6" s="6" t="inlineStr">
        <is>
          <t>Average capital expenditures per unit</t>
        </is>
      </c>
      <c r="B6" s="7" t="n">
        <v>245</v>
      </c>
    </row>
    <row r="7">
      <c r="A7" s="6" t="inlineStr">
        <is>
          <t>Average mortgage per unit</t>
        </is>
      </c>
      <c r="B7" s="7" t="n">
        <v>13971</v>
      </c>
    </row>
    <row r="8">
      <c r="A8" s="6" t="inlineStr">
        <is>
          <t>Average total operating expenses per unit</t>
        </is>
      </c>
      <c r="B8" s="7" t="n">
        <v>6622</v>
      </c>
    </row>
    <row r="9">
      <c r="A9" s="6" t="inlineStr">
        <is>
          <t>Average total expenses per unit</t>
        </is>
      </c>
      <c r="B9" s="7" t="n">
        <v>24946</v>
      </c>
    </row>
    <row r="10">
      <c r="A10" s="6" t="inlineStr">
        <is>
          <t>Average total profit per unit</t>
        </is>
      </c>
      <c r="B10" s="7" t="n">
        <v>3493</v>
      </c>
    </row>
    <row r="11">
      <c r="A11" s="6" t="inlineStr">
        <is>
          <t>Property taxes per dollar of rent</t>
        </is>
      </c>
      <c r="B11" s="4" t="inlineStr">
        <is>
          <t>12 cents</t>
        </is>
      </c>
    </row>
    <row r="12">
      <c r="A12" s="6" t="inlineStr">
        <is>
          <t>Payroll expenses per dollar of rent</t>
        </is>
      </c>
      <c r="B12" s="4" t="inlineStr">
        <is>
          <t>2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49 cents</t>
        </is>
      </c>
    </row>
    <row r="15">
      <c r="A15" s="6" t="inlineStr">
        <is>
          <t>Total operating expenses per dollar of rent</t>
        </is>
      </c>
      <c r="B15" s="4" t="inlineStr">
        <is>
          <t>23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12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12</v>
      </c>
      <c r="B21" s="4" t="n">
        <v>14.12</v>
      </c>
      <c r="C21" s="4" t="inlineStr">
        <is>
          <t>90404</t>
        </is>
      </c>
      <c r="D21" s="4" t="inlineStr">
        <is>
          <t>PROPERTYZIPCODE</t>
        </is>
      </c>
    </row>
    <row r="22">
      <c r="A22" s="4" t="n">
        <v>9</v>
      </c>
      <c r="B22" s="4" t="n">
        <v>10.59</v>
      </c>
      <c r="C22" s="4" t="inlineStr">
        <is>
          <t>90025</t>
        </is>
      </c>
      <c r="D22" s="4" t="inlineStr">
        <is>
          <t>PROPERTYZIPCODE</t>
        </is>
      </c>
    </row>
    <row r="23">
      <c r="A23" s="4" t="n">
        <v>9</v>
      </c>
      <c r="B23" s="4" t="n">
        <v>10.59</v>
      </c>
      <c r="C23" s="4" t="inlineStr">
        <is>
          <t>90066</t>
        </is>
      </c>
      <c r="D23" s="4" t="inlineStr">
        <is>
          <t>PROPERTYZIPCODE</t>
        </is>
      </c>
    </row>
    <row r="24">
      <c r="A24" s="4" t="n">
        <v>5</v>
      </c>
      <c r="B24" s="4" t="n">
        <v>5.88</v>
      </c>
      <c r="C24" s="4" t="inlineStr">
        <is>
          <t>90034</t>
        </is>
      </c>
      <c r="D24" s="4" t="inlineStr">
        <is>
          <t>PROPERTYZIPCODE</t>
        </is>
      </c>
    </row>
    <row r="25">
      <c r="A25" s="4" t="n">
        <v>4</v>
      </c>
      <c r="B25" s="4" t="n">
        <v>4.71</v>
      </c>
      <c r="C25" s="4" t="inlineStr">
        <is>
          <t>90403</t>
        </is>
      </c>
      <c r="D25" s="4" t="inlineStr">
        <is>
          <t>PROPERTYZIPCODE</t>
        </is>
      </c>
    </row>
    <row r="26">
      <c r="A26" s="4" t="n">
        <v>4</v>
      </c>
      <c r="B26" s="4" t="n">
        <v>4.71</v>
      </c>
      <c r="C26" s="4" t="inlineStr">
        <is>
          <t>90245</t>
        </is>
      </c>
      <c r="D26" s="4" t="inlineStr">
        <is>
          <t>PROPERTYZIPCODE</t>
        </is>
      </c>
    </row>
    <row r="27">
      <c r="A27" s="4" t="n">
        <v>4</v>
      </c>
      <c r="B27" s="4" t="n">
        <v>4.71</v>
      </c>
      <c r="C27" s="4" t="inlineStr">
        <is>
          <t>90291</t>
        </is>
      </c>
      <c r="D27" s="4" t="inlineStr">
        <is>
          <t>PROPERTYZIPCODE</t>
        </is>
      </c>
    </row>
    <row r="28">
      <c r="A28" s="4" t="n">
        <v>4</v>
      </c>
      <c r="B28" s="4" t="n">
        <v>4.71</v>
      </c>
      <c r="C28" s="4" t="inlineStr">
        <is>
          <t>90277</t>
        </is>
      </c>
      <c r="D28" s="4" t="inlineStr">
        <is>
          <t>PROPERTYZIPCODE</t>
        </is>
      </c>
    </row>
    <row r="29">
      <c r="A29" s="4" t="n">
        <v>3</v>
      </c>
      <c r="B29" s="4" t="n">
        <v>3.53</v>
      </c>
      <c r="C29" s="4" t="inlineStr">
        <is>
          <t>90401</t>
        </is>
      </c>
      <c r="D29" s="4" t="inlineStr">
        <is>
          <t>PROPERTYZIPCODE</t>
        </is>
      </c>
    </row>
    <row r="30">
      <c r="A30" s="4" t="n">
        <v>3</v>
      </c>
      <c r="B30" s="4" t="n">
        <v>3.53</v>
      </c>
      <c r="C30" s="4" t="inlineStr">
        <is>
          <t>90717</t>
        </is>
      </c>
      <c r="D30" s="4" t="inlineStr">
        <is>
          <t>PROPERTYZIPCODE</t>
        </is>
      </c>
    </row>
    <row r="31">
      <c r="A31" s="4" t="n">
        <v>2</v>
      </c>
      <c r="B31" s="4" t="n">
        <v>2.35</v>
      </c>
      <c r="C31" s="4" t="inlineStr">
        <is>
          <t>90254</t>
        </is>
      </c>
      <c r="D31" s="4" t="inlineStr">
        <is>
          <t>PROPERTYZIPCODE</t>
        </is>
      </c>
    </row>
    <row r="32">
      <c r="A32" s="4" t="n">
        <v>2</v>
      </c>
      <c r="B32" s="4" t="n">
        <v>2.35</v>
      </c>
      <c r="C32" s="4" t="inlineStr">
        <is>
          <t>90212</t>
        </is>
      </c>
      <c r="D32" s="4" t="inlineStr">
        <is>
          <t>PROPERTYZIPCODE</t>
        </is>
      </c>
    </row>
    <row r="33">
      <c r="A33" s="4" t="n">
        <v>2</v>
      </c>
      <c r="B33" s="4" t="n">
        <v>2.35</v>
      </c>
      <c r="C33" s="4" t="inlineStr">
        <is>
          <t>90045</t>
        </is>
      </c>
      <c r="D33" s="4" t="inlineStr">
        <is>
          <t>PROPERTYZIPCODE</t>
        </is>
      </c>
    </row>
    <row r="34">
      <c r="A34" s="4" t="n">
        <v>2</v>
      </c>
      <c r="B34" s="4" t="n">
        <v>2.35</v>
      </c>
      <c r="C34" s="4" t="inlineStr">
        <is>
          <t>90710</t>
        </is>
      </c>
      <c r="D34" s="4" t="inlineStr">
        <is>
          <t>PROPERTYZIPCODE</t>
        </is>
      </c>
    </row>
    <row r="35">
      <c r="A35" s="4" t="n">
        <v>2</v>
      </c>
      <c r="B35" s="4" t="n">
        <v>2.35</v>
      </c>
      <c r="C35" s="4" t="inlineStr">
        <is>
          <t>90503</t>
        </is>
      </c>
      <c r="D35" s="4" t="inlineStr">
        <is>
          <t>PROPERTYZIPCODE</t>
        </is>
      </c>
    </row>
    <row r="36">
      <c r="A36" s="4" t="n">
        <v>2</v>
      </c>
      <c r="B36" s="4" t="n">
        <v>2.35</v>
      </c>
      <c r="C36" s="4" t="inlineStr">
        <is>
          <t>90402</t>
        </is>
      </c>
      <c r="D36" s="4" t="inlineStr">
        <is>
          <t>PROPERTYZIPCODE</t>
        </is>
      </c>
    </row>
    <row r="37">
      <c r="A37" s="4" t="n">
        <v>2</v>
      </c>
      <c r="B37" s="4" t="n">
        <v>2.35</v>
      </c>
      <c r="C37" s="4" t="inlineStr">
        <is>
          <t>90024</t>
        </is>
      </c>
      <c r="D37" s="4" t="inlineStr">
        <is>
          <t>PROPERTYZIPCODE</t>
        </is>
      </c>
    </row>
    <row r="38">
      <c r="A38" s="4" t="n">
        <v>2</v>
      </c>
      <c r="B38" s="4" t="n">
        <v>2.35</v>
      </c>
      <c r="C38" s="4" t="inlineStr">
        <is>
          <t>90405</t>
        </is>
      </c>
      <c r="D38" s="4" t="inlineStr">
        <is>
          <t>PROPERTYZIPCODE</t>
        </is>
      </c>
    </row>
    <row r="39">
      <c r="A39" s="4" t="n">
        <v>2</v>
      </c>
      <c r="B39" s="4" t="n">
        <v>2.35</v>
      </c>
      <c r="C39" s="4" t="inlineStr">
        <is>
          <t>90211</t>
        </is>
      </c>
      <c r="D39" s="4" t="inlineStr">
        <is>
          <t>PROPERTYZIPCODE</t>
        </is>
      </c>
    </row>
    <row r="40">
      <c r="A40" s="4" t="n">
        <v>1</v>
      </c>
      <c r="B40" s="4" t="n">
        <v>1.18</v>
      </c>
      <c r="C40" s="4" t="inlineStr">
        <is>
          <t>90731</t>
        </is>
      </c>
      <c r="D40" s="4" t="inlineStr">
        <is>
          <t>PROPERTYZIPCODE</t>
        </is>
      </c>
    </row>
    <row r="41">
      <c r="A41" s="4" t="n">
        <v>1</v>
      </c>
      <c r="B41" s="4" t="n">
        <v>1.18</v>
      </c>
      <c r="C41" s="4" t="inlineStr">
        <is>
          <t>90293</t>
        </is>
      </c>
      <c r="D41" s="4" t="inlineStr">
        <is>
          <t>PROPERTYZIPCODE</t>
        </is>
      </c>
    </row>
    <row r="42">
      <c r="A42" s="4" t="n">
        <v>1</v>
      </c>
      <c r="B42" s="4" t="n">
        <v>1.18</v>
      </c>
      <c r="C42" s="4" t="inlineStr">
        <is>
          <t>90064</t>
        </is>
      </c>
      <c r="D42" s="4" t="inlineStr">
        <is>
          <t>PROPERTYZIPCODE</t>
        </is>
      </c>
    </row>
    <row r="43">
      <c r="A43" s="4" t="n">
        <v>1</v>
      </c>
      <c r="B43" s="4" t="n">
        <v>1.18</v>
      </c>
      <c r="C43" s="4" t="inlineStr">
        <is>
          <t>90210</t>
        </is>
      </c>
      <c r="D43" s="4" t="inlineStr">
        <is>
          <t>PROPERTYZIPCODE</t>
        </is>
      </c>
    </row>
    <row r="44">
      <c r="A44" s="4" t="n">
        <v>1</v>
      </c>
      <c r="B44" s="4" t="n">
        <v>1.18</v>
      </c>
      <c r="C44" s="4" t="inlineStr">
        <is>
          <t>90278</t>
        </is>
      </c>
      <c r="D44" s="4" t="inlineStr">
        <is>
          <t>PROPERTYZIPCODE</t>
        </is>
      </c>
    </row>
    <row r="45">
      <c r="A45" s="4" t="n">
        <v>1</v>
      </c>
      <c r="B45" s="4" t="n">
        <v>1.18</v>
      </c>
      <c r="C45" s="4" t="inlineStr">
        <is>
          <t>91403</t>
        </is>
      </c>
      <c r="D45" s="4" t="inlineStr">
        <is>
          <t>PROPERTYZIPCODE</t>
        </is>
      </c>
    </row>
    <row r="46">
      <c r="A46" s="4" t="n">
        <v>1</v>
      </c>
      <c r="B46" s="4" t="n">
        <v>1.18</v>
      </c>
      <c r="C46" s="4" t="inlineStr">
        <is>
          <t>92843</t>
        </is>
      </c>
      <c r="D46" s="4" t="inlineStr">
        <is>
          <t>PROPERTYZIPCODE</t>
        </is>
      </c>
    </row>
    <row r="47">
      <c r="A47" s="4" t="n">
        <v>1</v>
      </c>
      <c r="B47" s="4" t="n">
        <v>1.18</v>
      </c>
      <c r="C47" s="4" t="inlineStr">
        <is>
          <t>90266</t>
        </is>
      </c>
      <c r="D47" s="4" t="inlineStr">
        <is>
          <t>PROPERTYZIPCODE</t>
        </is>
      </c>
    </row>
    <row r="48">
      <c r="A48" s="4" t="n">
        <v>1</v>
      </c>
      <c r="B48" s="4" t="n">
        <v>1.18</v>
      </c>
      <c r="C48" s="4" t="inlineStr">
        <is>
          <t>91405</t>
        </is>
      </c>
      <c r="D48" s="4" t="inlineStr">
        <is>
          <t>PROPERTYZIPCODE</t>
        </is>
      </c>
    </row>
    <row r="49">
      <c r="A49" s="4" t="n">
        <v>1</v>
      </c>
      <c r="B49" s="4" t="n">
        <v>1.18</v>
      </c>
      <c r="C49" s="4" t="inlineStr">
        <is>
          <t>28557</t>
        </is>
      </c>
      <c r="D49" s="4" t="inlineStr">
        <is>
          <t>PROPERTYZIPCODE</t>
        </is>
      </c>
    </row>
    <row r="50">
      <c r="A50" s="9" t="n">
        <v>85</v>
      </c>
      <c r="B50" s="9" t="n">
        <v>100</v>
      </c>
      <c r="D50" s="9" t="inlineStr">
        <is>
          <t>Total PROPERTYZIPCODE</t>
        </is>
      </c>
    </row>
    <row r="51">
      <c r="A51" s="4" t="n">
        <v>80</v>
      </c>
      <c r="B51" s="4" t="n">
        <v>94.12</v>
      </c>
      <c r="C51" s="4" t="inlineStr">
        <is>
          <t>GARDEN</t>
        </is>
      </c>
      <c r="D51" s="4" t="inlineStr">
        <is>
          <t>Property Type</t>
        </is>
      </c>
    </row>
    <row r="52">
      <c r="A52" s="4" t="n">
        <v>4</v>
      </c>
      <c r="B52" s="4" t="n">
        <v>4.71</v>
      </c>
      <c r="C52" s="4" t="inlineStr">
        <is>
          <t>MIDRISE</t>
        </is>
      </c>
      <c r="D52" s="4" t="inlineStr">
        <is>
          <t>Property Type</t>
        </is>
      </c>
    </row>
    <row r="53">
      <c r="A53" s="4" t="n">
        <v>1</v>
      </c>
      <c r="B53" s="4" t="n">
        <v>1.18</v>
      </c>
      <c r="C53" s="4" t="inlineStr">
        <is>
          <t>HIRISE</t>
        </is>
      </c>
      <c r="D53" s="4" t="inlineStr">
        <is>
          <t>Property Type</t>
        </is>
      </c>
    </row>
    <row r="54">
      <c r="A54" s="9" t="n">
        <v>85</v>
      </c>
      <c r="B54" s="9" t="n">
        <v>100</v>
      </c>
      <c r="D54" s="9" t="inlineStr">
        <is>
          <t>Total Property Type</t>
        </is>
      </c>
    </row>
    <row r="55">
      <c r="A55" s="4" t="n">
        <v>5</v>
      </c>
      <c r="B55" s="4" t="n">
        <v>5.88</v>
      </c>
      <c r="C55" s="4" t="inlineStr">
        <is>
          <t>Less than 5 years</t>
        </is>
      </c>
      <c r="D55" s="4" t="inlineStr">
        <is>
          <t>Age of Property</t>
        </is>
      </c>
    </row>
    <row r="56">
      <c r="A56" s="4" t="n">
        <v>20</v>
      </c>
      <c r="B56" s="4" t="n">
        <v>23.53</v>
      </c>
      <c r="C56" s="4" t="inlineStr">
        <is>
          <t>5-9 years</t>
        </is>
      </c>
      <c r="D56" s="4" t="inlineStr">
        <is>
          <t>Age of Property</t>
        </is>
      </c>
    </row>
    <row r="57">
      <c r="A57" s="4" t="n">
        <v>12</v>
      </c>
      <c r="B57" s="4" t="n">
        <v>14.12</v>
      </c>
      <c r="C57" s="4" t="inlineStr">
        <is>
          <t>10-19 years</t>
        </is>
      </c>
      <c r="D57" s="4" t="inlineStr">
        <is>
          <t>Age of Property</t>
        </is>
      </c>
    </row>
    <row r="58">
      <c r="A58" s="4" t="n">
        <v>48</v>
      </c>
      <c r="B58" s="4" t="n">
        <v>56.47</v>
      </c>
      <c r="C58" s="4" t="inlineStr">
        <is>
          <t>20+ years</t>
        </is>
      </c>
      <c r="D58" s="4" t="inlineStr">
        <is>
          <t>Age of Property</t>
        </is>
      </c>
    </row>
    <row r="59">
      <c r="A59" s="9" t="n">
        <v>85</v>
      </c>
      <c r="B59" s="9" t="n">
        <v>100</v>
      </c>
      <c r="D59" s="9" t="inlineStr">
        <is>
          <t>Total Age of Property</t>
        </is>
      </c>
    </row>
    <row r="60">
      <c r="A60" s="4" t="n">
        <v>79</v>
      </c>
      <c r="B60" s="4" t="n">
        <v>92.94</v>
      </c>
      <c r="C60" s="4" t="inlineStr">
        <is>
          <t>Less than 100</t>
        </is>
      </c>
      <c r="D60" s="4" t="inlineStr">
        <is>
          <t>Property Size</t>
        </is>
      </c>
    </row>
    <row r="61">
      <c r="A61" s="4" t="n">
        <v>1</v>
      </c>
      <c r="B61" s="4" t="n">
        <v>1.18</v>
      </c>
      <c r="C61" s="4" t="inlineStr">
        <is>
          <t>100-199</t>
        </is>
      </c>
      <c r="D61" s="4" t="inlineStr">
        <is>
          <t>Property Size</t>
        </is>
      </c>
    </row>
    <row r="62">
      <c r="A62" s="4" t="n">
        <v>2</v>
      </c>
      <c r="B62" s="4" t="n">
        <v>2.35</v>
      </c>
      <c r="C62" s="4" t="inlineStr">
        <is>
          <t>200-299</t>
        </is>
      </c>
      <c r="D62" s="4" t="inlineStr">
        <is>
          <t>Property Size</t>
        </is>
      </c>
    </row>
    <row r="63">
      <c r="A63" s="4" t="n">
        <v>2</v>
      </c>
      <c r="B63" s="4" t="n">
        <v>2.35</v>
      </c>
      <c r="C63" s="4" t="inlineStr">
        <is>
          <t>300-399</t>
        </is>
      </c>
      <c r="D63" s="4" t="inlineStr">
        <is>
          <t>Property Size</t>
        </is>
      </c>
    </row>
    <row r="64">
      <c r="A64" s="4" t="n">
        <v>1</v>
      </c>
      <c r="B64" s="4" t="n">
        <v>1.18</v>
      </c>
      <c r="C64" s="4" t="inlineStr">
        <is>
          <t>500+</t>
        </is>
      </c>
      <c r="D64" s="4" t="inlineStr">
        <is>
          <t>Property Size</t>
        </is>
      </c>
    </row>
    <row r="65">
      <c r="A65" s="9" t="n">
        <v>85</v>
      </c>
      <c r="B65" s="9" t="n">
        <v>100</v>
      </c>
      <c r="D65" s="9" t="inlineStr">
        <is>
          <t>Total Property Size</t>
        </is>
      </c>
    </row>
    <row r="66">
      <c r="A66" s="4" t="n">
        <v>67</v>
      </c>
      <c r="B66" s="4" t="n">
        <v>78.81999999999999</v>
      </c>
      <c r="C66" s="4" t="inlineStr">
        <is>
          <t>MARKETRATE</t>
        </is>
      </c>
      <c r="D66" s="4" t="inlineStr">
        <is>
          <t>Rent Type</t>
        </is>
      </c>
    </row>
    <row r="67">
      <c r="A67" s="4" t="n">
        <v>18</v>
      </c>
      <c r="B67" s="4" t="n">
        <v>21.18</v>
      </c>
      <c r="C67" s="4" t="inlineStr">
        <is>
          <t>AFFORDABLE</t>
        </is>
      </c>
      <c r="D67" s="4" t="inlineStr">
        <is>
          <t>Rent Type</t>
        </is>
      </c>
    </row>
    <row r="68">
      <c r="A68" s="9" t="n">
        <v>85</v>
      </c>
      <c r="B68" s="9" t="n">
        <v>100</v>
      </c>
      <c r="D68" s="9" t="inlineStr">
        <is>
          <t>Total Rent Type</t>
        </is>
      </c>
    </row>
    <row r="69"/>
  </sheetData>
  <mergeCells count="2">
    <mergeCell ref="A19:D19"/>
    <mergeCell ref="A1:B1"/>
  </mergeCells>
  <pageMargins left="0.75" right="0.75" top="1" bottom="1" header="0.5" footer="0.5"/>
</worksheet>
</file>

<file path=xl/worksheets/sheet42.xml><?xml version="1.0" encoding="utf-8"?>
<worksheet xmlns="http://schemas.openxmlformats.org/spreadsheetml/2006/main">
  <sheetPr>
    <outlinePr summaryBelow="1" summaryRight="1"/>
    <pageSetUpPr/>
  </sheetPr>
  <dimension ref="A1:D71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7336</v>
      </c>
    </row>
    <row r="3">
      <c r="A3" s="6" t="inlineStr">
        <is>
          <t>Sample (Total number of properties)</t>
        </is>
      </c>
      <c r="B3" s="4" t="n">
        <v>157</v>
      </c>
    </row>
    <row r="4">
      <c r="A4" s="6" t="inlineStr">
        <is>
          <t>Average property taxes per unit</t>
        </is>
      </c>
      <c r="B4" s="7" t="n">
        <v>2103</v>
      </c>
    </row>
    <row r="5">
      <c r="A5" s="6" t="inlineStr">
        <is>
          <t>Average payroll expenses per unit</t>
        </is>
      </c>
      <c r="B5" s="7" t="n">
        <v>986</v>
      </c>
    </row>
    <row r="6">
      <c r="A6" s="6" t="inlineStr">
        <is>
          <t>Average capital expenditures per unit</t>
        </is>
      </c>
      <c r="B6" s="7" t="n">
        <v>258</v>
      </c>
    </row>
    <row r="7">
      <c r="A7" s="6" t="inlineStr">
        <is>
          <t>Average mortgage per unit</t>
        </is>
      </c>
      <c r="B7" s="7" t="n">
        <v>9441</v>
      </c>
    </row>
    <row r="8">
      <c r="A8" s="6" t="inlineStr">
        <is>
          <t>Average total operating expenses per unit</t>
        </is>
      </c>
      <c r="B8" s="7" t="n">
        <v>6156</v>
      </c>
    </row>
    <row r="9">
      <c r="A9" s="6" t="inlineStr">
        <is>
          <t>Average total expenses per unit</t>
        </is>
      </c>
      <c r="B9" s="7" t="n">
        <v>18943</v>
      </c>
    </row>
    <row r="10">
      <c r="A10" s="6" t="inlineStr">
        <is>
          <t>Average total profit per unit</t>
        </is>
      </c>
      <c r="B10" s="7" t="n">
        <v>2371</v>
      </c>
    </row>
    <row r="11">
      <c r="A11" s="6" t="inlineStr">
        <is>
          <t>Property taxes per dollar of rent</t>
        </is>
      </c>
      <c r="B11" s="4" t="inlineStr">
        <is>
          <t>10 cents</t>
        </is>
      </c>
    </row>
    <row r="12">
      <c r="A12" s="6" t="inlineStr">
        <is>
          <t>Payroll expenses per dollar of rent</t>
        </is>
      </c>
      <c r="B12" s="4" t="inlineStr">
        <is>
          <t>5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44 cents</t>
        </is>
      </c>
    </row>
    <row r="15">
      <c r="A15" s="6" t="inlineStr">
        <is>
          <t>Total operating expenses per dollar of rent</t>
        </is>
      </c>
      <c r="B15" s="4" t="inlineStr">
        <is>
          <t>29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19</v>
      </c>
      <c r="B21" s="4" t="n">
        <v>12.1</v>
      </c>
      <c r="C21" s="4" t="inlineStr">
        <is>
          <t>90019</t>
        </is>
      </c>
      <c r="D21" s="4" t="inlineStr">
        <is>
          <t>PROPERTYZIPCODE</t>
        </is>
      </c>
    </row>
    <row r="22">
      <c r="A22" s="4" t="n">
        <v>19</v>
      </c>
      <c r="B22" s="4" t="n">
        <v>12.1</v>
      </c>
      <c r="C22" s="4" t="inlineStr">
        <is>
          <t>90008</t>
        </is>
      </c>
      <c r="D22" s="4" t="inlineStr">
        <is>
          <t>PROPERTYZIPCODE</t>
        </is>
      </c>
    </row>
    <row r="23">
      <c r="A23" s="4" t="n">
        <v>13</v>
      </c>
      <c r="B23" s="4" t="n">
        <v>8.279999999999999</v>
      </c>
      <c r="C23" s="4" t="inlineStr">
        <is>
          <t>90034</t>
        </is>
      </c>
      <c r="D23" s="4" t="inlineStr">
        <is>
          <t>PROPERTYZIPCODE</t>
        </is>
      </c>
    </row>
    <row r="24">
      <c r="A24" s="4" t="n">
        <v>12</v>
      </c>
      <c r="B24" s="4" t="n">
        <v>7.64</v>
      </c>
      <c r="C24" s="4" t="inlineStr">
        <is>
          <t>90016</t>
        </is>
      </c>
      <c r="D24" s="4" t="inlineStr">
        <is>
          <t>PROPERTYZIPCODE</t>
        </is>
      </c>
    </row>
    <row r="25">
      <c r="A25" s="4" t="n">
        <v>12</v>
      </c>
      <c r="B25" s="4" t="n">
        <v>7.64</v>
      </c>
      <c r="C25" s="4" t="inlineStr">
        <is>
          <t>90043</t>
        </is>
      </c>
      <c r="D25" s="4" t="inlineStr">
        <is>
          <t>PROPERTYZIPCODE</t>
        </is>
      </c>
    </row>
    <row r="26">
      <c r="A26" s="4" t="n">
        <v>11</v>
      </c>
      <c r="B26" s="4" t="n">
        <v>7.01</v>
      </c>
      <c r="C26" s="4" t="inlineStr">
        <is>
          <t>90018</t>
        </is>
      </c>
      <c r="D26" s="4" t="inlineStr">
        <is>
          <t>PROPERTYZIPCODE</t>
        </is>
      </c>
    </row>
    <row r="27">
      <c r="A27" s="4" t="n">
        <v>10</v>
      </c>
      <c r="B27" s="4" t="n">
        <v>6.37</v>
      </c>
      <c r="C27" s="4" t="inlineStr">
        <is>
          <t>90011</t>
        </is>
      </c>
      <c r="D27" s="4" t="inlineStr">
        <is>
          <t>PROPERTYZIPCODE</t>
        </is>
      </c>
    </row>
    <row r="28">
      <c r="A28" s="4" t="n">
        <v>9</v>
      </c>
      <c r="B28" s="4" t="n">
        <v>5.73</v>
      </c>
      <c r="C28" s="4" t="inlineStr">
        <is>
          <t>90037</t>
        </is>
      </c>
      <c r="D28" s="4" t="inlineStr">
        <is>
          <t>PROPERTYZIPCODE</t>
        </is>
      </c>
    </row>
    <row r="29">
      <c r="A29" s="4" t="n">
        <v>8</v>
      </c>
      <c r="B29" s="4" t="n">
        <v>5.1</v>
      </c>
      <c r="C29" s="4" t="inlineStr">
        <is>
          <t>90007</t>
        </is>
      </c>
      <c r="D29" s="4" t="inlineStr">
        <is>
          <t>PROPERTYZIPCODE</t>
        </is>
      </c>
    </row>
    <row r="30">
      <c r="A30" s="4" t="n">
        <v>7</v>
      </c>
      <c r="B30" s="4" t="n">
        <v>4.46</v>
      </c>
      <c r="C30" s="4" t="inlineStr">
        <is>
          <t>90035</t>
        </is>
      </c>
      <c r="D30" s="4" t="inlineStr">
        <is>
          <t>PROPERTYZIPCODE</t>
        </is>
      </c>
    </row>
    <row r="31">
      <c r="A31" s="4" t="n">
        <v>6</v>
      </c>
      <c r="B31" s="4" t="n">
        <v>3.82</v>
      </c>
      <c r="C31" s="4" t="inlineStr">
        <is>
          <t>90003</t>
        </is>
      </c>
      <c r="D31" s="4" t="inlineStr">
        <is>
          <t>PROPERTYZIPCODE</t>
        </is>
      </c>
    </row>
    <row r="32">
      <c r="A32" s="4" t="n">
        <v>5</v>
      </c>
      <c r="B32" s="4" t="n">
        <v>3.18</v>
      </c>
      <c r="C32" s="4" t="inlineStr">
        <is>
          <t>90044</t>
        </is>
      </c>
      <c r="D32" s="4" t="inlineStr">
        <is>
          <t>PROPERTYZIPCODE</t>
        </is>
      </c>
    </row>
    <row r="33">
      <c r="A33" s="4" t="n">
        <v>3</v>
      </c>
      <c r="B33" s="4" t="n">
        <v>1.91</v>
      </c>
      <c r="C33" s="4" t="inlineStr">
        <is>
          <t>90232</t>
        </is>
      </c>
      <c r="D33" s="4" t="inlineStr">
        <is>
          <t>PROPERTYZIPCODE</t>
        </is>
      </c>
    </row>
    <row r="34">
      <c r="A34" s="4" t="n">
        <v>3</v>
      </c>
      <c r="B34" s="4" t="n">
        <v>1.91</v>
      </c>
      <c r="C34" s="4" t="inlineStr">
        <is>
          <t>90006</t>
        </is>
      </c>
      <c r="D34" s="4" t="inlineStr">
        <is>
          <t>PROPERTYZIPCODE</t>
        </is>
      </c>
    </row>
    <row r="35">
      <c r="A35" s="4" t="n">
        <v>3</v>
      </c>
      <c r="B35" s="4" t="n">
        <v>1.91</v>
      </c>
      <c r="C35" s="4" t="inlineStr">
        <is>
          <t>92701</t>
        </is>
      </c>
      <c r="D35" s="4" t="inlineStr">
        <is>
          <t>PROPERTYZIPCODE</t>
        </is>
      </c>
    </row>
    <row r="36">
      <c r="A36" s="4" t="n">
        <v>2</v>
      </c>
      <c r="B36" s="4" t="n">
        <v>1.27</v>
      </c>
      <c r="C36" s="4" t="inlineStr">
        <is>
          <t>92832</t>
        </is>
      </c>
      <c r="D36" s="4" t="inlineStr">
        <is>
          <t>PROPERTYZIPCODE</t>
        </is>
      </c>
    </row>
    <row r="37">
      <c r="A37" s="4" t="n">
        <v>2</v>
      </c>
      <c r="B37" s="4" t="n">
        <v>1.27</v>
      </c>
      <c r="C37" s="4" t="inlineStr">
        <is>
          <t>90813</t>
        </is>
      </c>
      <c r="D37" s="4" t="inlineStr">
        <is>
          <t>PROPERTYZIPCODE</t>
        </is>
      </c>
    </row>
    <row r="38">
      <c r="A38" s="4" t="n">
        <v>2</v>
      </c>
      <c r="B38" s="4" t="n">
        <v>1.27</v>
      </c>
      <c r="C38" s="4" t="inlineStr">
        <is>
          <t>90047</t>
        </is>
      </c>
      <c r="D38" s="4" t="inlineStr">
        <is>
          <t>PROPERTYZIPCODE</t>
        </is>
      </c>
    </row>
    <row r="39">
      <c r="A39" s="4" t="n">
        <v>1</v>
      </c>
      <c r="B39" s="4" t="n">
        <v>0.64</v>
      </c>
      <c r="C39" s="4" t="inlineStr">
        <is>
          <t>91104</t>
        </is>
      </c>
      <c r="D39" s="4" t="inlineStr">
        <is>
          <t>PROPERTYZIPCODE</t>
        </is>
      </c>
    </row>
    <row r="40">
      <c r="A40" s="4" t="n">
        <v>1</v>
      </c>
      <c r="B40" s="4" t="n">
        <v>0.64</v>
      </c>
      <c r="C40" s="4" t="inlineStr">
        <is>
          <t>90405</t>
        </is>
      </c>
      <c r="D40" s="4" t="inlineStr">
        <is>
          <t>PROPERTYZIPCODE</t>
        </is>
      </c>
    </row>
    <row r="41">
      <c r="A41" s="4" t="n">
        <v>1</v>
      </c>
      <c r="B41" s="4" t="n">
        <v>0.64</v>
      </c>
      <c r="C41" s="4" t="inlineStr">
        <is>
          <t>90015</t>
        </is>
      </c>
      <c r="D41" s="4" t="inlineStr">
        <is>
          <t>PROPERTYZIPCODE</t>
        </is>
      </c>
    </row>
    <row r="42">
      <c r="A42" s="4" t="n">
        <v>1</v>
      </c>
      <c r="B42" s="4" t="n">
        <v>0.64</v>
      </c>
      <c r="C42" s="4" t="inlineStr">
        <is>
          <t>90014</t>
        </is>
      </c>
      <c r="D42" s="4" t="inlineStr">
        <is>
          <t>PROPERTYZIPCODE</t>
        </is>
      </c>
    </row>
    <row r="43">
      <c r="A43" s="4" t="n">
        <v>1</v>
      </c>
      <c r="B43" s="4" t="n">
        <v>0.64</v>
      </c>
      <c r="C43" s="4" t="inlineStr">
        <is>
          <t>92869</t>
        </is>
      </c>
      <c r="D43" s="4" t="inlineStr">
        <is>
          <t>PROPERTYZIPCODE</t>
        </is>
      </c>
    </row>
    <row r="44">
      <c r="A44" s="4" t="n">
        <v>1</v>
      </c>
      <c r="B44" s="4" t="n">
        <v>0.64</v>
      </c>
      <c r="C44" s="4" t="inlineStr">
        <is>
          <t>90262</t>
        </is>
      </c>
      <c r="D44" s="4" t="inlineStr">
        <is>
          <t>PROPERTYZIPCODE</t>
        </is>
      </c>
    </row>
    <row r="45">
      <c r="A45" s="4" t="n">
        <v>1</v>
      </c>
      <c r="B45" s="4" t="n">
        <v>0.64</v>
      </c>
      <c r="C45" s="4" t="inlineStr">
        <is>
          <t>90250</t>
        </is>
      </c>
      <c r="D45" s="4" t="inlineStr">
        <is>
          <t>PROPERTYZIPCODE</t>
        </is>
      </c>
    </row>
    <row r="46">
      <c r="A46" s="4" t="n">
        <v>1</v>
      </c>
      <c r="B46" s="4" t="n">
        <v>0.64</v>
      </c>
      <c r="C46" s="4" t="inlineStr">
        <is>
          <t>90505</t>
        </is>
      </c>
      <c r="D46" s="4" t="inlineStr">
        <is>
          <t>PROPERTYZIPCODE</t>
        </is>
      </c>
    </row>
    <row r="47">
      <c r="A47" s="4" t="n">
        <v>1</v>
      </c>
      <c r="B47" s="4" t="n">
        <v>0.64</v>
      </c>
      <c r="C47" s="4" t="inlineStr">
        <is>
          <t>92707</t>
        </is>
      </c>
      <c r="D47" s="4" t="inlineStr">
        <is>
          <t>PROPERTYZIPCODE</t>
        </is>
      </c>
    </row>
    <row r="48">
      <c r="A48" s="4" t="n">
        <v>1</v>
      </c>
      <c r="B48" s="4" t="n">
        <v>0.64</v>
      </c>
      <c r="C48" s="4" t="inlineStr">
        <is>
          <t>90062</t>
        </is>
      </c>
      <c r="D48" s="4" t="inlineStr">
        <is>
          <t>PROPERTYZIPCODE</t>
        </is>
      </c>
    </row>
    <row r="49">
      <c r="A49" s="4" t="n">
        <v>1</v>
      </c>
      <c r="B49" s="4" t="n">
        <v>0.64</v>
      </c>
      <c r="C49" s="4" t="inlineStr">
        <is>
          <t>90021</t>
        </is>
      </c>
      <c r="D49" s="4" t="inlineStr">
        <is>
          <t>PROPERTYZIPCODE</t>
        </is>
      </c>
    </row>
    <row r="50">
      <c r="A50" s="9" t="n">
        <v>157</v>
      </c>
      <c r="B50" s="9" t="n">
        <v>100</v>
      </c>
      <c r="D50" s="9" t="inlineStr">
        <is>
          <t>Total PROPERTYZIPCODE</t>
        </is>
      </c>
    </row>
    <row r="51">
      <c r="A51" s="4" t="n">
        <v>146</v>
      </c>
      <c r="B51" s="4" t="n">
        <v>92.98999999999999</v>
      </c>
      <c r="C51" s="4" t="inlineStr">
        <is>
          <t>GARDEN</t>
        </is>
      </c>
      <c r="D51" s="4" t="inlineStr">
        <is>
          <t>Property Type</t>
        </is>
      </c>
    </row>
    <row r="52">
      <c r="A52" s="4" t="n">
        <v>4</v>
      </c>
      <c r="B52" s="4" t="n">
        <v>2.55</v>
      </c>
      <c r="C52" s="4" t="inlineStr">
        <is>
          <t>MIDRISE</t>
        </is>
      </c>
      <c r="D52" s="4" t="inlineStr">
        <is>
          <t>Property Type</t>
        </is>
      </c>
    </row>
    <row r="53">
      <c r="A53" s="4" t="n">
        <v>3</v>
      </c>
      <c r="B53" s="4" t="n">
        <v>1.91</v>
      </c>
      <c r="C53" s="4" t="inlineStr">
        <is>
          <t>SENIOR</t>
        </is>
      </c>
      <c r="D53" s="4" t="inlineStr">
        <is>
          <t>Property Type</t>
        </is>
      </c>
    </row>
    <row r="54">
      <c r="A54" s="4" t="n">
        <v>3</v>
      </c>
      <c r="B54" s="4" t="n">
        <v>1.91</v>
      </c>
      <c r="C54" s="4" t="inlineStr">
        <is>
          <t>STUDENT</t>
        </is>
      </c>
      <c r="D54" s="4" t="inlineStr">
        <is>
          <t>Property Type</t>
        </is>
      </c>
    </row>
    <row r="55">
      <c r="A55" s="4" t="n">
        <v>1</v>
      </c>
      <c r="B55" s="4" t="n">
        <v>0.64</v>
      </c>
      <c r="C55" s="4" t="inlineStr">
        <is>
          <t>HIRISE</t>
        </is>
      </c>
      <c r="D55" s="4" t="inlineStr">
        <is>
          <t>Property Type</t>
        </is>
      </c>
    </row>
    <row r="56">
      <c r="A56" s="9" t="n">
        <v>157</v>
      </c>
      <c r="B56" s="9" t="n">
        <v>100</v>
      </c>
      <c r="D56" s="9" t="inlineStr">
        <is>
          <t>Total Property Type</t>
        </is>
      </c>
    </row>
    <row r="57">
      <c r="A57" s="4" t="n">
        <v>17</v>
      </c>
      <c r="B57" s="4" t="n">
        <v>10.83</v>
      </c>
      <c r="C57" s="4" t="inlineStr">
        <is>
          <t>Less than 5 years</t>
        </is>
      </c>
      <c r="D57" s="4" t="inlineStr">
        <is>
          <t>Age of Property</t>
        </is>
      </c>
    </row>
    <row r="58">
      <c r="A58" s="4" t="n">
        <v>47</v>
      </c>
      <c r="B58" s="4" t="n">
        <v>29.94</v>
      </c>
      <c r="C58" s="4" t="inlineStr">
        <is>
          <t>5-9 years</t>
        </is>
      </c>
      <c r="D58" s="4" t="inlineStr">
        <is>
          <t>Age of Property</t>
        </is>
      </c>
    </row>
    <row r="59">
      <c r="A59" s="4" t="n">
        <v>16</v>
      </c>
      <c r="B59" s="4" t="n">
        <v>10.19</v>
      </c>
      <c r="C59" s="4" t="inlineStr">
        <is>
          <t>10-19 years</t>
        </is>
      </c>
      <c r="D59" s="4" t="inlineStr">
        <is>
          <t>Age of Property</t>
        </is>
      </c>
    </row>
    <row r="60">
      <c r="A60" s="4" t="n">
        <v>77</v>
      </c>
      <c r="B60" s="4" t="n">
        <v>49.04</v>
      </c>
      <c r="C60" s="4" t="inlineStr">
        <is>
          <t>20+ years</t>
        </is>
      </c>
      <c r="D60" s="4" t="inlineStr">
        <is>
          <t>Age of Property</t>
        </is>
      </c>
    </row>
    <row r="61">
      <c r="A61" s="9" t="n">
        <v>157</v>
      </c>
      <c r="B61" s="9" t="n">
        <v>100</v>
      </c>
      <c r="D61" s="9" t="inlineStr">
        <is>
          <t>Total Age of Property</t>
        </is>
      </c>
    </row>
    <row r="62">
      <c r="A62" s="4" t="n">
        <v>146</v>
      </c>
      <c r="B62" s="4" t="n">
        <v>92.98999999999999</v>
      </c>
      <c r="C62" s="4" t="inlineStr">
        <is>
          <t>Less than 100</t>
        </is>
      </c>
      <c r="D62" s="4" t="inlineStr">
        <is>
          <t>Property Size</t>
        </is>
      </c>
    </row>
    <row r="63">
      <c r="A63" s="4" t="n">
        <v>6</v>
      </c>
      <c r="B63" s="4" t="n">
        <v>3.82</v>
      </c>
      <c r="C63" s="4" t="inlineStr">
        <is>
          <t>100-199</t>
        </is>
      </c>
      <c r="D63" s="4" t="inlineStr">
        <is>
          <t>Property Size</t>
        </is>
      </c>
    </row>
    <row r="64">
      <c r="A64" s="4" t="n">
        <v>2</v>
      </c>
      <c r="B64" s="4" t="n">
        <v>1.27</v>
      </c>
      <c r="C64" s="4" t="inlineStr">
        <is>
          <t>200-299</t>
        </is>
      </c>
      <c r="D64" s="4" t="inlineStr">
        <is>
          <t>Property Size</t>
        </is>
      </c>
    </row>
    <row r="65">
      <c r="A65" s="4" t="n">
        <v>1</v>
      </c>
      <c r="B65" s="4" t="n">
        <v>0.64</v>
      </c>
      <c r="C65" s="4" t="inlineStr">
        <is>
          <t>300-399</t>
        </is>
      </c>
      <c r="D65" s="4" t="inlineStr">
        <is>
          <t>Property Size</t>
        </is>
      </c>
    </row>
    <row r="66">
      <c r="A66" s="4" t="n">
        <v>2</v>
      </c>
      <c r="B66" s="4" t="n">
        <v>1.27</v>
      </c>
      <c r="C66" s="4" t="inlineStr">
        <is>
          <t>500+</t>
        </is>
      </c>
      <c r="D66" s="4" t="inlineStr">
        <is>
          <t>Property Size</t>
        </is>
      </c>
    </row>
    <row r="67">
      <c r="A67" s="9" t="n">
        <v>157</v>
      </c>
      <c r="B67" s="9" t="n">
        <v>100</v>
      </c>
      <c r="D67" s="9" t="inlineStr">
        <is>
          <t>Total Property Size</t>
        </is>
      </c>
    </row>
    <row r="68">
      <c r="A68" s="4" t="n">
        <v>86</v>
      </c>
      <c r="B68" s="4" t="n">
        <v>54.78</v>
      </c>
      <c r="C68" s="4" t="inlineStr">
        <is>
          <t>MARKETRATE</t>
        </is>
      </c>
      <c r="D68" s="4" t="inlineStr">
        <is>
          <t>Rent Type</t>
        </is>
      </c>
    </row>
    <row r="69">
      <c r="A69" s="4" t="n">
        <v>71</v>
      </c>
      <c r="B69" s="4" t="n">
        <v>45.22</v>
      </c>
      <c r="C69" s="4" t="inlineStr">
        <is>
          <t>AFFORDABLE</t>
        </is>
      </c>
      <c r="D69" s="4" t="inlineStr">
        <is>
          <t>Rent Type</t>
        </is>
      </c>
    </row>
    <row r="70">
      <c r="A70" s="9" t="n">
        <v>157</v>
      </c>
      <c r="B70" s="9" t="n">
        <v>100</v>
      </c>
      <c r="D70" s="9" t="inlineStr">
        <is>
          <t>Total Rent Type</t>
        </is>
      </c>
    </row>
    <row r="71"/>
  </sheetData>
  <mergeCells count="2">
    <mergeCell ref="A19:D19"/>
    <mergeCell ref="A1:B1"/>
  </mergeCells>
  <pageMargins left="0.75" right="0.75" top="1" bottom="1" header="0.5" footer="0.5"/>
</worksheet>
</file>

<file path=xl/worksheets/sheet43.xml><?xml version="1.0" encoding="utf-8"?>
<worksheet xmlns="http://schemas.openxmlformats.org/spreadsheetml/2006/main">
  <sheetPr>
    <outlinePr summaryBelow="1" summaryRight="1"/>
    <pageSetUpPr/>
  </sheetPr>
  <dimension ref="A1:D50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1820</v>
      </c>
    </row>
    <row r="3">
      <c r="A3" s="6" t="inlineStr">
        <is>
          <t>Sample (Total number of properties)</t>
        </is>
      </c>
      <c r="B3" s="4" t="n">
        <v>20</v>
      </c>
    </row>
    <row r="4">
      <c r="A4" s="6" t="inlineStr">
        <is>
          <t>Average property taxes per unit</t>
        </is>
      </c>
      <c r="B4" s="7" t="n">
        <v>2050</v>
      </c>
    </row>
    <row r="5">
      <c r="A5" s="6" t="inlineStr">
        <is>
          <t>Average payroll expenses per unit</t>
        </is>
      </c>
      <c r="B5" s="7" t="n">
        <v>1216</v>
      </c>
    </row>
    <row r="6">
      <c r="A6" s="6" t="inlineStr">
        <is>
          <t>Average capital expenditures per unit</t>
        </is>
      </c>
      <c r="B6" s="7" t="n">
        <v>269</v>
      </c>
    </row>
    <row r="7">
      <c r="A7" s="6" t="inlineStr">
        <is>
          <t>Average mortgage per unit</t>
        </is>
      </c>
      <c r="B7" s="7" t="n">
        <v>11300</v>
      </c>
    </row>
    <row r="8">
      <c r="A8" s="6" t="inlineStr">
        <is>
          <t>Average total operating expenses per unit</t>
        </is>
      </c>
      <c r="B8" s="7" t="n">
        <v>4929</v>
      </c>
    </row>
    <row r="9">
      <c r="A9" s="6" t="inlineStr">
        <is>
          <t>Average total expenses per unit</t>
        </is>
      </c>
      <c r="B9" s="7" t="n">
        <v>19763</v>
      </c>
    </row>
    <row r="10">
      <c r="A10" s="6" t="inlineStr">
        <is>
          <t>Average total profit per unit</t>
        </is>
      </c>
      <c r="B10" s="7" t="n">
        <v>2825</v>
      </c>
    </row>
    <row r="11">
      <c r="A11" s="6" t="inlineStr">
        <is>
          <t>Property taxes per dollar of rent</t>
        </is>
      </c>
      <c r="B11" s="4" t="inlineStr">
        <is>
          <t>9 cents</t>
        </is>
      </c>
    </row>
    <row r="12">
      <c r="A12" s="6" t="inlineStr">
        <is>
          <t>Payroll expenses per dollar of rent</t>
        </is>
      </c>
      <c r="B12" s="4" t="inlineStr">
        <is>
          <t>5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50 cents</t>
        </is>
      </c>
    </row>
    <row r="15">
      <c r="A15" s="6" t="inlineStr">
        <is>
          <t>Total operating expenses per dollar of rent</t>
        </is>
      </c>
      <c r="B15" s="4" t="inlineStr">
        <is>
          <t>22 cents</t>
        </is>
      </c>
    </row>
    <row r="16">
      <c r="A16" s="6" t="inlineStr">
        <is>
          <t>Total expenses per dollar of rent</t>
        </is>
      </c>
      <c r="B16" s="4" t="inlineStr">
        <is>
          <t>87 cents</t>
        </is>
      </c>
    </row>
    <row r="17">
      <c r="A17" s="6" t="inlineStr">
        <is>
          <t>Total profit per dollar of rent</t>
        </is>
      </c>
      <c r="B17" s="4" t="inlineStr">
        <is>
          <t>13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4</v>
      </c>
      <c r="B21" s="4" t="n">
        <v>20</v>
      </c>
      <c r="C21" s="4" t="inlineStr">
        <is>
          <t>90631</t>
        </is>
      </c>
      <c r="D21" s="4" t="inlineStr">
        <is>
          <t>PROPERTYZIPCODE</t>
        </is>
      </c>
    </row>
    <row r="22">
      <c r="A22" s="4" t="n">
        <v>2</v>
      </c>
      <c r="B22" s="4" t="n">
        <v>10</v>
      </c>
      <c r="C22" s="4" t="inlineStr">
        <is>
          <t>90670</t>
        </is>
      </c>
      <c r="D22" s="4" t="inlineStr">
        <is>
          <t>PROPERTYZIPCODE</t>
        </is>
      </c>
    </row>
    <row r="23">
      <c r="A23" s="4" t="n">
        <v>2</v>
      </c>
      <c r="B23" s="4" t="n">
        <v>10</v>
      </c>
      <c r="C23" s="4" t="inlineStr">
        <is>
          <t>90640</t>
        </is>
      </c>
      <c r="D23" s="4" t="inlineStr">
        <is>
          <t>PROPERTYZIPCODE</t>
        </is>
      </c>
    </row>
    <row r="24">
      <c r="A24" s="4" t="n">
        <v>2</v>
      </c>
      <c r="B24" s="4" t="n">
        <v>10</v>
      </c>
      <c r="C24" s="4" t="inlineStr">
        <is>
          <t>90660</t>
        </is>
      </c>
      <c r="D24" s="4" t="inlineStr">
        <is>
          <t>PROPERTYZIPCODE</t>
        </is>
      </c>
    </row>
    <row r="25">
      <c r="A25" s="4" t="n">
        <v>2</v>
      </c>
      <c r="B25" s="4" t="n">
        <v>10</v>
      </c>
      <c r="C25" s="4" t="inlineStr">
        <is>
          <t>91745</t>
        </is>
      </c>
      <c r="D25" s="4" t="inlineStr">
        <is>
          <t>PROPERTYZIPCODE</t>
        </is>
      </c>
    </row>
    <row r="26">
      <c r="A26" s="4" t="n">
        <v>2</v>
      </c>
      <c r="B26" s="4" t="n">
        <v>10</v>
      </c>
      <c r="C26" s="4" t="inlineStr">
        <is>
          <t>90602</t>
        </is>
      </c>
      <c r="D26" s="4" t="inlineStr">
        <is>
          <t>PROPERTYZIPCODE</t>
        </is>
      </c>
    </row>
    <row r="27">
      <c r="A27" s="4" t="n">
        <v>1</v>
      </c>
      <c r="B27" s="4" t="n">
        <v>5</v>
      </c>
      <c r="C27" s="4" t="inlineStr">
        <is>
          <t>90604</t>
        </is>
      </c>
      <c r="D27" s="4" t="inlineStr">
        <is>
          <t>PROPERTYZIPCODE</t>
        </is>
      </c>
    </row>
    <row r="28">
      <c r="A28" s="4" t="n">
        <v>1</v>
      </c>
      <c r="B28" s="4" t="n">
        <v>5</v>
      </c>
      <c r="C28" s="4" t="inlineStr">
        <is>
          <t>90638</t>
        </is>
      </c>
      <c r="D28" s="4" t="inlineStr">
        <is>
          <t>PROPERTYZIPCODE</t>
        </is>
      </c>
    </row>
    <row r="29">
      <c r="A29" s="4" t="n">
        <v>1</v>
      </c>
      <c r="B29" s="4" t="n">
        <v>5</v>
      </c>
      <c r="C29" s="4" t="inlineStr">
        <is>
          <t>90650</t>
        </is>
      </c>
      <c r="D29" s="4" t="inlineStr">
        <is>
          <t>PROPERTYZIPCODE</t>
        </is>
      </c>
    </row>
    <row r="30">
      <c r="A30" s="4" t="n">
        <v>1</v>
      </c>
      <c r="B30" s="4" t="n">
        <v>5</v>
      </c>
      <c r="C30" s="4" t="inlineStr">
        <is>
          <t>91748</t>
        </is>
      </c>
      <c r="D30" s="4" t="inlineStr">
        <is>
          <t>PROPERTYZIPCODE</t>
        </is>
      </c>
    </row>
    <row r="31">
      <c r="A31" s="4" t="n">
        <v>1</v>
      </c>
      <c r="B31" s="4" t="n">
        <v>5</v>
      </c>
      <c r="C31" s="4" t="inlineStr">
        <is>
          <t>90603</t>
        </is>
      </c>
      <c r="D31" s="4" t="inlineStr">
        <is>
          <t>PROPERTYZIPCODE</t>
        </is>
      </c>
    </row>
    <row r="32">
      <c r="A32" s="4" t="n">
        <v>1</v>
      </c>
      <c r="B32" s="4" t="n">
        <v>5</v>
      </c>
      <c r="C32" s="4" t="inlineStr">
        <is>
          <t>90605</t>
        </is>
      </c>
      <c r="D32" s="4" t="inlineStr">
        <is>
          <t>PROPERTYZIPCODE</t>
        </is>
      </c>
    </row>
    <row r="33">
      <c r="A33" s="9" t="n">
        <v>20</v>
      </c>
      <c r="B33" s="9" t="n">
        <v>100</v>
      </c>
      <c r="D33" s="9" t="inlineStr">
        <is>
          <t>Total PROPERTYZIPCODE</t>
        </is>
      </c>
    </row>
    <row r="34">
      <c r="A34" s="4" t="n">
        <v>17</v>
      </c>
      <c r="B34" s="4" t="n">
        <v>85</v>
      </c>
      <c r="C34" s="4" t="inlineStr">
        <is>
          <t>GARDEN</t>
        </is>
      </c>
      <c r="D34" s="4" t="inlineStr">
        <is>
          <t>Property Type</t>
        </is>
      </c>
    </row>
    <row r="35">
      <c r="A35" s="4" t="n">
        <v>3</v>
      </c>
      <c r="B35" s="4" t="n">
        <v>15</v>
      </c>
      <c r="C35" s="4" t="inlineStr">
        <is>
          <t>SENIOR</t>
        </is>
      </c>
      <c r="D35" s="4" t="inlineStr">
        <is>
          <t>Property Type</t>
        </is>
      </c>
    </row>
    <row r="36">
      <c r="A36" s="9" t="n">
        <v>20</v>
      </c>
      <c r="B36" s="9" t="n">
        <v>100</v>
      </c>
      <c r="D36" s="9" t="inlineStr">
        <is>
          <t>Total Property Type</t>
        </is>
      </c>
    </row>
    <row r="37">
      <c r="A37" s="4" t="n">
        <v>1</v>
      </c>
      <c r="B37" s="4" t="n">
        <v>5</v>
      </c>
      <c r="C37" s="4" t="inlineStr">
        <is>
          <t>Less than 5 years</t>
        </is>
      </c>
      <c r="D37" s="4" t="inlineStr">
        <is>
          <t>Age of Property</t>
        </is>
      </c>
    </row>
    <row r="38">
      <c r="A38" s="4" t="n">
        <v>4</v>
      </c>
      <c r="B38" s="4" t="n">
        <v>20</v>
      </c>
      <c r="C38" s="4" t="inlineStr">
        <is>
          <t>5-9 years</t>
        </is>
      </c>
      <c r="D38" s="4" t="inlineStr">
        <is>
          <t>Age of Property</t>
        </is>
      </c>
    </row>
    <row r="39">
      <c r="A39" s="4" t="n">
        <v>2</v>
      </c>
      <c r="B39" s="4" t="n">
        <v>10</v>
      </c>
      <c r="C39" s="4" t="inlineStr">
        <is>
          <t>10-19 years</t>
        </is>
      </c>
      <c r="D39" s="4" t="inlineStr">
        <is>
          <t>Age of Property</t>
        </is>
      </c>
    </row>
    <row r="40">
      <c r="A40" s="4" t="n">
        <v>13</v>
      </c>
      <c r="B40" s="4" t="n">
        <v>65</v>
      </c>
      <c r="C40" s="4" t="inlineStr">
        <is>
          <t>20+ years</t>
        </is>
      </c>
      <c r="D40" s="4" t="inlineStr">
        <is>
          <t>Age of Property</t>
        </is>
      </c>
    </row>
    <row r="41">
      <c r="A41" s="9" t="n">
        <v>20</v>
      </c>
      <c r="B41" s="9" t="n">
        <v>100</v>
      </c>
      <c r="D41" s="9" t="inlineStr">
        <is>
          <t>Total Age of Property</t>
        </is>
      </c>
    </row>
    <row r="42">
      <c r="A42" s="4" t="n">
        <v>14</v>
      </c>
      <c r="B42" s="4" t="n">
        <v>70</v>
      </c>
      <c r="C42" s="4" t="inlineStr">
        <is>
          <t>Less than 100</t>
        </is>
      </c>
      <c r="D42" s="4" t="inlineStr">
        <is>
          <t>Property Size</t>
        </is>
      </c>
    </row>
    <row r="43">
      <c r="A43" s="4" t="n">
        <v>3</v>
      </c>
      <c r="B43" s="4" t="n">
        <v>15</v>
      </c>
      <c r="C43" s="4" t="inlineStr">
        <is>
          <t>100-199</t>
        </is>
      </c>
      <c r="D43" s="4" t="inlineStr">
        <is>
          <t>Property Size</t>
        </is>
      </c>
    </row>
    <row r="44">
      <c r="A44" s="4" t="n">
        <v>1</v>
      </c>
      <c r="B44" s="4" t="n">
        <v>5</v>
      </c>
      <c r="C44" s="4" t="inlineStr">
        <is>
          <t>200-299</t>
        </is>
      </c>
      <c r="D44" s="4" t="inlineStr">
        <is>
          <t>Property Size</t>
        </is>
      </c>
    </row>
    <row r="45">
      <c r="A45" s="4" t="n">
        <v>2</v>
      </c>
      <c r="B45" s="4" t="n">
        <v>10</v>
      </c>
      <c r="C45" s="4" t="inlineStr">
        <is>
          <t>300-399</t>
        </is>
      </c>
      <c r="D45" s="4" t="inlineStr">
        <is>
          <t>Property Size</t>
        </is>
      </c>
    </row>
    <row r="46">
      <c r="A46" s="9" t="n">
        <v>20</v>
      </c>
      <c r="B46" s="9" t="n">
        <v>100</v>
      </c>
      <c r="D46" s="9" t="inlineStr">
        <is>
          <t>Total Property Size</t>
        </is>
      </c>
    </row>
    <row r="47">
      <c r="A47" s="4" t="n">
        <v>14</v>
      </c>
      <c r="B47" s="4" t="n">
        <v>70</v>
      </c>
      <c r="C47" s="4" t="inlineStr">
        <is>
          <t>MARKETRATE</t>
        </is>
      </c>
      <c r="D47" s="4" t="inlineStr">
        <is>
          <t>Rent Type</t>
        </is>
      </c>
    </row>
    <row r="48">
      <c r="A48" s="4" t="n">
        <v>6</v>
      </c>
      <c r="B48" s="4" t="n">
        <v>30</v>
      </c>
      <c r="C48" s="4" t="inlineStr">
        <is>
          <t>AFFORDABLE</t>
        </is>
      </c>
      <c r="D48" s="4" t="inlineStr">
        <is>
          <t>Rent Type</t>
        </is>
      </c>
    </row>
    <row r="49">
      <c r="A49" s="9" t="n">
        <v>20</v>
      </c>
      <c r="B49" s="9" t="n">
        <v>100</v>
      </c>
      <c r="D49" s="9" t="inlineStr">
        <is>
          <t>Total Rent Type</t>
        </is>
      </c>
    </row>
    <row r="50"/>
  </sheetData>
  <mergeCells count="2">
    <mergeCell ref="A19:D19"/>
    <mergeCell ref="A1:B1"/>
  </mergeCells>
  <pageMargins left="0.75" right="0.75" top="1" bottom="1" header="0.5" footer="0.5"/>
</worksheet>
</file>

<file path=xl/worksheets/sheet44.xml><?xml version="1.0" encoding="utf-8"?>
<worksheet xmlns="http://schemas.openxmlformats.org/spreadsheetml/2006/main">
  <sheetPr>
    <outlinePr summaryBelow="1" summaryRight="1"/>
    <pageSetUpPr/>
  </sheetPr>
  <dimension ref="A1:D54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4525</v>
      </c>
    </row>
    <row r="3">
      <c r="A3" s="6" t="inlineStr">
        <is>
          <t>Sample (Total number of properties)</t>
        </is>
      </c>
      <c r="B3" s="4" t="n">
        <v>29</v>
      </c>
    </row>
    <row r="4">
      <c r="A4" s="6" t="inlineStr">
        <is>
          <t>Average property taxes per unit</t>
        </is>
      </c>
      <c r="B4" s="7" t="n">
        <v>2023</v>
      </c>
    </row>
    <row r="5">
      <c r="A5" s="6" t="inlineStr">
        <is>
          <t>Average payroll expenses per unit</t>
        </is>
      </c>
      <c r="B5" s="7" t="n">
        <v>1377</v>
      </c>
    </row>
    <row r="6">
      <c r="A6" s="6" t="inlineStr">
        <is>
          <t>Average capital expenditures per unit</t>
        </is>
      </c>
      <c r="B6" s="7" t="n">
        <v>252</v>
      </c>
    </row>
    <row r="7">
      <c r="A7" s="6" t="inlineStr">
        <is>
          <t>Average mortgage per unit</t>
        </is>
      </c>
      <c r="B7" s="7" t="n">
        <v>9929</v>
      </c>
    </row>
    <row r="8">
      <c r="A8" s="6" t="inlineStr">
        <is>
          <t>Average total operating expenses per unit</t>
        </is>
      </c>
      <c r="B8" s="7" t="n">
        <v>5230</v>
      </c>
    </row>
    <row r="9">
      <c r="A9" s="6" t="inlineStr">
        <is>
          <t>Average total expenses per unit</t>
        </is>
      </c>
      <c r="B9" s="7" t="n">
        <v>18811</v>
      </c>
    </row>
    <row r="10">
      <c r="A10" s="6" t="inlineStr">
        <is>
          <t>Average total profit per unit</t>
        </is>
      </c>
      <c r="B10" s="7" t="n">
        <v>2482</v>
      </c>
    </row>
    <row r="11">
      <c r="A11" s="6" t="inlineStr">
        <is>
          <t>Property taxes per dollar of rent</t>
        </is>
      </c>
      <c r="B11" s="4" t="inlineStr">
        <is>
          <t>9 cents</t>
        </is>
      </c>
    </row>
    <row r="12">
      <c r="A12" s="6" t="inlineStr">
        <is>
          <t>Payroll expenses per dollar of rent</t>
        </is>
      </c>
      <c r="B12" s="4" t="inlineStr">
        <is>
          <t>6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47 cents</t>
        </is>
      </c>
    </row>
    <row r="15">
      <c r="A15" s="6" t="inlineStr">
        <is>
          <t>Total operating expenses per dollar of rent</t>
        </is>
      </c>
      <c r="B15" s="4" t="inlineStr">
        <is>
          <t>25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12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5</v>
      </c>
      <c r="B21" s="4" t="n">
        <v>17.24</v>
      </c>
      <c r="C21" s="4" t="inlineStr">
        <is>
          <t>92503</t>
        </is>
      </c>
      <c r="D21" s="4" t="inlineStr">
        <is>
          <t>PROPERTYZIPCODE</t>
        </is>
      </c>
    </row>
    <row r="22">
      <c r="A22" s="4" t="n">
        <v>5</v>
      </c>
      <c r="B22" s="4" t="n">
        <v>17.24</v>
      </c>
      <c r="C22" s="4" t="inlineStr">
        <is>
          <t>92553</t>
        </is>
      </c>
      <c r="D22" s="4" t="inlineStr">
        <is>
          <t>PROPERTYZIPCODE</t>
        </is>
      </c>
    </row>
    <row r="23">
      <c r="A23" s="4" t="n">
        <v>4</v>
      </c>
      <c r="B23" s="4" t="n">
        <v>13.79</v>
      </c>
      <c r="C23" s="4" t="inlineStr">
        <is>
          <t>92505</t>
        </is>
      </c>
      <c r="D23" s="4" t="inlineStr">
        <is>
          <t>PROPERTYZIPCODE</t>
        </is>
      </c>
    </row>
    <row r="24">
      <c r="A24" s="4" t="n">
        <v>3</v>
      </c>
      <c r="B24" s="4" t="n">
        <v>10.34</v>
      </c>
      <c r="C24" s="4" t="inlineStr">
        <is>
          <t>92507</t>
        </is>
      </c>
      <c r="D24" s="4" t="inlineStr">
        <is>
          <t>PROPERTYZIPCODE</t>
        </is>
      </c>
    </row>
    <row r="25">
      <c r="A25" s="4" t="n">
        <v>2</v>
      </c>
      <c r="B25" s="4" t="n">
        <v>6.9</v>
      </c>
      <c r="C25" s="4" t="inlineStr">
        <is>
          <t>92570</t>
        </is>
      </c>
      <c r="D25" s="4" t="inlineStr">
        <is>
          <t>PROPERTYZIPCODE</t>
        </is>
      </c>
    </row>
    <row r="26">
      <c r="A26" s="4" t="n">
        <v>1</v>
      </c>
      <c r="B26" s="4" t="n">
        <v>3.45</v>
      </c>
      <c r="C26" s="4" t="inlineStr">
        <is>
          <t>92555</t>
        </is>
      </c>
      <c r="D26" s="4" t="inlineStr">
        <is>
          <t>PROPERTYZIPCODE</t>
        </is>
      </c>
    </row>
    <row r="27">
      <c r="A27" s="4" t="n">
        <v>1</v>
      </c>
      <c r="B27" s="4" t="n">
        <v>3.45</v>
      </c>
      <c r="C27" s="4" t="inlineStr">
        <is>
          <t>91752</t>
        </is>
      </c>
      <c r="D27" s="4" t="inlineStr">
        <is>
          <t>PROPERTYZIPCODE</t>
        </is>
      </c>
    </row>
    <row r="28">
      <c r="A28" s="4" t="n">
        <v>1</v>
      </c>
      <c r="B28" s="4" t="n">
        <v>3.45</v>
      </c>
      <c r="C28" s="4" t="inlineStr">
        <is>
          <t>92501</t>
        </is>
      </c>
      <c r="D28" s="4" t="inlineStr">
        <is>
          <t>PROPERTYZIPCODE</t>
        </is>
      </c>
    </row>
    <row r="29">
      <c r="A29" s="4" t="n">
        <v>1</v>
      </c>
      <c r="B29" s="4" t="n">
        <v>3.45</v>
      </c>
      <c r="C29" s="4" t="inlineStr">
        <is>
          <t>92346</t>
        </is>
      </c>
      <c r="D29" s="4" t="inlineStr">
        <is>
          <t>PROPERTYZIPCODE</t>
        </is>
      </c>
    </row>
    <row r="30">
      <c r="A30" s="4" t="n">
        <v>1</v>
      </c>
      <c r="B30" s="4" t="n">
        <v>3.45</v>
      </c>
      <c r="C30" s="4" t="inlineStr">
        <is>
          <t>92509</t>
        </is>
      </c>
      <c r="D30" s="4" t="inlineStr">
        <is>
          <t>PROPERTYZIPCODE</t>
        </is>
      </c>
    </row>
    <row r="31">
      <c r="A31" s="4" t="n">
        <v>1</v>
      </c>
      <c r="B31" s="4" t="n">
        <v>3.45</v>
      </c>
      <c r="C31" s="4" t="inlineStr">
        <is>
          <t>92504</t>
        </is>
      </c>
      <c r="D31" s="4" t="inlineStr">
        <is>
          <t>PROPERTYZIPCODE</t>
        </is>
      </c>
    </row>
    <row r="32">
      <c r="A32" s="4" t="n">
        <v>1</v>
      </c>
      <c r="B32" s="4" t="n">
        <v>3.45</v>
      </c>
      <c r="C32" s="4" t="inlineStr">
        <is>
          <t>92551</t>
        </is>
      </c>
      <c r="D32" s="4" t="inlineStr">
        <is>
          <t>PROPERTYZIPCODE</t>
        </is>
      </c>
    </row>
    <row r="33">
      <c r="A33" s="4" t="n">
        <v>1</v>
      </c>
      <c r="B33" s="4" t="n">
        <v>3.45</v>
      </c>
      <c r="C33" s="4" t="inlineStr">
        <is>
          <t>92506</t>
        </is>
      </c>
      <c r="D33" s="4" t="inlineStr">
        <is>
          <t>PROPERTYZIPCODE</t>
        </is>
      </c>
    </row>
    <row r="34">
      <c r="A34" s="4" t="n">
        <v>1</v>
      </c>
      <c r="B34" s="4" t="n">
        <v>3.45</v>
      </c>
      <c r="C34" s="4" t="inlineStr">
        <is>
          <t>92557</t>
        </is>
      </c>
      <c r="D34" s="4" t="inlineStr">
        <is>
          <t>PROPERTYZIPCODE</t>
        </is>
      </c>
    </row>
    <row r="35">
      <c r="A35" s="4" t="n">
        <v>1</v>
      </c>
      <c r="B35" s="4" t="n">
        <v>3.45</v>
      </c>
      <c r="C35" s="4" t="inlineStr">
        <is>
          <t>92571</t>
        </is>
      </c>
      <c r="D35" s="4" t="inlineStr">
        <is>
          <t>PROPERTYZIPCODE</t>
        </is>
      </c>
    </row>
    <row r="36">
      <c r="A36" s="9" t="n">
        <v>29</v>
      </c>
      <c r="B36" s="9" t="n">
        <v>100</v>
      </c>
      <c r="D36" s="9" t="inlineStr">
        <is>
          <t>Total PROPERTYZIPCODE</t>
        </is>
      </c>
    </row>
    <row r="37">
      <c r="A37" s="4" t="n">
        <v>28</v>
      </c>
      <c r="B37" s="4" t="n">
        <v>96.55</v>
      </c>
      <c r="C37" s="4" t="inlineStr">
        <is>
          <t>GARDEN</t>
        </is>
      </c>
      <c r="D37" s="4" t="inlineStr">
        <is>
          <t>Property Type</t>
        </is>
      </c>
    </row>
    <row r="38">
      <c r="A38" s="4" t="n">
        <v>1</v>
      </c>
      <c r="B38" s="4" t="n">
        <v>3.45</v>
      </c>
      <c r="C38" s="4" t="inlineStr">
        <is>
          <t>SENIOR</t>
        </is>
      </c>
      <c r="D38" s="4" t="inlineStr">
        <is>
          <t>Property Type</t>
        </is>
      </c>
    </row>
    <row r="39">
      <c r="A39" s="9" t="n">
        <v>29</v>
      </c>
      <c r="B39" s="9" t="n">
        <v>100</v>
      </c>
      <c r="D39" s="9" t="inlineStr">
        <is>
          <t>Total Property Type</t>
        </is>
      </c>
    </row>
    <row r="40">
      <c r="A40" s="4" t="n">
        <v>3</v>
      </c>
      <c r="B40" s="4" t="n">
        <v>10.34</v>
      </c>
      <c r="C40" s="4" t="inlineStr">
        <is>
          <t>Less than 5 years</t>
        </is>
      </c>
      <c r="D40" s="4" t="inlineStr">
        <is>
          <t>Age of Property</t>
        </is>
      </c>
    </row>
    <row r="41">
      <c r="A41" s="4" t="n">
        <v>9</v>
      </c>
      <c r="B41" s="4" t="n">
        <v>31.03</v>
      </c>
      <c r="C41" s="4" t="inlineStr">
        <is>
          <t>5-9 years</t>
        </is>
      </c>
      <c r="D41" s="4" t="inlineStr">
        <is>
          <t>Age of Property</t>
        </is>
      </c>
    </row>
    <row r="42">
      <c r="A42" s="4" t="n">
        <v>6</v>
      </c>
      <c r="B42" s="4" t="n">
        <v>20.69</v>
      </c>
      <c r="C42" s="4" t="inlineStr">
        <is>
          <t>10-19 years</t>
        </is>
      </c>
      <c r="D42" s="4" t="inlineStr">
        <is>
          <t>Age of Property</t>
        </is>
      </c>
    </row>
    <row r="43">
      <c r="A43" s="4" t="n">
        <v>11</v>
      </c>
      <c r="B43" s="4" t="n">
        <v>37.93</v>
      </c>
      <c r="C43" s="4" t="inlineStr">
        <is>
          <t>20+ years</t>
        </is>
      </c>
      <c r="D43" s="4" t="inlineStr">
        <is>
          <t>Age of Property</t>
        </is>
      </c>
    </row>
    <row r="44">
      <c r="A44" s="9" t="n">
        <v>29</v>
      </c>
      <c r="B44" s="9" t="n">
        <v>100</v>
      </c>
      <c r="D44" s="9" t="inlineStr">
        <is>
          <t>Total Age of Property</t>
        </is>
      </c>
    </row>
    <row r="45">
      <c r="A45" s="4" t="n">
        <v>15</v>
      </c>
      <c r="B45" s="4" t="n">
        <v>51.72</v>
      </c>
      <c r="C45" s="4" t="inlineStr">
        <is>
          <t>Less than 100</t>
        </is>
      </c>
      <c r="D45" s="4" t="inlineStr">
        <is>
          <t>Property Size</t>
        </is>
      </c>
    </row>
    <row r="46">
      <c r="A46" s="4" t="n">
        <v>6</v>
      </c>
      <c r="B46" s="4" t="n">
        <v>20.69</v>
      </c>
      <c r="C46" s="4" t="inlineStr">
        <is>
          <t>100-199</t>
        </is>
      </c>
      <c r="D46" s="4" t="inlineStr">
        <is>
          <t>Property Size</t>
        </is>
      </c>
    </row>
    <row r="47">
      <c r="A47" s="4" t="n">
        <v>3</v>
      </c>
      <c r="B47" s="4" t="n">
        <v>10.34</v>
      </c>
      <c r="C47" s="4" t="inlineStr">
        <is>
          <t>200-299</t>
        </is>
      </c>
      <c r="D47" s="4" t="inlineStr">
        <is>
          <t>Property Size</t>
        </is>
      </c>
    </row>
    <row r="48">
      <c r="A48" s="4" t="n">
        <v>3</v>
      </c>
      <c r="B48" s="4" t="n">
        <v>10.34</v>
      </c>
      <c r="C48" s="4" t="inlineStr">
        <is>
          <t>300-399</t>
        </is>
      </c>
      <c r="D48" s="4" t="inlineStr">
        <is>
          <t>Property Size</t>
        </is>
      </c>
    </row>
    <row r="49">
      <c r="A49" s="4" t="n">
        <v>2</v>
      </c>
      <c r="B49" s="4" t="n">
        <v>6.9</v>
      </c>
      <c r="C49" s="4" t="inlineStr">
        <is>
          <t>500+</t>
        </is>
      </c>
      <c r="D49" s="4" t="inlineStr">
        <is>
          <t>Property Size</t>
        </is>
      </c>
    </row>
    <row r="50">
      <c r="A50" s="9" t="n">
        <v>29</v>
      </c>
      <c r="B50" s="9" t="n">
        <v>100</v>
      </c>
      <c r="D50" s="9" t="inlineStr">
        <is>
          <t>Total Property Size</t>
        </is>
      </c>
    </row>
    <row r="51">
      <c r="A51" s="4" t="n">
        <v>21</v>
      </c>
      <c r="B51" s="4" t="n">
        <v>72.41</v>
      </c>
      <c r="C51" s="4" t="inlineStr">
        <is>
          <t>MARKETRATE</t>
        </is>
      </c>
      <c r="D51" s="4" t="inlineStr">
        <is>
          <t>Rent Type</t>
        </is>
      </c>
    </row>
    <row r="52">
      <c r="A52" s="4" t="n">
        <v>8</v>
      </c>
      <c r="B52" s="4" t="n">
        <v>27.59</v>
      </c>
      <c r="C52" s="4" t="inlineStr">
        <is>
          <t>AFFORDABLE</t>
        </is>
      </c>
      <c r="D52" s="4" t="inlineStr">
        <is>
          <t>Rent Type</t>
        </is>
      </c>
    </row>
    <row r="53">
      <c r="A53" s="9" t="n">
        <v>29</v>
      </c>
      <c r="B53" s="9" t="n">
        <v>100</v>
      </c>
      <c r="D53" s="9" t="inlineStr">
        <is>
          <t>Total Rent Type</t>
        </is>
      </c>
    </row>
    <row r="54"/>
  </sheetData>
  <mergeCells count="2">
    <mergeCell ref="A19:D19"/>
    <mergeCell ref="A1:B1"/>
  </mergeCells>
  <pageMargins left="0.75" right="0.75" top="1" bottom="1" header="0.5" footer="0.5"/>
</worksheet>
</file>

<file path=xl/worksheets/sheet45.xml><?xml version="1.0" encoding="utf-8"?>
<worksheet xmlns="http://schemas.openxmlformats.org/spreadsheetml/2006/main">
  <sheetPr>
    <outlinePr summaryBelow="1" summaryRight="1"/>
    <pageSetUpPr/>
  </sheetPr>
  <dimension ref="A1:D48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3272</v>
      </c>
    </row>
    <row r="3">
      <c r="A3" s="6" t="inlineStr">
        <is>
          <t>Sample (Total number of properties)</t>
        </is>
      </c>
      <c r="B3" s="4" t="n">
        <v>21</v>
      </c>
    </row>
    <row r="4">
      <c r="A4" s="6" t="inlineStr">
        <is>
          <t>Average property taxes per unit</t>
        </is>
      </c>
      <c r="B4" s="7" t="n">
        <v>2128</v>
      </c>
    </row>
    <row r="5">
      <c r="A5" s="6" t="inlineStr">
        <is>
          <t>Average payroll expenses per unit</t>
        </is>
      </c>
      <c r="B5" s="7" t="n">
        <v>2070</v>
      </c>
    </row>
    <row r="6">
      <c r="A6" s="6" t="inlineStr">
        <is>
          <t>Average capital expenditures per unit</t>
        </is>
      </c>
      <c r="B6" s="7" t="n">
        <v>283</v>
      </c>
    </row>
    <row r="7">
      <c r="A7" s="6" t="inlineStr">
        <is>
          <t>Average mortgage per unit</t>
        </is>
      </c>
      <c r="B7" s="7" t="n">
        <v>15230</v>
      </c>
    </row>
    <row r="8">
      <c r="A8" s="6" t="inlineStr">
        <is>
          <t>Average total operating expenses per unit</t>
        </is>
      </c>
      <c r="B8" s="7" t="n">
        <v>5854</v>
      </c>
    </row>
    <row r="9">
      <c r="A9" s="6" t="inlineStr">
        <is>
          <t>Average total expenses per unit</t>
        </is>
      </c>
      <c r="B9" s="7" t="n">
        <v>25566</v>
      </c>
    </row>
    <row r="10">
      <c r="A10" s="6" t="inlineStr">
        <is>
          <t>Average total profit per unit</t>
        </is>
      </c>
      <c r="B10" s="7" t="n">
        <v>4113</v>
      </c>
    </row>
    <row r="11">
      <c r="A11" s="6" t="inlineStr">
        <is>
          <t>Property taxes per dollar of rent</t>
        </is>
      </c>
      <c r="B11" s="4" t="inlineStr">
        <is>
          <t>7 cents</t>
        </is>
      </c>
    </row>
    <row r="12">
      <c r="A12" s="6" t="inlineStr">
        <is>
          <t>Payroll expenses per dollar of rent</t>
        </is>
      </c>
      <c r="B12" s="4" t="inlineStr">
        <is>
          <t>7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51 cents</t>
        </is>
      </c>
    </row>
    <row r="15">
      <c r="A15" s="6" t="inlineStr">
        <is>
          <t>Total operating expenses per dollar of rent</t>
        </is>
      </c>
      <c r="B15" s="4" t="inlineStr">
        <is>
          <t>20 cents</t>
        </is>
      </c>
    </row>
    <row r="16">
      <c r="A16" s="6" t="inlineStr">
        <is>
          <t>Total expenses per dollar of rent</t>
        </is>
      </c>
      <c r="B16" s="4" t="inlineStr">
        <is>
          <t>86 cents</t>
        </is>
      </c>
    </row>
    <row r="17">
      <c r="A17" s="6" t="inlineStr">
        <is>
          <t>Total profit per dollar of rent</t>
        </is>
      </c>
      <c r="B17" s="4" t="inlineStr">
        <is>
          <t>13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7</v>
      </c>
      <c r="B21" s="4" t="n">
        <v>33.33</v>
      </c>
      <c r="C21" s="4" t="inlineStr">
        <is>
          <t>92780</t>
        </is>
      </c>
      <c r="D21" s="4" t="inlineStr">
        <is>
          <t>PROPERTYZIPCODE</t>
        </is>
      </c>
    </row>
    <row r="22">
      <c r="A22" s="4" t="n">
        <v>6</v>
      </c>
      <c r="B22" s="4" t="n">
        <v>28.57</v>
      </c>
      <c r="C22" s="4" t="inlineStr">
        <is>
          <t>92630</t>
        </is>
      </c>
      <c r="D22" s="4" t="inlineStr">
        <is>
          <t>PROPERTYZIPCODE</t>
        </is>
      </c>
    </row>
    <row r="23">
      <c r="A23" s="4" t="n">
        <v>1</v>
      </c>
      <c r="B23" s="4" t="n">
        <v>4.76</v>
      </c>
      <c r="C23" s="4" t="inlineStr">
        <is>
          <t>92867</t>
        </is>
      </c>
      <c r="D23" s="4" t="inlineStr">
        <is>
          <t>PROPERTYZIPCODE</t>
        </is>
      </c>
    </row>
    <row r="24">
      <c r="A24" s="4" t="n">
        <v>1</v>
      </c>
      <c r="B24" s="4" t="n">
        <v>4.76</v>
      </c>
      <c r="C24" s="4" t="inlineStr">
        <is>
          <t>92782</t>
        </is>
      </c>
      <c r="D24" s="4" t="inlineStr">
        <is>
          <t>PROPERTYZIPCODE</t>
        </is>
      </c>
    </row>
    <row r="25">
      <c r="A25" s="4" t="n">
        <v>1</v>
      </c>
      <c r="B25" s="4" t="n">
        <v>4.76</v>
      </c>
      <c r="C25" s="4" t="inlineStr">
        <is>
          <t>92679</t>
        </is>
      </c>
      <c r="D25" s="4" t="inlineStr">
        <is>
          <t>PROPERTYZIPCODE</t>
        </is>
      </c>
    </row>
    <row r="26">
      <c r="A26" s="4" t="n">
        <v>1</v>
      </c>
      <c r="B26" s="4" t="n">
        <v>4.76</v>
      </c>
      <c r="C26" s="4" t="inlineStr">
        <is>
          <t>92870</t>
        </is>
      </c>
      <c r="D26" s="4" t="inlineStr">
        <is>
          <t>PROPERTYZIPCODE</t>
        </is>
      </c>
    </row>
    <row r="27">
      <c r="A27" s="4" t="n">
        <v>1</v>
      </c>
      <c r="B27" s="4" t="n">
        <v>4.76</v>
      </c>
      <c r="C27" s="4" t="inlineStr">
        <is>
          <t>92807</t>
        </is>
      </c>
      <c r="D27" s="4" t="inlineStr">
        <is>
          <t>PROPERTYZIPCODE</t>
        </is>
      </c>
    </row>
    <row r="28">
      <c r="A28" s="4" t="n">
        <v>1</v>
      </c>
      <c r="B28" s="4" t="n">
        <v>4.76</v>
      </c>
      <c r="C28" s="4" t="inlineStr">
        <is>
          <t>92691</t>
        </is>
      </c>
      <c r="D28" s="4" t="inlineStr">
        <is>
          <t>PROPERTYZIPCODE</t>
        </is>
      </c>
    </row>
    <row r="29">
      <c r="A29" s="4" t="n">
        <v>1</v>
      </c>
      <c r="B29" s="4" t="n">
        <v>4.76</v>
      </c>
      <c r="C29" s="4" t="inlineStr">
        <is>
          <t>92885</t>
        </is>
      </c>
      <c r="D29" s="4" t="inlineStr">
        <is>
          <t>PROPERTYZIPCODE</t>
        </is>
      </c>
    </row>
    <row r="30">
      <c r="A30" s="4" t="n">
        <v>1</v>
      </c>
      <c r="B30" s="4" t="n">
        <v>4.76</v>
      </c>
      <c r="C30" s="4" t="inlineStr">
        <is>
          <t>92692</t>
        </is>
      </c>
      <c r="D30" s="4" t="inlineStr">
        <is>
          <t>PROPERTYZIPCODE</t>
        </is>
      </c>
    </row>
    <row r="31">
      <c r="A31" s="9" t="n">
        <v>21</v>
      </c>
      <c r="B31" s="9" t="n">
        <v>100</v>
      </c>
      <c r="D31" s="9" t="inlineStr">
        <is>
          <t>Total PROPERTYZIPCODE</t>
        </is>
      </c>
    </row>
    <row r="32">
      <c r="A32" s="4" t="n">
        <v>21</v>
      </c>
      <c r="B32" s="4" t="n">
        <v>100</v>
      </c>
      <c r="C32" s="4" t="inlineStr">
        <is>
          <t>GARDEN</t>
        </is>
      </c>
      <c r="D32" s="4" t="inlineStr">
        <is>
          <t>Property Type</t>
        </is>
      </c>
    </row>
    <row r="33">
      <c r="A33" s="9" t="n">
        <v>21</v>
      </c>
      <c r="B33" s="9" t="n">
        <v>100</v>
      </c>
      <c r="D33" s="9" t="inlineStr">
        <is>
          <t>Total Property Type</t>
        </is>
      </c>
    </row>
    <row r="34">
      <c r="A34" s="4" t="n">
        <v>3</v>
      </c>
      <c r="B34" s="4" t="n">
        <v>14.29</v>
      </c>
      <c r="C34" s="4" t="inlineStr">
        <is>
          <t>Less than 5 years</t>
        </is>
      </c>
      <c r="D34" s="4" t="inlineStr">
        <is>
          <t>Age of Property</t>
        </is>
      </c>
    </row>
    <row r="35">
      <c r="A35" s="4" t="n">
        <v>11</v>
      </c>
      <c r="B35" s="4" t="n">
        <v>52.38</v>
      </c>
      <c r="C35" s="4" t="inlineStr">
        <is>
          <t>5-9 years</t>
        </is>
      </c>
      <c r="D35" s="4" t="inlineStr">
        <is>
          <t>Age of Property</t>
        </is>
      </c>
    </row>
    <row r="36">
      <c r="A36" s="4" t="n">
        <v>1</v>
      </c>
      <c r="B36" s="4" t="n">
        <v>4.76</v>
      </c>
      <c r="C36" s="4" t="inlineStr">
        <is>
          <t>10-19 years</t>
        </is>
      </c>
      <c r="D36" s="4" t="inlineStr">
        <is>
          <t>Age of Property</t>
        </is>
      </c>
    </row>
    <row r="37">
      <c r="A37" s="4" t="n">
        <v>6</v>
      </c>
      <c r="B37" s="4" t="n">
        <v>28.57</v>
      </c>
      <c r="C37" s="4" t="inlineStr">
        <is>
          <t>20+ years</t>
        </is>
      </c>
      <c r="D37" s="4" t="inlineStr">
        <is>
          <t>Age of Property</t>
        </is>
      </c>
    </row>
    <row r="38">
      <c r="A38" s="9" t="n">
        <v>21</v>
      </c>
      <c r="B38" s="9" t="n">
        <v>100</v>
      </c>
      <c r="D38" s="9" t="inlineStr">
        <is>
          <t>Total Age of Property</t>
        </is>
      </c>
    </row>
    <row r="39">
      <c r="A39" s="4" t="n">
        <v>9</v>
      </c>
      <c r="B39" s="4" t="n">
        <v>42.86</v>
      </c>
      <c r="C39" s="4" t="inlineStr">
        <is>
          <t>Less than 100</t>
        </is>
      </c>
      <c r="D39" s="4" t="inlineStr">
        <is>
          <t>Property Size</t>
        </is>
      </c>
    </row>
    <row r="40">
      <c r="A40" s="4" t="n">
        <v>4</v>
      </c>
      <c r="B40" s="4" t="n">
        <v>19.05</v>
      </c>
      <c r="C40" s="4" t="inlineStr">
        <is>
          <t>100-199</t>
        </is>
      </c>
      <c r="D40" s="4" t="inlineStr">
        <is>
          <t>Property Size</t>
        </is>
      </c>
    </row>
    <row r="41">
      <c r="A41" s="4" t="n">
        <v>4</v>
      </c>
      <c r="B41" s="4" t="n">
        <v>19.05</v>
      </c>
      <c r="C41" s="4" t="inlineStr">
        <is>
          <t>200-299</t>
        </is>
      </c>
      <c r="D41" s="4" t="inlineStr">
        <is>
          <t>Property Size</t>
        </is>
      </c>
    </row>
    <row r="42">
      <c r="A42" s="4" t="n">
        <v>3</v>
      </c>
      <c r="B42" s="4" t="n">
        <v>14.29</v>
      </c>
      <c r="C42" s="4" t="inlineStr">
        <is>
          <t>300-399</t>
        </is>
      </c>
      <c r="D42" s="4" t="inlineStr">
        <is>
          <t>Property Size</t>
        </is>
      </c>
    </row>
    <row r="43">
      <c r="A43" s="4" t="n">
        <v>1</v>
      </c>
      <c r="B43" s="4" t="n">
        <v>4.76</v>
      </c>
      <c r="C43" s="4" t="inlineStr">
        <is>
          <t>400-499</t>
        </is>
      </c>
      <c r="D43" s="4" t="inlineStr">
        <is>
          <t>Property Size</t>
        </is>
      </c>
    </row>
    <row r="44">
      <c r="A44" s="9" t="n">
        <v>21</v>
      </c>
      <c r="B44" s="9" t="n">
        <v>100</v>
      </c>
      <c r="D44" s="9" t="inlineStr">
        <is>
          <t>Total Property Size</t>
        </is>
      </c>
    </row>
    <row r="45">
      <c r="A45" s="4" t="n">
        <v>18</v>
      </c>
      <c r="B45" s="4" t="n">
        <v>85.70999999999999</v>
      </c>
      <c r="C45" s="4" t="inlineStr">
        <is>
          <t>MARKETRATE</t>
        </is>
      </c>
      <c r="D45" s="4" t="inlineStr">
        <is>
          <t>Rent Type</t>
        </is>
      </c>
    </row>
    <row r="46">
      <c r="A46" s="4" t="n">
        <v>3</v>
      </c>
      <c r="B46" s="4" t="n">
        <v>14.29</v>
      </c>
      <c r="C46" s="4" t="inlineStr">
        <is>
          <t>AFFORDABLE</t>
        </is>
      </c>
      <c r="D46" s="4" t="inlineStr">
        <is>
          <t>Rent Type</t>
        </is>
      </c>
    </row>
    <row r="47">
      <c r="A47" s="9" t="n">
        <v>21</v>
      </c>
      <c r="B47" s="9" t="n">
        <v>100</v>
      </c>
      <c r="D47" s="9" t="inlineStr">
        <is>
          <t>Total Rent Type</t>
        </is>
      </c>
    </row>
    <row r="48"/>
  </sheetData>
  <mergeCells count="2">
    <mergeCell ref="A19:D19"/>
    <mergeCell ref="A1:B1"/>
  </mergeCells>
  <pageMargins left="0.75" right="0.75" top="1" bottom="1" header="0.5" footer="0.5"/>
</worksheet>
</file>

<file path=xl/worksheets/sheet46.xml><?xml version="1.0" encoding="utf-8"?>
<worksheet xmlns="http://schemas.openxmlformats.org/spreadsheetml/2006/main">
  <sheetPr>
    <outlinePr summaryBelow="1" summaryRight="1"/>
    <pageSetUpPr/>
  </sheetPr>
  <dimension ref="A1:D63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4076</v>
      </c>
    </row>
    <row r="3">
      <c r="A3" s="6" t="inlineStr">
        <is>
          <t>Sample (Total number of properties)</t>
        </is>
      </c>
      <c r="B3" s="4" t="n">
        <v>112</v>
      </c>
    </row>
    <row r="4">
      <c r="A4" s="6" t="inlineStr">
        <is>
          <t>Average property taxes per unit</t>
        </is>
      </c>
      <c r="B4" s="7" t="n">
        <v>2182</v>
      </c>
    </row>
    <row r="5">
      <c r="A5" s="6" t="inlineStr">
        <is>
          <t>Average payroll expenses per unit</t>
        </is>
      </c>
      <c r="B5" s="7" t="n">
        <v>878</v>
      </c>
    </row>
    <row r="6">
      <c r="A6" s="6" t="inlineStr">
        <is>
          <t>Average capital expenditures per unit</t>
        </is>
      </c>
      <c r="B6" s="7" t="n">
        <v>259</v>
      </c>
    </row>
    <row r="7">
      <c r="A7" s="6" t="inlineStr">
        <is>
          <t>Average mortgage per unit</t>
        </is>
      </c>
      <c r="B7" s="7" t="n">
        <v>10326</v>
      </c>
    </row>
    <row r="8">
      <c r="A8" s="6" t="inlineStr">
        <is>
          <t>Average total operating expenses per unit</t>
        </is>
      </c>
      <c r="B8" s="7" t="n">
        <v>5045</v>
      </c>
    </row>
    <row r="9">
      <c r="A9" s="6" t="inlineStr">
        <is>
          <t>Average total expenses per unit</t>
        </is>
      </c>
      <c r="B9" s="7" t="n">
        <v>18690</v>
      </c>
    </row>
    <row r="10">
      <c r="A10" s="6" t="inlineStr">
        <is>
          <t>Average total profit per unit</t>
        </is>
      </c>
      <c r="B10" s="7" t="n">
        <v>2582</v>
      </c>
    </row>
    <row r="11">
      <c r="A11" s="6" t="inlineStr">
        <is>
          <t>Property taxes per dollar of rent</t>
        </is>
      </c>
      <c r="B11" s="4" t="inlineStr">
        <is>
          <t>10 cents</t>
        </is>
      </c>
    </row>
    <row r="12">
      <c r="A12" s="6" t="inlineStr">
        <is>
          <t>Payroll expenses per dollar of rent</t>
        </is>
      </c>
      <c r="B12" s="4" t="inlineStr">
        <is>
          <t>4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49 cents</t>
        </is>
      </c>
    </row>
    <row r="15">
      <c r="A15" s="6" t="inlineStr">
        <is>
          <t>Total operating expenses per dollar of rent</t>
        </is>
      </c>
      <c r="B15" s="4" t="inlineStr">
        <is>
          <t>24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12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18</v>
      </c>
      <c r="B21" s="4" t="n">
        <v>16.07</v>
      </c>
      <c r="C21" s="4" t="inlineStr">
        <is>
          <t>90813</t>
        </is>
      </c>
      <c r="D21" s="4" t="inlineStr">
        <is>
          <t>PROPERTYZIPCODE</t>
        </is>
      </c>
    </row>
    <row r="22">
      <c r="A22" s="4" t="n">
        <v>13</v>
      </c>
      <c r="B22" s="4" t="n">
        <v>11.61</v>
      </c>
      <c r="C22" s="4" t="inlineStr">
        <is>
          <t>90201</t>
        </is>
      </c>
      <c r="D22" s="4" t="inlineStr">
        <is>
          <t>PROPERTYZIPCODE</t>
        </is>
      </c>
    </row>
    <row r="23">
      <c r="A23" s="4" t="n">
        <v>12</v>
      </c>
      <c r="B23" s="4" t="n">
        <v>10.71</v>
      </c>
      <c r="C23" s="4" t="inlineStr">
        <is>
          <t>90242</t>
        </is>
      </c>
      <c r="D23" s="4" t="inlineStr">
        <is>
          <t>PROPERTYZIPCODE</t>
        </is>
      </c>
    </row>
    <row r="24">
      <c r="A24" s="4" t="n">
        <v>11</v>
      </c>
      <c r="B24" s="4" t="n">
        <v>9.82</v>
      </c>
      <c r="C24" s="4" t="inlineStr">
        <is>
          <t>90802</t>
        </is>
      </c>
      <c r="D24" s="4" t="inlineStr">
        <is>
          <t>PROPERTYZIPCODE</t>
        </is>
      </c>
    </row>
    <row r="25">
      <c r="A25" s="4" t="n">
        <v>10</v>
      </c>
      <c r="B25" s="4" t="n">
        <v>8.93</v>
      </c>
      <c r="C25" s="4" t="inlineStr">
        <is>
          <t>90255</t>
        </is>
      </c>
      <c r="D25" s="4" t="inlineStr">
        <is>
          <t>PROPERTYZIPCODE</t>
        </is>
      </c>
    </row>
    <row r="26">
      <c r="A26" s="4" t="n">
        <v>9</v>
      </c>
      <c r="B26" s="4" t="n">
        <v>8.039999999999999</v>
      </c>
      <c r="C26" s="4" t="inlineStr">
        <is>
          <t>90804</t>
        </is>
      </c>
      <c r="D26" s="4" t="inlineStr">
        <is>
          <t>PROPERTYZIPCODE</t>
        </is>
      </c>
    </row>
    <row r="27">
      <c r="A27" s="4" t="n">
        <v>7</v>
      </c>
      <c r="B27" s="4" t="n">
        <v>6.25</v>
      </c>
      <c r="C27" s="4" t="inlineStr">
        <is>
          <t>90241</t>
        </is>
      </c>
      <c r="D27" s="4" t="inlineStr">
        <is>
          <t>PROPERTYZIPCODE</t>
        </is>
      </c>
    </row>
    <row r="28">
      <c r="A28" s="4" t="n">
        <v>6</v>
      </c>
      <c r="B28" s="4" t="n">
        <v>5.36</v>
      </c>
      <c r="C28" s="4" t="inlineStr">
        <is>
          <t>90706</t>
        </is>
      </c>
      <c r="D28" s="4" t="inlineStr">
        <is>
          <t>PROPERTYZIPCODE</t>
        </is>
      </c>
    </row>
    <row r="29">
      <c r="A29" s="4" t="n">
        <v>4</v>
      </c>
      <c r="B29" s="4" t="n">
        <v>3.57</v>
      </c>
      <c r="C29" s="4" t="inlineStr">
        <is>
          <t>90814</t>
        </is>
      </c>
      <c r="D29" s="4" t="inlineStr">
        <is>
          <t>PROPERTYZIPCODE</t>
        </is>
      </c>
    </row>
    <row r="30">
      <c r="A30" s="4" t="n">
        <v>4</v>
      </c>
      <c r="B30" s="4" t="n">
        <v>3.57</v>
      </c>
      <c r="C30" s="4" t="inlineStr">
        <is>
          <t>90001</t>
        </is>
      </c>
      <c r="D30" s="4" t="inlineStr">
        <is>
          <t>PROPERTYZIPCODE</t>
        </is>
      </c>
    </row>
    <row r="31">
      <c r="A31" s="4" t="n">
        <v>4</v>
      </c>
      <c r="B31" s="4" t="n">
        <v>3.57</v>
      </c>
      <c r="C31" s="4" t="inlineStr">
        <is>
          <t>90803</t>
        </is>
      </c>
      <c r="D31" s="4" t="inlineStr">
        <is>
          <t>PROPERTYZIPCODE</t>
        </is>
      </c>
    </row>
    <row r="32">
      <c r="A32" s="4" t="n">
        <v>4</v>
      </c>
      <c r="B32" s="4" t="n">
        <v>3.57</v>
      </c>
      <c r="C32" s="4" t="inlineStr">
        <is>
          <t>90806</t>
        </is>
      </c>
      <c r="D32" s="4" t="inlineStr">
        <is>
          <t>PROPERTYZIPCODE</t>
        </is>
      </c>
    </row>
    <row r="33">
      <c r="A33" s="4" t="n">
        <v>2</v>
      </c>
      <c r="B33" s="4" t="n">
        <v>1.79</v>
      </c>
      <c r="C33" s="4" t="inlineStr">
        <is>
          <t>90270</t>
        </is>
      </c>
      <c r="D33" s="4" t="inlineStr">
        <is>
          <t>PROPERTYZIPCODE</t>
        </is>
      </c>
    </row>
    <row r="34">
      <c r="A34" s="4" t="n">
        <v>1</v>
      </c>
      <c r="B34" s="4" t="n">
        <v>0.89</v>
      </c>
      <c r="C34" s="4" t="inlineStr">
        <is>
          <t>90713</t>
        </is>
      </c>
      <c r="D34" s="4" t="inlineStr">
        <is>
          <t>PROPERTYZIPCODE</t>
        </is>
      </c>
    </row>
    <row r="35">
      <c r="A35" s="4" t="n">
        <v>1</v>
      </c>
      <c r="B35" s="4" t="n">
        <v>0.89</v>
      </c>
      <c r="C35" s="4" t="inlineStr">
        <is>
          <t>90405</t>
        </is>
      </c>
      <c r="D35" s="4" t="inlineStr">
        <is>
          <t>PROPERTYZIPCODE</t>
        </is>
      </c>
    </row>
    <row r="36">
      <c r="A36" s="4" t="n">
        <v>1</v>
      </c>
      <c r="B36" s="4" t="n">
        <v>0.89</v>
      </c>
      <c r="C36" s="4" t="inlineStr">
        <is>
          <t>90040</t>
        </is>
      </c>
      <c r="D36" s="4" t="inlineStr">
        <is>
          <t>PROPERTYZIPCODE</t>
        </is>
      </c>
    </row>
    <row r="37">
      <c r="A37" s="4" t="n">
        <v>1</v>
      </c>
      <c r="B37" s="4" t="n">
        <v>0.89</v>
      </c>
      <c r="C37" s="4" t="inlineStr">
        <is>
          <t>90240</t>
        </is>
      </c>
      <c r="D37" s="4" t="inlineStr">
        <is>
          <t>PROPERTYZIPCODE</t>
        </is>
      </c>
    </row>
    <row r="38">
      <c r="A38" s="4" t="n">
        <v>1</v>
      </c>
      <c r="B38" s="4" t="n">
        <v>0.89</v>
      </c>
      <c r="C38" s="4" t="inlineStr">
        <is>
          <t>91605</t>
        </is>
      </c>
      <c r="D38" s="4" t="inlineStr">
        <is>
          <t>PROPERTYZIPCODE</t>
        </is>
      </c>
    </row>
    <row r="39">
      <c r="A39" s="4" t="n">
        <v>1</v>
      </c>
      <c r="B39" s="4" t="n">
        <v>0.89</v>
      </c>
      <c r="C39" s="4" t="inlineStr">
        <is>
          <t>90058</t>
        </is>
      </c>
      <c r="D39" s="4" t="inlineStr">
        <is>
          <t>PROPERTYZIPCODE</t>
        </is>
      </c>
    </row>
    <row r="40">
      <c r="A40" s="4" t="n">
        <v>1</v>
      </c>
      <c r="B40" s="4" t="n">
        <v>0.89</v>
      </c>
      <c r="C40" s="4" t="inlineStr">
        <is>
          <t>90755</t>
        </is>
      </c>
      <c r="D40" s="4" t="inlineStr">
        <is>
          <t>PROPERTYZIPCODE</t>
        </is>
      </c>
    </row>
    <row r="41">
      <c r="A41" s="4" t="n">
        <v>1</v>
      </c>
      <c r="B41" s="4" t="n">
        <v>0.89</v>
      </c>
      <c r="C41" s="4" t="inlineStr">
        <is>
          <t>90810</t>
        </is>
      </c>
      <c r="D41" s="4" t="inlineStr">
        <is>
          <t>PROPERTYZIPCODE</t>
        </is>
      </c>
    </row>
    <row r="42">
      <c r="A42" s="9" t="n">
        <v>112</v>
      </c>
      <c r="B42" s="9" t="n">
        <v>100</v>
      </c>
      <c r="D42" s="9" t="inlineStr">
        <is>
          <t>Total PROPERTYZIPCODE</t>
        </is>
      </c>
    </row>
    <row r="43">
      <c r="A43" s="4" t="n">
        <v>101</v>
      </c>
      <c r="B43" s="4" t="n">
        <v>90.18000000000001</v>
      </c>
      <c r="C43" s="4" t="inlineStr">
        <is>
          <t>GARDEN</t>
        </is>
      </c>
      <c r="D43" s="4" t="inlineStr">
        <is>
          <t>Property Type</t>
        </is>
      </c>
    </row>
    <row r="44">
      <c r="A44" s="4" t="n">
        <v>5</v>
      </c>
      <c r="B44" s="4" t="n">
        <v>4.46</v>
      </c>
      <c r="C44" s="4" t="inlineStr">
        <is>
          <t>MIDRISE</t>
        </is>
      </c>
      <c r="D44" s="4" t="inlineStr">
        <is>
          <t>Property Type</t>
        </is>
      </c>
    </row>
    <row r="45">
      <c r="A45" s="4" t="n">
        <v>3</v>
      </c>
      <c r="B45" s="4" t="n">
        <v>2.68</v>
      </c>
      <c r="C45" s="4" t="inlineStr">
        <is>
          <t>SENIOR</t>
        </is>
      </c>
      <c r="D45" s="4" t="inlineStr">
        <is>
          <t>Property Type</t>
        </is>
      </c>
    </row>
    <row r="46">
      <c r="A46" s="4" t="n">
        <v>2</v>
      </c>
      <c r="B46" s="4" t="n">
        <v>1.79</v>
      </c>
      <c r="C46" s="4" t="inlineStr">
        <is>
          <t>HIRISE</t>
        </is>
      </c>
      <c r="D46" s="4" t="inlineStr">
        <is>
          <t>Property Type</t>
        </is>
      </c>
    </row>
    <row r="47">
      <c r="A47" s="4" t="n">
        <v>1</v>
      </c>
      <c r="B47" s="4" t="n">
        <v>0.89</v>
      </c>
      <c r="C47" s="4" t="inlineStr">
        <is>
          <t>MANUF</t>
        </is>
      </c>
      <c r="D47" s="4" t="inlineStr">
        <is>
          <t>Property Type</t>
        </is>
      </c>
    </row>
    <row r="48">
      <c r="A48" s="9" t="n">
        <v>112</v>
      </c>
      <c r="B48" s="9" t="n">
        <v>100</v>
      </c>
      <c r="D48" s="9" t="inlineStr">
        <is>
          <t>Total Property Type</t>
        </is>
      </c>
    </row>
    <row r="49">
      <c r="A49" s="4" t="n">
        <v>14</v>
      </c>
      <c r="B49" s="4" t="n">
        <v>12.5</v>
      </c>
      <c r="C49" s="4" t="inlineStr">
        <is>
          <t>Less than 5 years</t>
        </is>
      </c>
      <c r="D49" s="4" t="inlineStr">
        <is>
          <t>Age of Property</t>
        </is>
      </c>
    </row>
    <row r="50">
      <c r="A50" s="4" t="n">
        <v>29</v>
      </c>
      <c r="B50" s="4" t="n">
        <v>25.89</v>
      </c>
      <c r="C50" s="4" t="inlineStr">
        <is>
          <t>5-9 years</t>
        </is>
      </c>
      <c r="D50" s="4" t="inlineStr">
        <is>
          <t>Age of Property</t>
        </is>
      </c>
    </row>
    <row r="51">
      <c r="A51" s="4" t="n">
        <v>3</v>
      </c>
      <c r="B51" s="4" t="n">
        <v>2.68</v>
      </c>
      <c r="C51" s="4" t="inlineStr">
        <is>
          <t>10-19 years</t>
        </is>
      </c>
      <c r="D51" s="4" t="inlineStr">
        <is>
          <t>Age of Property</t>
        </is>
      </c>
    </row>
    <row r="52">
      <c r="A52" s="4" t="n">
        <v>66</v>
      </c>
      <c r="B52" s="4" t="n">
        <v>58.93</v>
      </c>
      <c r="C52" s="4" t="inlineStr">
        <is>
          <t>20+ years</t>
        </is>
      </c>
      <c r="D52" s="4" t="inlineStr">
        <is>
          <t>Age of Property</t>
        </is>
      </c>
    </row>
    <row r="53">
      <c r="A53" s="9" t="n">
        <v>112</v>
      </c>
      <c r="B53" s="9" t="n">
        <v>100</v>
      </c>
      <c r="D53" s="9" t="inlineStr">
        <is>
          <t>Total Age of Property</t>
        </is>
      </c>
    </row>
    <row r="54">
      <c r="A54" s="4" t="n">
        <v>105</v>
      </c>
      <c r="B54" s="4" t="n">
        <v>93.75</v>
      </c>
      <c r="C54" s="4" t="inlineStr">
        <is>
          <t>Less than 100</t>
        </is>
      </c>
      <c r="D54" s="4" t="inlineStr">
        <is>
          <t>Property Size</t>
        </is>
      </c>
    </row>
    <row r="55">
      <c r="A55" s="4" t="n">
        <v>3</v>
      </c>
      <c r="B55" s="4" t="n">
        <v>2.68</v>
      </c>
      <c r="C55" s="4" t="inlineStr">
        <is>
          <t>100-199</t>
        </is>
      </c>
      <c r="D55" s="4" t="inlineStr">
        <is>
          <t>Property Size</t>
        </is>
      </c>
    </row>
    <row r="56">
      <c r="A56" s="4" t="n">
        <v>2</v>
      </c>
      <c r="B56" s="4" t="n">
        <v>1.79</v>
      </c>
      <c r="C56" s="4" t="inlineStr">
        <is>
          <t>200-299</t>
        </is>
      </c>
      <c r="D56" s="4" t="inlineStr">
        <is>
          <t>Property Size</t>
        </is>
      </c>
    </row>
    <row r="57">
      <c r="A57" s="4" t="n">
        <v>1</v>
      </c>
      <c r="B57" s="4" t="n">
        <v>0.89</v>
      </c>
      <c r="C57" s="4" t="inlineStr">
        <is>
          <t>300-399</t>
        </is>
      </c>
      <c r="D57" s="4" t="inlineStr">
        <is>
          <t>Property Size</t>
        </is>
      </c>
    </row>
    <row r="58">
      <c r="A58" s="4" t="n">
        <v>1</v>
      </c>
      <c r="B58" s="4" t="n">
        <v>0.89</v>
      </c>
      <c r="C58" s="4" t="inlineStr">
        <is>
          <t>400-499</t>
        </is>
      </c>
      <c r="D58" s="4" t="inlineStr">
        <is>
          <t>Property Size</t>
        </is>
      </c>
    </row>
    <row r="59">
      <c r="A59" s="9" t="n">
        <v>112</v>
      </c>
      <c r="B59" s="9" t="n">
        <v>100</v>
      </c>
      <c r="D59" s="9" t="inlineStr">
        <is>
          <t>Total Property Size</t>
        </is>
      </c>
    </row>
    <row r="60">
      <c r="A60" s="4" t="n">
        <v>75</v>
      </c>
      <c r="B60" s="4" t="n">
        <v>66.95999999999999</v>
      </c>
      <c r="C60" s="4" t="inlineStr">
        <is>
          <t>MARKETRATE</t>
        </is>
      </c>
      <c r="D60" s="4" t="inlineStr">
        <is>
          <t>Rent Type</t>
        </is>
      </c>
    </row>
    <row r="61">
      <c r="A61" s="4" t="n">
        <v>37</v>
      </c>
      <c r="B61" s="4" t="n">
        <v>33.04</v>
      </c>
      <c r="C61" s="4" t="inlineStr">
        <is>
          <t>AFFORDABLE</t>
        </is>
      </c>
      <c r="D61" s="4" t="inlineStr">
        <is>
          <t>Rent Type</t>
        </is>
      </c>
    </row>
    <row r="62">
      <c r="A62" s="9" t="n">
        <v>112</v>
      </c>
      <c r="B62" s="9" t="n">
        <v>100</v>
      </c>
      <c r="D62" s="9" t="inlineStr">
        <is>
          <t>Total Rent Type</t>
        </is>
      </c>
    </row>
    <row r="63"/>
  </sheetData>
  <mergeCells count="2">
    <mergeCell ref="A19:D19"/>
    <mergeCell ref="A1:B1"/>
  </mergeCells>
  <pageMargins left="0.75" right="0.75" top="1" bottom="1" header="0.5" footer="0.5"/>
</worksheet>
</file>

<file path=xl/worksheets/sheet47.xml><?xml version="1.0" encoding="utf-8"?>
<worksheet xmlns="http://schemas.openxmlformats.org/spreadsheetml/2006/main">
  <sheetPr>
    <outlinePr summaryBelow="1" summaryRight="1"/>
    <pageSetUpPr/>
  </sheetPr>
  <dimension ref="A1:D62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2395</v>
      </c>
    </row>
    <row r="3">
      <c r="A3" s="6" t="inlineStr">
        <is>
          <t>Sample (Total number of properties)</t>
        </is>
      </c>
      <c r="B3" s="4" t="n">
        <v>80</v>
      </c>
    </row>
    <row r="4">
      <c r="A4" s="6" t="inlineStr">
        <is>
          <t>Average property taxes per unit</t>
        </is>
      </c>
      <c r="B4" s="7" t="n">
        <v>2218</v>
      </c>
    </row>
    <row r="5">
      <c r="A5" s="6" t="inlineStr">
        <is>
          <t>Average payroll expenses per unit</t>
        </is>
      </c>
      <c r="B5" s="7" t="n">
        <v>1131</v>
      </c>
    </row>
    <row r="6">
      <c r="A6" s="6" t="inlineStr">
        <is>
          <t>Average capital expenditures per unit</t>
        </is>
      </c>
      <c r="B6" s="7" t="n">
        <v>265</v>
      </c>
    </row>
    <row r="7">
      <c r="A7" s="6" t="inlineStr">
        <is>
          <t>Average mortgage per unit</t>
        </is>
      </c>
      <c r="B7" s="7" t="n">
        <v>10126</v>
      </c>
    </row>
    <row r="8">
      <c r="A8" s="6" t="inlineStr">
        <is>
          <t>Average total operating expenses per unit</t>
        </is>
      </c>
      <c r="B8" s="7" t="n">
        <v>5561</v>
      </c>
    </row>
    <row r="9">
      <c r="A9" s="6" t="inlineStr">
        <is>
          <t>Average total expenses per unit</t>
        </is>
      </c>
      <c r="B9" s="7" t="n">
        <v>19300</v>
      </c>
    </row>
    <row r="10">
      <c r="A10" s="6" t="inlineStr">
        <is>
          <t>Average total profit per unit</t>
        </is>
      </c>
      <c r="B10" s="7" t="n">
        <v>2531</v>
      </c>
    </row>
    <row r="11">
      <c r="A11" s="6" t="inlineStr">
        <is>
          <t>Property taxes per dollar of rent</t>
        </is>
      </c>
      <c r="B11" s="4" t="inlineStr">
        <is>
          <t>10 cents</t>
        </is>
      </c>
    </row>
    <row r="12">
      <c r="A12" s="6" t="inlineStr">
        <is>
          <t>Payroll expenses per dollar of rent</t>
        </is>
      </c>
      <c r="B12" s="4" t="inlineStr">
        <is>
          <t>5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46 cents</t>
        </is>
      </c>
    </row>
    <row r="15">
      <c r="A15" s="6" t="inlineStr">
        <is>
          <t>Total operating expenses per dollar of rent</t>
        </is>
      </c>
      <c r="B15" s="4" t="inlineStr">
        <is>
          <t>25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12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12</v>
      </c>
      <c r="B21" s="4" t="n">
        <v>15</v>
      </c>
      <c r="C21" s="4" t="inlineStr">
        <is>
          <t>90302</t>
        </is>
      </c>
      <c r="D21" s="4" t="inlineStr">
        <is>
          <t>PROPERTYZIPCODE</t>
        </is>
      </c>
    </row>
    <row r="22">
      <c r="A22" s="4" t="n">
        <v>11</v>
      </c>
      <c r="B22" s="4" t="n">
        <v>13.75</v>
      </c>
      <c r="C22" s="4" t="inlineStr">
        <is>
          <t>90250</t>
        </is>
      </c>
      <c r="D22" s="4" t="inlineStr">
        <is>
          <t>PROPERTYZIPCODE</t>
        </is>
      </c>
    </row>
    <row r="23">
      <c r="A23" s="4" t="n">
        <v>9</v>
      </c>
      <c r="B23" s="4" t="n">
        <v>11.25</v>
      </c>
      <c r="C23" s="4" t="inlineStr">
        <is>
          <t>90301</t>
        </is>
      </c>
      <c r="D23" s="4" t="inlineStr">
        <is>
          <t>PROPERTYZIPCODE</t>
        </is>
      </c>
    </row>
    <row r="24">
      <c r="A24" s="4" t="n">
        <v>8</v>
      </c>
      <c r="B24" s="4" t="n">
        <v>10</v>
      </c>
      <c r="C24" s="4" t="inlineStr">
        <is>
          <t>90044</t>
        </is>
      </c>
      <c r="D24" s="4" t="inlineStr">
        <is>
          <t>PROPERTYZIPCODE</t>
        </is>
      </c>
    </row>
    <row r="25">
      <c r="A25" s="4" t="n">
        <v>6</v>
      </c>
      <c r="B25" s="4" t="n">
        <v>7.5</v>
      </c>
      <c r="C25" s="4" t="inlineStr">
        <is>
          <t>90247</t>
        </is>
      </c>
      <c r="D25" s="4" t="inlineStr">
        <is>
          <t>PROPERTYZIPCODE</t>
        </is>
      </c>
    </row>
    <row r="26">
      <c r="A26" s="4" t="n">
        <v>6</v>
      </c>
      <c r="B26" s="4" t="n">
        <v>7.5</v>
      </c>
      <c r="C26" s="4" t="inlineStr">
        <is>
          <t>90061</t>
        </is>
      </c>
      <c r="D26" s="4" t="inlineStr">
        <is>
          <t>PROPERTYZIPCODE</t>
        </is>
      </c>
    </row>
    <row r="27">
      <c r="A27" s="4" t="n">
        <v>3</v>
      </c>
      <c r="B27" s="4" t="n">
        <v>3.75</v>
      </c>
      <c r="C27" s="4" t="inlineStr">
        <is>
          <t>90504</t>
        </is>
      </c>
      <c r="D27" s="4" t="inlineStr">
        <is>
          <t>PROPERTYZIPCODE</t>
        </is>
      </c>
    </row>
    <row r="28">
      <c r="A28" s="4" t="n">
        <v>3</v>
      </c>
      <c r="B28" s="4" t="n">
        <v>3.75</v>
      </c>
      <c r="C28" s="4" t="inlineStr">
        <is>
          <t>90260</t>
        </is>
      </c>
      <c r="D28" s="4" t="inlineStr">
        <is>
          <t>PROPERTYZIPCODE</t>
        </is>
      </c>
    </row>
    <row r="29">
      <c r="A29" s="4" t="n">
        <v>2</v>
      </c>
      <c r="B29" s="4" t="n">
        <v>2.5</v>
      </c>
      <c r="C29" s="4" t="inlineStr">
        <is>
          <t>91343</t>
        </is>
      </c>
      <c r="D29" s="4" t="inlineStr">
        <is>
          <t>PROPERTYZIPCODE</t>
        </is>
      </c>
    </row>
    <row r="30">
      <c r="A30" s="4" t="n">
        <v>2</v>
      </c>
      <c r="B30" s="4" t="n">
        <v>2.5</v>
      </c>
      <c r="C30" s="4" t="inlineStr">
        <is>
          <t>90003</t>
        </is>
      </c>
      <c r="D30" s="4" t="inlineStr">
        <is>
          <t>PROPERTYZIPCODE</t>
        </is>
      </c>
    </row>
    <row r="31">
      <c r="A31" s="4" t="n">
        <v>2</v>
      </c>
      <c r="B31" s="4" t="n">
        <v>2.5</v>
      </c>
      <c r="C31" s="4" t="inlineStr">
        <is>
          <t>90221</t>
        </is>
      </c>
      <c r="D31" s="4" t="inlineStr">
        <is>
          <t>PROPERTYZIPCODE</t>
        </is>
      </c>
    </row>
    <row r="32">
      <c r="A32" s="4" t="n">
        <v>2</v>
      </c>
      <c r="B32" s="4" t="n">
        <v>2.5</v>
      </c>
      <c r="C32" s="4" t="inlineStr">
        <is>
          <t>90220</t>
        </is>
      </c>
      <c r="D32" s="4" t="inlineStr">
        <is>
          <t>PROPERTYZIPCODE</t>
        </is>
      </c>
    </row>
    <row r="33">
      <c r="A33" s="4" t="n">
        <v>2</v>
      </c>
      <c r="B33" s="4" t="n">
        <v>2.5</v>
      </c>
      <c r="C33" s="4" t="inlineStr">
        <is>
          <t>90303</t>
        </is>
      </c>
      <c r="D33" s="4" t="inlineStr">
        <is>
          <t>PROPERTYZIPCODE</t>
        </is>
      </c>
    </row>
    <row r="34">
      <c r="A34" s="4" t="n">
        <v>2</v>
      </c>
      <c r="B34" s="4" t="n">
        <v>2.5</v>
      </c>
      <c r="C34" s="4" t="inlineStr">
        <is>
          <t>90249</t>
        </is>
      </c>
      <c r="D34" s="4" t="inlineStr">
        <is>
          <t>PROPERTYZIPCODE</t>
        </is>
      </c>
    </row>
    <row r="35">
      <c r="A35" s="4" t="n">
        <v>1</v>
      </c>
      <c r="B35" s="4" t="n">
        <v>1.25</v>
      </c>
      <c r="C35" s="4" t="inlineStr">
        <is>
          <t>92844</t>
        </is>
      </c>
      <c r="D35" s="4" t="inlineStr">
        <is>
          <t>PROPERTYZIPCODE</t>
        </is>
      </c>
    </row>
    <row r="36">
      <c r="A36" s="4" t="n">
        <v>1</v>
      </c>
      <c r="B36" s="4" t="n">
        <v>1.25</v>
      </c>
      <c r="C36" s="4" t="inlineStr">
        <is>
          <t>92840</t>
        </is>
      </c>
      <c r="D36" s="4" t="inlineStr">
        <is>
          <t>PROPERTYZIPCODE</t>
        </is>
      </c>
    </row>
    <row r="37">
      <c r="A37" s="4" t="n">
        <v>1</v>
      </c>
      <c r="B37" s="4" t="n">
        <v>1.25</v>
      </c>
      <c r="C37" s="4" t="inlineStr">
        <is>
          <t>90002</t>
        </is>
      </c>
      <c r="D37" s="4" t="inlineStr">
        <is>
          <t>PROPERTYZIPCODE</t>
        </is>
      </c>
    </row>
    <row r="38">
      <c r="A38" s="4" t="n">
        <v>1</v>
      </c>
      <c r="B38" s="4" t="n">
        <v>1.25</v>
      </c>
      <c r="C38" s="4" t="inlineStr">
        <is>
          <t>90047</t>
        </is>
      </c>
      <c r="D38" s="4" t="inlineStr">
        <is>
          <t>PROPERTYZIPCODE</t>
        </is>
      </c>
    </row>
    <row r="39">
      <c r="A39" s="4" t="n">
        <v>1</v>
      </c>
      <c r="B39" s="4" t="n">
        <v>1.25</v>
      </c>
      <c r="C39" s="4" t="inlineStr">
        <is>
          <t>90305</t>
        </is>
      </c>
      <c r="D39" s="4" t="inlineStr">
        <is>
          <t>PROPERTYZIPCODE</t>
        </is>
      </c>
    </row>
    <row r="40">
      <c r="A40" s="4" t="n">
        <v>1</v>
      </c>
      <c r="B40" s="4" t="n">
        <v>1.25</v>
      </c>
      <c r="C40" s="4" t="inlineStr">
        <is>
          <t>90304</t>
        </is>
      </c>
      <c r="D40" s="4" t="inlineStr">
        <is>
          <t>PROPERTYZIPCODE</t>
        </is>
      </c>
    </row>
    <row r="41">
      <c r="A41" s="4" t="n">
        <v>1</v>
      </c>
      <c r="B41" s="4" t="n">
        <v>1.25</v>
      </c>
      <c r="C41" s="4" t="inlineStr">
        <is>
          <t>90706</t>
        </is>
      </c>
      <c r="D41" s="4" t="inlineStr">
        <is>
          <t>PROPERTYZIPCODE</t>
        </is>
      </c>
    </row>
    <row r="42">
      <c r="A42" s="4" t="n">
        <v>1</v>
      </c>
      <c r="B42" s="4" t="n">
        <v>1.25</v>
      </c>
      <c r="C42" s="4" t="inlineStr">
        <is>
          <t>90059</t>
        </is>
      </c>
      <c r="D42" s="4" t="inlineStr">
        <is>
          <t>PROPERTYZIPCODE</t>
        </is>
      </c>
    </row>
    <row r="43">
      <c r="A43" s="4" t="n">
        <v>1</v>
      </c>
      <c r="B43" s="4" t="n">
        <v>1.25</v>
      </c>
      <c r="C43" s="4" t="inlineStr">
        <is>
          <t>90222</t>
        </is>
      </c>
      <c r="D43" s="4" t="inlineStr">
        <is>
          <t>PROPERTYZIPCODE</t>
        </is>
      </c>
    </row>
    <row r="44">
      <c r="A44" s="4" t="n">
        <v>1</v>
      </c>
      <c r="B44" s="4" t="n">
        <v>1.25</v>
      </c>
      <c r="C44" s="4" t="inlineStr">
        <is>
          <t>90501</t>
        </is>
      </c>
      <c r="D44" s="4" t="inlineStr">
        <is>
          <t>PROPERTYZIPCODE</t>
        </is>
      </c>
    </row>
    <row r="45">
      <c r="A45" s="9" t="n">
        <v>80</v>
      </c>
      <c r="B45" s="9" t="n">
        <v>100</v>
      </c>
      <c r="D45" s="9" t="inlineStr">
        <is>
          <t>Total PROPERTYZIPCODE</t>
        </is>
      </c>
    </row>
    <row r="46">
      <c r="A46" s="4" t="n">
        <v>74</v>
      </c>
      <c r="B46" s="4" t="n">
        <v>92.5</v>
      </c>
      <c r="C46" s="4" t="inlineStr">
        <is>
          <t>GARDEN</t>
        </is>
      </c>
      <c r="D46" s="4" t="inlineStr">
        <is>
          <t>Property Type</t>
        </is>
      </c>
    </row>
    <row r="47">
      <c r="A47" s="4" t="n">
        <v>4</v>
      </c>
      <c r="B47" s="4" t="n">
        <v>5</v>
      </c>
      <c r="C47" s="4" t="inlineStr">
        <is>
          <t>MIDRISE</t>
        </is>
      </c>
      <c r="D47" s="4" t="inlineStr">
        <is>
          <t>Property Type</t>
        </is>
      </c>
    </row>
    <row r="48">
      <c r="A48" s="4" t="n">
        <v>2</v>
      </c>
      <c r="B48" s="4" t="n">
        <v>2.5</v>
      </c>
      <c r="C48" s="4" t="inlineStr">
        <is>
          <t>SENIOR</t>
        </is>
      </c>
      <c r="D48" s="4" t="inlineStr">
        <is>
          <t>Property Type</t>
        </is>
      </c>
    </row>
    <row r="49">
      <c r="A49" s="9" t="n">
        <v>80</v>
      </c>
      <c r="B49" s="9" t="n">
        <v>100</v>
      </c>
      <c r="D49" s="9" t="inlineStr">
        <is>
          <t>Total Property Type</t>
        </is>
      </c>
    </row>
    <row r="50">
      <c r="A50" s="4" t="n">
        <v>6</v>
      </c>
      <c r="B50" s="4" t="n">
        <v>7.5</v>
      </c>
      <c r="C50" s="4" t="inlineStr">
        <is>
          <t>Less than 5 years</t>
        </is>
      </c>
      <c r="D50" s="4" t="inlineStr">
        <is>
          <t>Age of Property</t>
        </is>
      </c>
    </row>
    <row r="51">
      <c r="A51" s="4" t="n">
        <v>21</v>
      </c>
      <c r="B51" s="4" t="n">
        <v>26.25</v>
      </c>
      <c r="C51" s="4" t="inlineStr">
        <is>
          <t>5-9 years</t>
        </is>
      </c>
      <c r="D51" s="4" t="inlineStr">
        <is>
          <t>Age of Property</t>
        </is>
      </c>
    </row>
    <row r="52">
      <c r="A52" s="4" t="n">
        <v>5</v>
      </c>
      <c r="B52" s="4" t="n">
        <v>6.25</v>
      </c>
      <c r="C52" s="4" t="inlineStr">
        <is>
          <t>10-19 years</t>
        </is>
      </c>
      <c r="D52" s="4" t="inlineStr">
        <is>
          <t>Age of Property</t>
        </is>
      </c>
    </row>
    <row r="53">
      <c r="A53" s="4" t="n">
        <v>48</v>
      </c>
      <c r="B53" s="4" t="n">
        <v>60</v>
      </c>
      <c r="C53" s="4" t="inlineStr">
        <is>
          <t>20+ years</t>
        </is>
      </c>
      <c r="D53" s="4" t="inlineStr">
        <is>
          <t>Age of Property</t>
        </is>
      </c>
    </row>
    <row r="54">
      <c r="A54" s="9" t="n">
        <v>80</v>
      </c>
      <c r="B54" s="9" t="n">
        <v>100</v>
      </c>
      <c r="D54" s="9" t="inlineStr">
        <is>
          <t>Total Age of Property</t>
        </is>
      </c>
    </row>
    <row r="55">
      <c r="A55" s="4" t="n">
        <v>76</v>
      </c>
      <c r="B55" s="4" t="n">
        <v>95</v>
      </c>
      <c r="C55" s="4" t="inlineStr">
        <is>
          <t>Less than 100</t>
        </is>
      </c>
      <c r="D55" s="4" t="inlineStr">
        <is>
          <t>Property Size</t>
        </is>
      </c>
    </row>
    <row r="56">
      <c r="A56" s="4" t="n">
        <v>3</v>
      </c>
      <c r="B56" s="4" t="n">
        <v>3.75</v>
      </c>
      <c r="C56" s="4" t="inlineStr">
        <is>
          <t>100-199</t>
        </is>
      </c>
      <c r="D56" s="4" t="inlineStr">
        <is>
          <t>Property Size</t>
        </is>
      </c>
    </row>
    <row r="57">
      <c r="A57" s="4" t="n">
        <v>1</v>
      </c>
      <c r="B57" s="4" t="n">
        <v>1.25</v>
      </c>
      <c r="C57" s="4" t="inlineStr">
        <is>
          <t>200-299</t>
        </is>
      </c>
      <c r="D57" s="4" t="inlineStr">
        <is>
          <t>Property Size</t>
        </is>
      </c>
    </row>
    <row r="58">
      <c r="A58" s="9" t="n">
        <v>80</v>
      </c>
      <c r="B58" s="9" t="n">
        <v>100</v>
      </c>
      <c r="D58" s="9" t="inlineStr">
        <is>
          <t>Total Property Size</t>
        </is>
      </c>
    </row>
    <row r="59">
      <c r="A59" s="4" t="n">
        <v>42</v>
      </c>
      <c r="B59" s="4" t="n">
        <v>52.5</v>
      </c>
      <c r="C59" s="4" t="inlineStr">
        <is>
          <t>MARKETRATE</t>
        </is>
      </c>
      <c r="D59" s="4" t="inlineStr">
        <is>
          <t>Rent Type</t>
        </is>
      </c>
    </row>
    <row r="60">
      <c r="A60" s="4" t="n">
        <v>38</v>
      </c>
      <c r="B60" s="4" t="n">
        <v>47.5</v>
      </c>
      <c r="C60" s="4" t="inlineStr">
        <is>
          <t>AFFORDABLE</t>
        </is>
      </c>
      <c r="D60" s="4" t="inlineStr">
        <is>
          <t>Rent Type</t>
        </is>
      </c>
    </row>
    <row r="61">
      <c r="A61" s="9" t="n">
        <v>80</v>
      </c>
      <c r="B61" s="9" t="n">
        <v>100</v>
      </c>
      <c r="D61" s="9" t="inlineStr">
        <is>
          <t>Total Rent Type</t>
        </is>
      </c>
    </row>
    <row r="62"/>
  </sheetData>
  <mergeCells count="2">
    <mergeCell ref="A19:D19"/>
    <mergeCell ref="A1:B1"/>
  </mergeCells>
  <pageMargins left="0.75" right="0.75" top="1" bottom="1" header="0.5" footer="0.5"/>
</worksheet>
</file>

<file path=xl/worksheets/sheet48.xml><?xml version="1.0" encoding="utf-8"?>
<worksheet xmlns="http://schemas.openxmlformats.org/spreadsheetml/2006/main">
  <sheetPr>
    <outlinePr summaryBelow="1" summaryRight="1"/>
    <pageSetUpPr/>
  </sheetPr>
  <dimension ref="A1:D55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2756</v>
      </c>
    </row>
    <row r="3">
      <c r="A3" s="6" t="inlineStr">
        <is>
          <t>Sample (Total number of properties)</t>
        </is>
      </c>
      <c r="B3" s="4" t="n">
        <v>70</v>
      </c>
    </row>
    <row r="4">
      <c r="A4" s="6" t="inlineStr">
        <is>
          <t>Average property taxes per unit</t>
        </is>
      </c>
      <c r="B4" s="7" t="n">
        <v>2072</v>
      </c>
    </row>
    <row r="5">
      <c r="A5" s="6" t="inlineStr">
        <is>
          <t>Average payroll expenses per unit</t>
        </is>
      </c>
      <c r="B5" s="7" t="n">
        <v>677</v>
      </c>
    </row>
    <row r="6">
      <c r="A6" s="6" t="inlineStr">
        <is>
          <t>Average capital expenditures per unit</t>
        </is>
      </c>
      <c r="B6" s="7" t="n">
        <v>251</v>
      </c>
    </row>
    <row r="7">
      <c r="A7" s="6" t="inlineStr">
        <is>
          <t>Average mortgage per unit</t>
        </is>
      </c>
      <c r="B7" s="7" t="n">
        <v>10030</v>
      </c>
    </row>
    <row r="8">
      <c r="A8" s="6" t="inlineStr">
        <is>
          <t>Average total operating expenses per unit</t>
        </is>
      </c>
      <c r="B8" s="7" t="n">
        <v>4785</v>
      </c>
    </row>
    <row r="9">
      <c r="A9" s="6" t="inlineStr">
        <is>
          <t>Average total expenses per unit</t>
        </is>
      </c>
      <c r="B9" s="7" t="n">
        <v>17815</v>
      </c>
    </row>
    <row r="10">
      <c r="A10" s="6" t="inlineStr">
        <is>
          <t>Average total profit per unit</t>
        </is>
      </c>
      <c r="B10" s="7" t="n">
        <v>2507</v>
      </c>
    </row>
    <row r="11">
      <c r="A11" s="6" t="inlineStr">
        <is>
          <t>Property taxes per dollar of rent</t>
        </is>
      </c>
      <c r="B11" s="4" t="inlineStr">
        <is>
          <t>10 cents</t>
        </is>
      </c>
    </row>
    <row r="12">
      <c r="A12" s="6" t="inlineStr">
        <is>
          <t>Payroll expenses per dollar of rent</t>
        </is>
      </c>
      <c r="B12" s="4" t="inlineStr">
        <is>
          <t>3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49 cents</t>
        </is>
      </c>
    </row>
    <row r="15">
      <c r="A15" s="6" t="inlineStr">
        <is>
          <t>Total operating expenses per dollar of rent</t>
        </is>
      </c>
      <c r="B15" s="4" t="inlineStr">
        <is>
          <t>24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12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11</v>
      </c>
      <c r="B21" s="4" t="n">
        <v>15.71</v>
      </c>
      <c r="C21" s="4" t="inlineStr">
        <is>
          <t>90262</t>
        </is>
      </c>
      <c r="D21" s="4" t="inlineStr">
        <is>
          <t>PROPERTYZIPCODE</t>
        </is>
      </c>
    </row>
    <row r="22">
      <c r="A22" s="4" t="n">
        <v>9</v>
      </c>
      <c r="B22" s="4" t="n">
        <v>12.86</v>
      </c>
      <c r="C22" s="4" t="inlineStr">
        <is>
          <t>90744</t>
        </is>
      </c>
      <c r="D22" s="4" t="inlineStr">
        <is>
          <t>PROPERTYZIPCODE</t>
        </is>
      </c>
    </row>
    <row r="23">
      <c r="A23" s="4" t="n">
        <v>8</v>
      </c>
      <c r="B23" s="4" t="n">
        <v>11.43</v>
      </c>
      <c r="C23" s="4" t="inlineStr">
        <is>
          <t>90723</t>
        </is>
      </c>
      <c r="D23" s="4" t="inlineStr">
        <is>
          <t>PROPERTYZIPCODE</t>
        </is>
      </c>
    </row>
    <row r="24">
      <c r="A24" s="4" t="n">
        <v>7</v>
      </c>
      <c r="B24" s="4" t="n">
        <v>10</v>
      </c>
      <c r="C24" s="4" t="inlineStr">
        <is>
          <t>90280</t>
        </is>
      </c>
      <c r="D24" s="4" t="inlineStr">
        <is>
          <t>PROPERTYZIPCODE</t>
        </is>
      </c>
    </row>
    <row r="25">
      <c r="A25" s="4" t="n">
        <v>6</v>
      </c>
      <c r="B25" s="4" t="n">
        <v>8.57</v>
      </c>
      <c r="C25" s="4" t="inlineStr">
        <is>
          <t>90805</t>
        </is>
      </c>
      <c r="D25" s="4" t="inlineStr">
        <is>
          <t>PROPERTYZIPCODE</t>
        </is>
      </c>
    </row>
    <row r="26">
      <c r="A26" s="4" t="n">
        <v>5</v>
      </c>
      <c r="B26" s="4" t="n">
        <v>7.14</v>
      </c>
      <c r="C26" s="4" t="inlineStr">
        <is>
          <t>90806</t>
        </is>
      </c>
      <c r="D26" s="4" t="inlineStr">
        <is>
          <t>PROPERTYZIPCODE</t>
        </is>
      </c>
    </row>
    <row r="27">
      <c r="A27" s="4" t="n">
        <v>5</v>
      </c>
      <c r="B27" s="4" t="n">
        <v>7.14</v>
      </c>
      <c r="C27" s="4" t="inlineStr">
        <is>
          <t>90731</t>
        </is>
      </c>
      <c r="D27" s="4" t="inlineStr">
        <is>
          <t>PROPERTYZIPCODE</t>
        </is>
      </c>
    </row>
    <row r="28">
      <c r="A28" s="4" t="n">
        <v>5</v>
      </c>
      <c r="B28" s="4" t="n">
        <v>7.14</v>
      </c>
      <c r="C28" s="4" t="inlineStr">
        <is>
          <t>90745</t>
        </is>
      </c>
      <c r="D28" s="4" t="inlineStr">
        <is>
          <t>PROPERTYZIPCODE</t>
        </is>
      </c>
    </row>
    <row r="29">
      <c r="A29" s="4" t="n">
        <v>4</v>
      </c>
      <c r="B29" s="4" t="n">
        <v>5.71</v>
      </c>
      <c r="C29" s="4" t="inlineStr">
        <is>
          <t>90807</t>
        </is>
      </c>
      <c r="D29" s="4" t="inlineStr">
        <is>
          <t>PROPERTYZIPCODE</t>
        </is>
      </c>
    </row>
    <row r="30">
      <c r="A30" s="4" t="n">
        <v>2</v>
      </c>
      <c r="B30" s="4" t="n">
        <v>2.86</v>
      </c>
      <c r="C30" s="4" t="inlineStr">
        <is>
          <t>90710</t>
        </is>
      </c>
      <c r="D30" s="4" t="inlineStr">
        <is>
          <t>PROPERTYZIPCODE</t>
        </is>
      </c>
    </row>
    <row r="31">
      <c r="A31" s="4" t="n">
        <v>2</v>
      </c>
      <c r="B31" s="4" t="n">
        <v>2.86</v>
      </c>
      <c r="C31" s="4" t="inlineStr">
        <is>
          <t>90712</t>
        </is>
      </c>
      <c r="D31" s="4" t="inlineStr">
        <is>
          <t>PROPERTYZIPCODE</t>
        </is>
      </c>
    </row>
    <row r="32">
      <c r="A32" s="4" t="n">
        <v>2</v>
      </c>
      <c r="B32" s="4" t="n">
        <v>2.86</v>
      </c>
      <c r="C32" s="4" t="inlineStr">
        <is>
          <t>90706</t>
        </is>
      </c>
      <c r="D32" s="4" t="inlineStr">
        <is>
          <t>PROPERTYZIPCODE</t>
        </is>
      </c>
    </row>
    <row r="33">
      <c r="A33" s="4" t="n">
        <v>2</v>
      </c>
      <c r="B33" s="4" t="n">
        <v>2.86</v>
      </c>
      <c r="C33" s="4" t="inlineStr">
        <is>
          <t>90501</t>
        </is>
      </c>
      <c r="D33" s="4" t="inlineStr">
        <is>
          <t>PROPERTYZIPCODE</t>
        </is>
      </c>
    </row>
    <row r="34">
      <c r="A34" s="4" t="n">
        <v>1</v>
      </c>
      <c r="B34" s="4" t="n">
        <v>1.43</v>
      </c>
      <c r="C34" s="4" t="inlineStr">
        <is>
          <t>90810</t>
        </is>
      </c>
      <c r="D34" s="4" t="inlineStr">
        <is>
          <t>PROPERTYZIPCODE</t>
        </is>
      </c>
    </row>
    <row r="35">
      <c r="A35" s="4" t="n">
        <v>1</v>
      </c>
      <c r="B35" s="4" t="n">
        <v>1.43</v>
      </c>
      <c r="C35" s="4" t="inlineStr">
        <is>
          <t>90746</t>
        </is>
      </c>
      <c r="D35" s="4" t="inlineStr">
        <is>
          <t>PROPERTYZIPCODE</t>
        </is>
      </c>
    </row>
    <row r="36">
      <c r="A36" s="9" t="n">
        <v>70</v>
      </c>
      <c r="B36" s="9" t="n">
        <v>100</v>
      </c>
      <c r="D36" s="9" t="inlineStr">
        <is>
          <t>Total PROPERTYZIPCODE</t>
        </is>
      </c>
    </row>
    <row r="37">
      <c r="A37" s="4" t="n">
        <v>65</v>
      </c>
      <c r="B37" s="4" t="n">
        <v>92.86</v>
      </c>
      <c r="C37" s="4" t="inlineStr">
        <is>
          <t>GARDEN</t>
        </is>
      </c>
      <c r="D37" s="4" t="inlineStr">
        <is>
          <t>Property Type</t>
        </is>
      </c>
    </row>
    <row r="38">
      <c r="A38" s="4" t="n">
        <v>2</v>
      </c>
      <c r="B38" s="4" t="n">
        <v>2.86</v>
      </c>
      <c r="C38" s="4" t="inlineStr">
        <is>
          <t>SENIOR</t>
        </is>
      </c>
      <c r="D38" s="4" t="inlineStr">
        <is>
          <t>Property Type</t>
        </is>
      </c>
    </row>
    <row r="39">
      <c r="A39" s="4" t="n">
        <v>2</v>
      </c>
      <c r="B39" s="4" t="n">
        <v>2.86</v>
      </c>
      <c r="C39" s="4" t="inlineStr">
        <is>
          <t>MANUF</t>
        </is>
      </c>
      <c r="D39" s="4" t="inlineStr">
        <is>
          <t>Property Type</t>
        </is>
      </c>
    </row>
    <row r="40">
      <c r="A40" s="4" t="n">
        <v>1</v>
      </c>
      <c r="B40" s="4" t="n">
        <v>1.43</v>
      </c>
      <c r="C40" s="4" t="inlineStr">
        <is>
          <t>MIDRISE</t>
        </is>
      </c>
      <c r="D40" s="4" t="inlineStr">
        <is>
          <t>Property Type</t>
        </is>
      </c>
    </row>
    <row r="41">
      <c r="A41" s="9" t="n">
        <v>70</v>
      </c>
      <c r="B41" s="9" t="n">
        <v>100</v>
      </c>
      <c r="D41" s="9" t="inlineStr">
        <is>
          <t>Total Property Type</t>
        </is>
      </c>
    </row>
    <row r="42">
      <c r="A42" s="4" t="n">
        <v>3</v>
      </c>
      <c r="B42" s="4" t="n">
        <v>4.29</v>
      </c>
      <c r="C42" s="4" t="inlineStr">
        <is>
          <t>Less than 5 years</t>
        </is>
      </c>
      <c r="D42" s="4" t="inlineStr">
        <is>
          <t>Age of Property</t>
        </is>
      </c>
    </row>
    <row r="43">
      <c r="A43" s="4" t="n">
        <v>19</v>
      </c>
      <c r="B43" s="4" t="n">
        <v>27.14</v>
      </c>
      <c r="C43" s="4" t="inlineStr">
        <is>
          <t>5-9 years</t>
        </is>
      </c>
      <c r="D43" s="4" t="inlineStr">
        <is>
          <t>Age of Property</t>
        </is>
      </c>
    </row>
    <row r="44">
      <c r="A44" s="4" t="n">
        <v>2</v>
      </c>
      <c r="B44" s="4" t="n">
        <v>2.86</v>
      </c>
      <c r="C44" s="4" t="inlineStr">
        <is>
          <t>10-19 years</t>
        </is>
      </c>
      <c r="D44" s="4" t="inlineStr">
        <is>
          <t>Age of Property</t>
        </is>
      </c>
    </row>
    <row r="45">
      <c r="A45" s="4" t="n">
        <v>46</v>
      </c>
      <c r="B45" s="4" t="n">
        <v>65.70999999999999</v>
      </c>
      <c r="C45" s="4" t="inlineStr">
        <is>
          <t>20+ years</t>
        </is>
      </c>
      <c r="D45" s="4" t="inlineStr">
        <is>
          <t>Age of Property</t>
        </is>
      </c>
    </row>
    <row r="46">
      <c r="A46" s="9" t="n">
        <v>70</v>
      </c>
      <c r="B46" s="9" t="n">
        <v>100</v>
      </c>
      <c r="D46" s="9" t="inlineStr">
        <is>
          <t>Total Age of Property</t>
        </is>
      </c>
    </row>
    <row r="47">
      <c r="A47" s="4" t="n">
        <v>67</v>
      </c>
      <c r="B47" s="4" t="n">
        <v>95.70999999999999</v>
      </c>
      <c r="C47" s="4" t="inlineStr">
        <is>
          <t>Less than 100</t>
        </is>
      </c>
      <c r="D47" s="4" t="inlineStr">
        <is>
          <t>Property Size</t>
        </is>
      </c>
    </row>
    <row r="48">
      <c r="A48" s="4" t="n">
        <v>1</v>
      </c>
      <c r="B48" s="4" t="n">
        <v>1.43</v>
      </c>
      <c r="C48" s="4" t="inlineStr">
        <is>
          <t>200-299</t>
        </is>
      </c>
      <c r="D48" s="4" t="inlineStr">
        <is>
          <t>Property Size</t>
        </is>
      </c>
    </row>
    <row r="49">
      <c r="A49" s="4" t="n">
        <v>1</v>
      </c>
      <c r="B49" s="4" t="n">
        <v>1.43</v>
      </c>
      <c r="C49" s="4" t="inlineStr">
        <is>
          <t>400-499</t>
        </is>
      </c>
      <c r="D49" s="4" t="inlineStr">
        <is>
          <t>Property Size</t>
        </is>
      </c>
    </row>
    <row r="50">
      <c r="A50" s="4" t="n">
        <v>1</v>
      </c>
      <c r="B50" s="4" t="n">
        <v>1.43</v>
      </c>
      <c r="C50" s="4" t="inlineStr">
        <is>
          <t>500+</t>
        </is>
      </c>
      <c r="D50" s="4" t="inlineStr">
        <is>
          <t>Property Size</t>
        </is>
      </c>
    </row>
    <row r="51">
      <c r="A51" s="9" t="n">
        <v>70</v>
      </c>
      <c r="B51" s="9" t="n">
        <v>100</v>
      </c>
      <c r="D51" s="9" t="inlineStr">
        <is>
          <t>Total Property Size</t>
        </is>
      </c>
    </row>
    <row r="52">
      <c r="A52" s="4" t="n">
        <v>39</v>
      </c>
      <c r="B52" s="4" t="n">
        <v>55.71</v>
      </c>
      <c r="C52" s="4" t="inlineStr">
        <is>
          <t>AFFORDABLE</t>
        </is>
      </c>
      <c r="D52" s="4" t="inlineStr">
        <is>
          <t>Rent Type</t>
        </is>
      </c>
    </row>
    <row r="53">
      <c r="A53" s="4" t="n">
        <v>31</v>
      </c>
      <c r="B53" s="4" t="n">
        <v>44.29</v>
      </c>
      <c r="C53" s="4" t="inlineStr">
        <is>
          <t>MARKETRATE</t>
        </is>
      </c>
      <c r="D53" s="4" t="inlineStr">
        <is>
          <t>Rent Type</t>
        </is>
      </c>
    </row>
    <row r="54">
      <c r="A54" s="9" t="n">
        <v>70</v>
      </c>
      <c r="B54" s="9" t="n">
        <v>100</v>
      </c>
      <c r="D54" s="9" t="inlineStr">
        <is>
          <t>Total Rent Type</t>
        </is>
      </c>
    </row>
    <row r="55"/>
  </sheetData>
  <mergeCells count="2">
    <mergeCell ref="A19:D19"/>
    <mergeCell ref="A1:B1"/>
  </mergeCells>
  <pageMargins left="0.75" right="0.75" top="1" bottom="1" header="0.5" footer="0.5"/>
</worksheet>
</file>

<file path=xl/worksheets/sheet49.xml><?xml version="1.0" encoding="utf-8"?>
<worksheet xmlns="http://schemas.openxmlformats.org/spreadsheetml/2006/main">
  <sheetPr>
    <outlinePr summaryBelow="1" summaryRight="1"/>
    <pageSetUpPr/>
  </sheetPr>
  <dimension ref="A1:D54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3298</v>
      </c>
    </row>
    <row r="3">
      <c r="A3" s="6" t="inlineStr">
        <is>
          <t>Sample (Total number of properties)</t>
        </is>
      </c>
      <c r="B3" s="4" t="n">
        <v>32</v>
      </c>
    </row>
    <row r="4">
      <c r="A4" s="6" t="inlineStr">
        <is>
          <t>Average property taxes per unit</t>
        </is>
      </c>
      <c r="B4" s="7" t="n">
        <v>2278</v>
      </c>
    </row>
    <row r="5">
      <c r="A5" s="6" t="inlineStr">
        <is>
          <t>Average payroll expenses per unit</t>
        </is>
      </c>
      <c r="B5" s="7" t="n">
        <v>1323</v>
      </c>
    </row>
    <row r="6">
      <c r="A6" s="6" t="inlineStr">
        <is>
          <t>Average capital expenditures per unit</t>
        </is>
      </c>
      <c r="B6" s="7" t="n">
        <v>249</v>
      </c>
    </row>
    <row r="7">
      <c r="A7" s="6" t="inlineStr">
        <is>
          <t>Average mortgage per unit</t>
        </is>
      </c>
      <c r="B7" s="7" t="n">
        <v>12363</v>
      </c>
    </row>
    <row r="8">
      <c r="A8" s="6" t="inlineStr">
        <is>
          <t>Average total operating expenses per unit</t>
        </is>
      </c>
      <c r="B8" s="7" t="n">
        <v>5912</v>
      </c>
    </row>
    <row r="9">
      <c r="A9" s="6" t="inlineStr">
        <is>
          <t>Average total expenses per unit</t>
        </is>
      </c>
      <c r="B9" s="7" t="n">
        <v>22125</v>
      </c>
    </row>
    <row r="10">
      <c r="A10" s="6" t="inlineStr">
        <is>
          <t>Average total profit per unit</t>
        </is>
      </c>
      <c r="B10" s="7" t="n">
        <v>3375</v>
      </c>
    </row>
    <row r="11">
      <c r="A11" s="6" t="inlineStr">
        <is>
          <t>Property taxes per dollar of rent</t>
        </is>
      </c>
      <c r="B11" s="4" t="inlineStr">
        <is>
          <t>9 cents</t>
        </is>
      </c>
    </row>
    <row r="12">
      <c r="A12" s="6" t="inlineStr">
        <is>
          <t>Payroll expenses per dollar of rent</t>
        </is>
      </c>
      <c r="B12" s="4" t="inlineStr">
        <is>
          <t>5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48 cents</t>
        </is>
      </c>
    </row>
    <row r="15">
      <c r="A15" s="6" t="inlineStr">
        <is>
          <t>Total operating expenses per dollar of rent</t>
        </is>
      </c>
      <c r="B15" s="4" t="inlineStr">
        <is>
          <t>23 cents</t>
        </is>
      </c>
    </row>
    <row r="16">
      <c r="A16" s="6" t="inlineStr">
        <is>
          <t>Total expenses per dollar of rent</t>
        </is>
      </c>
      <c r="B16" s="4" t="inlineStr">
        <is>
          <t>87 cents</t>
        </is>
      </c>
    </row>
    <row r="17">
      <c r="A17" s="6" t="inlineStr">
        <is>
          <t>Total profit per dollar of rent</t>
        </is>
      </c>
      <c r="B17" s="4" t="inlineStr">
        <is>
          <t>12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4</v>
      </c>
      <c r="B21" s="4" t="n">
        <v>12.5</v>
      </c>
      <c r="C21" s="4" t="inlineStr">
        <is>
          <t>92821</t>
        </is>
      </c>
      <c r="D21" s="4" t="inlineStr">
        <is>
          <t>PROPERTYZIPCODE</t>
        </is>
      </c>
    </row>
    <row r="22">
      <c r="A22" s="4" t="n">
        <v>3</v>
      </c>
      <c r="B22" s="4" t="n">
        <v>9.380000000000001</v>
      </c>
      <c r="C22" s="4" t="inlineStr">
        <is>
          <t>92870</t>
        </is>
      </c>
      <c r="D22" s="4" t="inlineStr">
        <is>
          <t>PROPERTYZIPCODE</t>
        </is>
      </c>
    </row>
    <row r="23">
      <c r="A23" s="4" t="n">
        <v>3</v>
      </c>
      <c r="B23" s="4" t="n">
        <v>9.380000000000001</v>
      </c>
      <c r="C23" s="4" t="inlineStr">
        <is>
          <t>90630</t>
        </is>
      </c>
      <c r="D23" s="4" t="inlineStr">
        <is>
          <t>PROPERTYZIPCODE</t>
        </is>
      </c>
    </row>
    <row r="24">
      <c r="A24" s="4" t="n">
        <v>3</v>
      </c>
      <c r="B24" s="4" t="n">
        <v>9.380000000000001</v>
      </c>
      <c r="C24" s="4" t="inlineStr">
        <is>
          <t>92683</t>
        </is>
      </c>
      <c r="D24" s="4" t="inlineStr">
        <is>
          <t>PROPERTYZIPCODE</t>
        </is>
      </c>
    </row>
    <row r="25">
      <c r="A25" s="4" t="n">
        <v>3</v>
      </c>
      <c r="B25" s="4" t="n">
        <v>9.380000000000001</v>
      </c>
      <c r="C25" s="4" t="inlineStr">
        <is>
          <t>92835</t>
        </is>
      </c>
      <c r="D25" s="4" t="inlineStr">
        <is>
          <t>PROPERTYZIPCODE</t>
        </is>
      </c>
    </row>
    <row r="26">
      <c r="A26" s="4" t="n">
        <v>3</v>
      </c>
      <c r="B26" s="4" t="n">
        <v>9.380000000000001</v>
      </c>
      <c r="C26" s="4" t="inlineStr">
        <is>
          <t>92840</t>
        </is>
      </c>
      <c r="D26" s="4" t="inlineStr">
        <is>
          <t>PROPERTYZIPCODE</t>
        </is>
      </c>
    </row>
    <row r="27">
      <c r="A27" s="4" t="n">
        <v>3</v>
      </c>
      <c r="B27" s="4" t="n">
        <v>9.380000000000001</v>
      </c>
      <c r="C27" s="4" t="inlineStr">
        <is>
          <t>90621</t>
        </is>
      </c>
      <c r="D27" s="4" t="inlineStr">
        <is>
          <t>PROPERTYZIPCODE</t>
        </is>
      </c>
    </row>
    <row r="28">
      <c r="A28" s="4" t="n">
        <v>2</v>
      </c>
      <c r="B28" s="4" t="n">
        <v>6.25</v>
      </c>
      <c r="C28" s="4" t="inlineStr">
        <is>
          <t>92843</t>
        </is>
      </c>
      <c r="D28" s="4" t="inlineStr">
        <is>
          <t>PROPERTYZIPCODE</t>
        </is>
      </c>
    </row>
    <row r="29">
      <c r="A29" s="4" t="n">
        <v>2</v>
      </c>
      <c r="B29" s="4" t="n">
        <v>6.25</v>
      </c>
      <c r="C29" s="4" t="inlineStr">
        <is>
          <t>90716</t>
        </is>
      </c>
      <c r="D29" s="4" t="inlineStr">
        <is>
          <t>PROPERTYZIPCODE</t>
        </is>
      </c>
    </row>
    <row r="30">
      <c r="A30" s="4" t="n">
        <v>1</v>
      </c>
      <c r="B30" s="4" t="n">
        <v>3.12</v>
      </c>
      <c r="C30" s="4" t="inlineStr">
        <is>
          <t>92708</t>
        </is>
      </c>
      <c r="D30" s="4" t="inlineStr">
        <is>
          <t>PROPERTYZIPCODE</t>
        </is>
      </c>
    </row>
    <row r="31">
      <c r="A31" s="4" t="n">
        <v>1</v>
      </c>
      <c r="B31" s="4" t="n">
        <v>3.12</v>
      </c>
      <c r="C31" s="4" t="inlineStr">
        <is>
          <t>92655</t>
        </is>
      </c>
      <c r="D31" s="4" t="inlineStr">
        <is>
          <t>PROPERTYZIPCODE</t>
        </is>
      </c>
    </row>
    <row r="32">
      <c r="A32" s="4" t="n">
        <v>1</v>
      </c>
      <c r="B32" s="4" t="n">
        <v>3.12</v>
      </c>
      <c r="C32" s="4" t="inlineStr">
        <is>
          <t>90620</t>
        </is>
      </c>
      <c r="D32" s="4" t="inlineStr">
        <is>
          <t>PROPERTYZIPCODE</t>
        </is>
      </c>
    </row>
    <row r="33">
      <c r="A33" s="4" t="n">
        <v>1</v>
      </c>
      <c r="B33" s="4" t="n">
        <v>3.12</v>
      </c>
      <c r="C33" s="4" t="inlineStr">
        <is>
          <t>91702</t>
        </is>
      </c>
      <c r="D33" s="4" t="inlineStr">
        <is>
          <t>PROPERTYZIPCODE</t>
        </is>
      </c>
    </row>
    <row r="34">
      <c r="A34" s="4" t="n">
        <v>1</v>
      </c>
      <c r="B34" s="4" t="n">
        <v>3.12</v>
      </c>
      <c r="C34" s="4" t="inlineStr">
        <is>
          <t>92831</t>
        </is>
      </c>
      <c r="D34" s="4" t="inlineStr">
        <is>
          <t>PROPERTYZIPCODE</t>
        </is>
      </c>
    </row>
    <row r="35">
      <c r="A35" s="4" t="n">
        <v>1</v>
      </c>
      <c r="B35" s="4" t="n">
        <v>3.12</v>
      </c>
      <c r="C35" s="4" t="inlineStr">
        <is>
          <t>90720</t>
        </is>
      </c>
      <c r="D35" s="4" t="inlineStr">
        <is>
          <t>PROPERTYZIPCODE</t>
        </is>
      </c>
    </row>
    <row r="36">
      <c r="A36" s="9" t="n">
        <v>32</v>
      </c>
      <c r="B36" s="9" t="n">
        <v>100</v>
      </c>
      <c r="D36" s="9" t="inlineStr">
        <is>
          <t>Total PROPERTYZIPCODE</t>
        </is>
      </c>
    </row>
    <row r="37">
      <c r="A37" s="4" t="n">
        <v>27</v>
      </c>
      <c r="B37" s="4" t="n">
        <v>84.38</v>
      </c>
      <c r="C37" s="4" t="inlineStr">
        <is>
          <t>GARDEN</t>
        </is>
      </c>
      <c r="D37" s="4" t="inlineStr">
        <is>
          <t>Property Type</t>
        </is>
      </c>
    </row>
    <row r="38">
      <c r="A38" s="4" t="n">
        <v>4</v>
      </c>
      <c r="B38" s="4" t="n">
        <v>12.5</v>
      </c>
      <c r="C38" s="4" t="inlineStr">
        <is>
          <t>SENIOR</t>
        </is>
      </c>
      <c r="D38" s="4" t="inlineStr">
        <is>
          <t>Property Type</t>
        </is>
      </c>
    </row>
    <row r="39">
      <c r="A39" s="4" t="n">
        <v>1</v>
      </c>
      <c r="B39" s="4" t="n">
        <v>3.12</v>
      </c>
      <c r="C39" s="4" t="inlineStr">
        <is>
          <t>MANUF</t>
        </is>
      </c>
      <c r="D39" s="4" t="inlineStr">
        <is>
          <t>Property Type</t>
        </is>
      </c>
    </row>
    <row r="40">
      <c r="A40" s="9" t="n">
        <v>32</v>
      </c>
      <c r="B40" s="9" t="n">
        <v>100</v>
      </c>
      <c r="D40" s="9" t="inlineStr">
        <is>
          <t>Total Property Type</t>
        </is>
      </c>
    </row>
    <row r="41">
      <c r="A41" s="4" t="n">
        <v>4</v>
      </c>
      <c r="B41" s="4" t="n">
        <v>12.5</v>
      </c>
      <c r="C41" s="4" t="inlineStr">
        <is>
          <t>Less than 5 years</t>
        </is>
      </c>
      <c r="D41" s="4" t="inlineStr">
        <is>
          <t>Age of Property</t>
        </is>
      </c>
    </row>
    <row r="42">
      <c r="A42" s="4" t="n">
        <v>7</v>
      </c>
      <c r="B42" s="4" t="n">
        <v>21.88</v>
      </c>
      <c r="C42" s="4" t="inlineStr">
        <is>
          <t>5-9 years</t>
        </is>
      </c>
      <c r="D42" s="4" t="inlineStr">
        <is>
          <t>Age of Property</t>
        </is>
      </c>
    </row>
    <row r="43">
      <c r="A43" s="4" t="n">
        <v>5</v>
      </c>
      <c r="B43" s="4" t="n">
        <v>15.62</v>
      </c>
      <c r="C43" s="4" t="inlineStr">
        <is>
          <t>10-19 years</t>
        </is>
      </c>
      <c r="D43" s="4" t="inlineStr">
        <is>
          <t>Age of Property</t>
        </is>
      </c>
    </row>
    <row r="44">
      <c r="A44" s="4" t="n">
        <v>16</v>
      </c>
      <c r="B44" s="4" t="n">
        <v>50</v>
      </c>
      <c r="C44" s="4" t="inlineStr">
        <is>
          <t>20+ years</t>
        </is>
      </c>
      <c r="D44" s="4" t="inlineStr">
        <is>
          <t>Age of Property</t>
        </is>
      </c>
    </row>
    <row r="45">
      <c r="A45" s="9" t="n">
        <v>32</v>
      </c>
      <c r="B45" s="9" t="n">
        <v>100</v>
      </c>
      <c r="D45" s="9" t="inlineStr">
        <is>
          <t>Total Age of Property</t>
        </is>
      </c>
    </row>
    <row r="46">
      <c r="A46" s="4" t="n">
        <v>19</v>
      </c>
      <c r="B46" s="4" t="n">
        <v>59.38</v>
      </c>
      <c r="C46" s="4" t="inlineStr">
        <is>
          <t>Less than 100</t>
        </is>
      </c>
      <c r="D46" s="4" t="inlineStr">
        <is>
          <t>Property Size</t>
        </is>
      </c>
    </row>
    <row r="47">
      <c r="A47" s="4" t="n">
        <v>6</v>
      </c>
      <c r="B47" s="4" t="n">
        <v>18.75</v>
      </c>
      <c r="C47" s="4" t="inlineStr">
        <is>
          <t>100-199</t>
        </is>
      </c>
      <c r="D47" s="4" t="inlineStr">
        <is>
          <t>Property Size</t>
        </is>
      </c>
    </row>
    <row r="48">
      <c r="A48" s="4" t="n">
        <v>6</v>
      </c>
      <c r="B48" s="4" t="n">
        <v>18.75</v>
      </c>
      <c r="C48" s="4" t="inlineStr">
        <is>
          <t>200-299</t>
        </is>
      </c>
      <c r="D48" s="4" t="inlineStr">
        <is>
          <t>Property Size</t>
        </is>
      </c>
    </row>
    <row r="49">
      <c r="A49" s="4" t="n">
        <v>1</v>
      </c>
      <c r="B49" s="4" t="n">
        <v>3.12</v>
      </c>
      <c r="C49" s="4" t="inlineStr">
        <is>
          <t>400-499</t>
        </is>
      </c>
      <c r="D49" s="4" t="inlineStr">
        <is>
          <t>Property Size</t>
        </is>
      </c>
    </row>
    <row r="50">
      <c r="A50" s="9" t="n">
        <v>32</v>
      </c>
      <c r="B50" s="9" t="n">
        <v>100</v>
      </c>
      <c r="D50" s="9" t="inlineStr">
        <is>
          <t>Total Property Size</t>
        </is>
      </c>
    </row>
    <row r="51">
      <c r="A51" s="4" t="n">
        <v>26</v>
      </c>
      <c r="B51" s="4" t="n">
        <v>81.25</v>
      </c>
      <c r="C51" s="4" t="inlineStr">
        <is>
          <t>MARKETRATE</t>
        </is>
      </c>
      <c r="D51" s="4" t="inlineStr">
        <is>
          <t>Rent Type</t>
        </is>
      </c>
    </row>
    <row r="52">
      <c r="A52" s="4" t="n">
        <v>6</v>
      </c>
      <c r="B52" s="4" t="n">
        <v>18.75</v>
      </c>
      <c r="C52" s="4" t="inlineStr">
        <is>
          <t>AFFORDABLE</t>
        </is>
      </c>
      <c r="D52" s="4" t="inlineStr">
        <is>
          <t>Rent Type</t>
        </is>
      </c>
    </row>
    <row r="53">
      <c r="A53" s="9" t="n">
        <v>32</v>
      </c>
      <c r="B53" s="9" t="n">
        <v>100</v>
      </c>
      <c r="D53" s="9" t="inlineStr">
        <is>
          <t>Total Rent Type</t>
        </is>
      </c>
    </row>
    <row r="54"/>
  </sheetData>
  <mergeCells count="2">
    <mergeCell ref="A19:D19"/>
    <mergeCell ref="A1:B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54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4810</v>
      </c>
    </row>
    <row r="3">
      <c r="A3" s="6" t="inlineStr">
        <is>
          <t>Sample (Total number of properties)</t>
        </is>
      </c>
      <c r="B3" s="4" t="n">
        <v>34</v>
      </c>
    </row>
    <row r="4">
      <c r="A4" s="6" t="inlineStr">
        <is>
          <t>Average property taxes per unit</t>
        </is>
      </c>
      <c r="B4" s="7" t="n">
        <v>848</v>
      </c>
    </row>
    <row r="5">
      <c r="A5" s="6" t="inlineStr">
        <is>
          <t>Average payroll expenses per unit</t>
        </is>
      </c>
      <c r="B5" s="7" t="n">
        <v>1119</v>
      </c>
    </row>
    <row r="6">
      <c r="A6" s="6" t="inlineStr">
        <is>
          <t>Average capital expenditures per unit</t>
        </is>
      </c>
      <c r="B6" s="7" t="n">
        <v>281</v>
      </c>
    </row>
    <row r="7">
      <c r="A7" s="6" t="inlineStr">
        <is>
          <t>Average mortgage per unit</t>
        </is>
      </c>
      <c r="B7" s="7" t="n">
        <v>3997</v>
      </c>
    </row>
    <row r="8">
      <c r="A8" s="6" t="inlineStr">
        <is>
          <t>Average total operating expenses per unit</t>
        </is>
      </c>
      <c r="B8" s="7" t="n">
        <v>3662</v>
      </c>
    </row>
    <row r="9">
      <c r="A9" s="6" t="inlineStr">
        <is>
          <t>Average total expenses per unit</t>
        </is>
      </c>
      <c r="B9" s="7" t="n">
        <v>9906</v>
      </c>
    </row>
    <row r="10">
      <c r="A10" s="6" t="inlineStr">
        <is>
          <t>Average total profit per unit</t>
        </is>
      </c>
      <c r="B10" s="7" t="n">
        <v>1001</v>
      </c>
    </row>
    <row r="11">
      <c r="A11" s="6" t="inlineStr">
        <is>
          <t>Property taxes per dollar of rent</t>
        </is>
      </c>
      <c r="B11" s="4" t="inlineStr">
        <is>
          <t>8 cents</t>
        </is>
      </c>
    </row>
    <row r="12">
      <c r="A12" s="6" t="inlineStr">
        <is>
          <t>Payroll expenses per dollar of rent</t>
        </is>
      </c>
      <c r="B12" s="4" t="inlineStr">
        <is>
          <t>10 cents</t>
        </is>
      </c>
    </row>
    <row r="13">
      <c r="A13" s="6" t="inlineStr">
        <is>
          <t>Capital expenditures per dollar of rent</t>
        </is>
      </c>
      <c r="B13" s="4" t="inlineStr">
        <is>
          <t>3 cents</t>
        </is>
      </c>
    </row>
    <row r="14">
      <c r="A14" s="6" t="inlineStr">
        <is>
          <t>Mortgage expenses per dollar of rent</t>
        </is>
      </c>
      <c r="B14" s="4" t="inlineStr">
        <is>
          <t>37 cents</t>
        </is>
      </c>
    </row>
    <row r="15">
      <c r="A15" s="6" t="inlineStr">
        <is>
          <t>Total operating expenses per dollar of rent</t>
        </is>
      </c>
      <c r="B15" s="4" t="inlineStr">
        <is>
          <t>34 cents</t>
        </is>
      </c>
    </row>
    <row r="16">
      <c r="A16" s="6" t="inlineStr">
        <is>
          <t>Total expenses per dollar of rent</t>
        </is>
      </c>
      <c r="B16" s="4" t="inlineStr">
        <is>
          <t>91 cents</t>
        </is>
      </c>
    </row>
    <row r="17">
      <c r="A17" s="6" t="inlineStr">
        <is>
          <t>Total profit per dollar of rent</t>
        </is>
      </c>
      <c r="B17" s="4" t="inlineStr">
        <is>
          <t>9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5</v>
      </c>
      <c r="B21" s="4" t="n">
        <v>14.71</v>
      </c>
      <c r="C21" s="4" t="inlineStr">
        <is>
          <t>72113</t>
        </is>
      </c>
      <c r="D21" s="4" t="inlineStr">
        <is>
          <t>PROPERTYZIPCODE</t>
        </is>
      </c>
    </row>
    <row r="22">
      <c r="A22" s="4" t="n">
        <v>5</v>
      </c>
      <c r="B22" s="4" t="n">
        <v>14.71</v>
      </c>
      <c r="C22" s="4" t="inlineStr">
        <is>
          <t>72120</t>
        </is>
      </c>
      <c r="D22" s="4" t="inlineStr">
        <is>
          <t>PROPERTYZIPCODE</t>
        </is>
      </c>
    </row>
    <row r="23">
      <c r="A23" s="4" t="n">
        <v>4</v>
      </c>
      <c r="B23" s="4" t="n">
        <v>11.76</v>
      </c>
      <c r="C23" s="4" t="inlineStr">
        <is>
          <t>72202</t>
        </is>
      </c>
      <c r="D23" s="4" t="inlineStr">
        <is>
          <t>PROPERTYZIPCODE</t>
        </is>
      </c>
    </row>
    <row r="24">
      <c r="A24" s="4" t="n">
        <v>4</v>
      </c>
      <c r="B24" s="4" t="n">
        <v>11.76</v>
      </c>
      <c r="C24" s="4" t="inlineStr">
        <is>
          <t>72205</t>
        </is>
      </c>
      <c r="D24" s="4" t="inlineStr">
        <is>
          <t>PROPERTYZIPCODE</t>
        </is>
      </c>
    </row>
    <row r="25">
      <c r="A25" s="4" t="n">
        <v>3</v>
      </c>
      <c r="B25" s="4" t="n">
        <v>8.82</v>
      </c>
      <c r="C25" s="4" t="inlineStr">
        <is>
          <t>72223</t>
        </is>
      </c>
      <c r="D25" s="4" t="inlineStr">
        <is>
          <t>PROPERTYZIPCODE</t>
        </is>
      </c>
    </row>
    <row r="26">
      <c r="A26" s="4" t="n">
        <v>3</v>
      </c>
      <c r="B26" s="4" t="n">
        <v>8.82</v>
      </c>
      <c r="C26" s="4" t="inlineStr">
        <is>
          <t>72076</t>
        </is>
      </c>
      <c r="D26" s="4" t="inlineStr">
        <is>
          <t>PROPERTYZIPCODE</t>
        </is>
      </c>
    </row>
    <row r="27">
      <c r="A27" s="4" t="n">
        <v>2</v>
      </c>
      <c r="B27" s="4" t="n">
        <v>5.88</v>
      </c>
      <c r="C27" s="4" t="inlineStr">
        <is>
          <t>72201</t>
        </is>
      </c>
      <c r="D27" s="4" t="inlineStr">
        <is>
          <t>PROPERTYZIPCODE</t>
        </is>
      </c>
    </row>
    <row r="28">
      <c r="A28" s="4" t="n">
        <v>1</v>
      </c>
      <c r="B28" s="4" t="n">
        <v>2.94</v>
      </c>
      <c r="C28" s="4" t="inlineStr">
        <is>
          <t>72022</t>
        </is>
      </c>
      <c r="D28" s="4" t="inlineStr">
        <is>
          <t>PROPERTYZIPCODE</t>
        </is>
      </c>
    </row>
    <row r="29">
      <c r="A29" s="4" t="n">
        <v>1</v>
      </c>
      <c r="B29" s="4" t="n">
        <v>2.94</v>
      </c>
      <c r="C29" s="4" t="inlineStr">
        <is>
          <t>72207</t>
        </is>
      </c>
      <c r="D29" s="4" t="inlineStr">
        <is>
          <t>PROPERTYZIPCODE</t>
        </is>
      </c>
    </row>
    <row r="30">
      <c r="A30" s="4" t="n">
        <v>1</v>
      </c>
      <c r="B30" s="4" t="n">
        <v>2.94</v>
      </c>
      <c r="C30" s="4" t="inlineStr">
        <is>
          <t>72114</t>
        </is>
      </c>
      <c r="D30" s="4" t="inlineStr">
        <is>
          <t>PROPERTYZIPCODE</t>
        </is>
      </c>
    </row>
    <row r="31">
      <c r="A31" s="4" t="n">
        <v>1</v>
      </c>
      <c r="B31" s="4" t="n">
        <v>2.94</v>
      </c>
      <c r="C31" s="4" t="inlineStr">
        <is>
          <t>72143</t>
        </is>
      </c>
      <c r="D31" s="4" t="inlineStr">
        <is>
          <t>PROPERTYZIPCODE</t>
        </is>
      </c>
    </row>
    <row r="32">
      <c r="A32" s="4" t="n">
        <v>1</v>
      </c>
      <c r="B32" s="4" t="n">
        <v>2.94</v>
      </c>
      <c r="C32" s="4" t="inlineStr">
        <is>
          <t>72210</t>
        </is>
      </c>
      <c r="D32" s="4" t="inlineStr">
        <is>
          <t>PROPERTYZIPCODE</t>
        </is>
      </c>
    </row>
    <row r="33">
      <c r="A33" s="4" t="n">
        <v>1</v>
      </c>
      <c r="B33" s="4" t="n">
        <v>2.94</v>
      </c>
      <c r="C33" s="4" t="inlineStr">
        <is>
          <t>72034</t>
        </is>
      </c>
      <c r="D33" s="4" t="inlineStr">
        <is>
          <t>PROPERTYZIPCODE</t>
        </is>
      </c>
    </row>
    <row r="34">
      <c r="A34" s="4" t="n">
        <v>1</v>
      </c>
      <c r="B34" s="4" t="n">
        <v>2.94</v>
      </c>
      <c r="C34" s="4" t="inlineStr">
        <is>
          <t>72227</t>
        </is>
      </c>
      <c r="D34" s="4" t="inlineStr">
        <is>
          <t>PROPERTYZIPCODE</t>
        </is>
      </c>
    </row>
    <row r="35">
      <c r="A35" s="4" t="n">
        <v>1</v>
      </c>
      <c r="B35" s="4" t="n">
        <v>2.94</v>
      </c>
      <c r="C35" s="4" t="inlineStr">
        <is>
          <t>72206</t>
        </is>
      </c>
      <c r="D35" s="4" t="inlineStr">
        <is>
          <t>PROPERTYZIPCODE</t>
        </is>
      </c>
    </row>
    <row r="36">
      <c r="A36" s="9" t="n">
        <v>34</v>
      </c>
      <c r="B36" s="9" t="n">
        <v>100</v>
      </c>
      <c r="D36" s="9" t="inlineStr">
        <is>
          <t>Total PROPERTYZIPCODE</t>
        </is>
      </c>
    </row>
    <row r="37">
      <c r="A37" s="4" t="n">
        <v>27</v>
      </c>
      <c r="B37" s="4" t="n">
        <v>79.41</v>
      </c>
      <c r="C37" s="4" t="inlineStr">
        <is>
          <t>GARDEN</t>
        </is>
      </c>
      <c r="D37" s="4" t="inlineStr">
        <is>
          <t>Property Type</t>
        </is>
      </c>
    </row>
    <row r="38">
      <c r="A38" s="4" t="n">
        <v>5</v>
      </c>
      <c r="B38" s="4" t="n">
        <v>14.71</v>
      </c>
      <c r="C38" s="4" t="inlineStr">
        <is>
          <t>SENIOR</t>
        </is>
      </c>
      <c r="D38" s="4" t="inlineStr">
        <is>
          <t>Property Type</t>
        </is>
      </c>
    </row>
    <row r="39">
      <c r="A39" s="4" t="n">
        <v>2</v>
      </c>
      <c r="B39" s="4" t="n">
        <v>5.88</v>
      </c>
      <c r="C39" s="4" t="inlineStr">
        <is>
          <t>MIDRISE</t>
        </is>
      </c>
      <c r="D39" s="4" t="inlineStr">
        <is>
          <t>Property Type</t>
        </is>
      </c>
    </row>
    <row r="40">
      <c r="A40" s="9" t="n">
        <v>34</v>
      </c>
      <c r="B40" s="9" t="n">
        <v>100</v>
      </c>
      <c r="D40" s="9" t="inlineStr">
        <is>
          <t>Total Property Type</t>
        </is>
      </c>
    </row>
    <row r="41">
      <c r="A41" s="4" t="n">
        <v>3</v>
      </c>
      <c r="B41" s="4" t="n">
        <v>8.82</v>
      </c>
      <c r="C41" s="4" t="inlineStr">
        <is>
          <t>Less than 5 years</t>
        </is>
      </c>
      <c r="D41" s="4" t="inlineStr">
        <is>
          <t>Age of Property</t>
        </is>
      </c>
    </row>
    <row r="42">
      <c r="A42" s="4" t="n">
        <v>9</v>
      </c>
      <c r="B42" s="4" t="n">
        <v>26.47</v>
      </c>
      <c r="C42" s="4" t="inlineStr">
        <is>
          <t>5-9 years</t>
        </is>
      </c>
      <c r="D42" s="4" t="inlineStr">
        <is>
          <t>Age of Property</t>
        </is>
      </c>
    </row>
    <row r="43">
      <c r="A43" s="4" t="n">
        <v>7</v>
      </c>
      <c r="B43" s="4" t="n">
        <v>20.59</v>
      </c>
      <c r="C43" s="4" t="inlineStr">
        <is>
          <t>10-19 years</t>
        </is>
      </c>
      <c r="D43" s="4" t="inlineStr">
        <is>
          <t>Age of Property</t>
        </is>
      </c>
    </row>
    <row r="44">
      <c r="A44" s="4" t="n">
        <v>15</v>
      </c>
      <c r="B44" s="4" t="n">
        <v>44.12</v>
      </c>
      <c r="C44" s="4" t="inlineStr">
        <is>
          <t>20+ years</t>
        </is>
      </c>
      <c r="D44" s="4" t="inlineStr">
        <is>
          <t>Age of Property</t>
        </is>
      </c>
    </row>
    <row r="45">
      <c r="A45" s="9" t="n">
        <v>34</v>
      </c>
      <c r="B45" s="9" t="n">
        <v>100</v>
      </c>
      <c r="D45" s="9" t="inlineStr">
        <is>
          <t>Total Age of Property</t>
        </is>
      </c>
    </row>
    <row r="46">
      <c r="A46" s="4" t="n">
        <v>15</v>
      </c>
      <c r="B46" s="4" t="n">
        <v>44.12</v>
      </c>
      <c r="C46" s="4" t="inlineStr">
        <is>
          <t>Less than 100</t>
        </is>
      </c>
      <c r="D46" s="4" t="inlineStr">
        <is>
          <t>Property Size</t>
        </is>
      </c>
    </row>
    <row r="47">
      <c r="A47" s="4" t="n">
        <v>10</v>
      </c>
      <c r="B47" s="4" t="n">
        <v>29.41</v>
      </c>
      <c r="C47" s="4" t="inlineStr">
        <is>
          <t>100-199</t>
        </is>
      </c>
      <c r="D47" s="4" t="inlineStr">
        <is>
          <t>Property Size</t>
        </is>
      </c>
    </row>
    <row r="48">
      <c r="A48" s="4" t="n">
        <v>7</v>
      </c>
      <c r="B48" s="4" t="n">
        <v>20.59</v>
      </c>
      <c r="C48" s="4" t="inlineStr">
        <is>
          <t>200-299</t>
        </is>
      </c>
      <c r="D48" s="4" t="inlineStr">
        <is>
          <t>Property Size</t>
        </is>
      </c>
    </row>
    <row r="49">
      <c r="A49" s="4" t="n">
        <v>2</v>
      </c>
      <c r="B49" s="4" t="n">
        <v>5.88</v>
      </c>
      <c r="C49" s="4" t="inlineStr">
        <is>
          <t>300-399</t>
        </is>
      </c>
      <c r="D49" s="4" t="inlineStr">
        <is>
          <t>Property Size</t>
        </is>
      </c>
    </row>
    <row r="50">
      <c r="A50" s="9" t="n">
        <v>34</v>
      </c>
      <c r="B50" s="9" t="n">
        <v>100</v>
      </c>
      <c r="D50" s="9" t="inlineStr">
        <is>
          <t>Total Property Size</t>
        </is>
      </c>
    </row>
    <row r="51">
      <c r="A51" s="4" t="n">
        <v>22</v>
      </c>
      <c r="B51" s="4" t="n">
        <v>64.70999999999999</v>
      </c>
      <c r="C51" s="4" t="inlineStr">
        <is>
          <t>AFFORDABLE</t>
        </is>
      </c>
      <c r="D51" s="4" t="inlineStr">
        <is>
          <t>Rent Type</t>
        </is>
      </c>
    </row>
    <row r="52">
      <c r="A52" s="4" t="n">
        <v>12</v>
      </c>
      <c r="B52" s="4" t="n">
        <v>35.29</v>
      </c>
      <c r="C52" s="4" t="inlineStr">
        <is>
          <t>MARKETRATE</t>
        </is>
      </c>
      <c r="D52" s="4" t="inlineStr">
        <is>
          <t>Rent Type</t>
        </is>
      </c>
    </row>
    <row r="53">
      <c r="A53" s="9" t="n">
        <v>34</v>
      </c>
      <c r="B53" s="9" t="n">
        <v>100</v>
      </c>
      <c r="D53" s="9" t="inlineStr">
        <is>
          <t>Total Rent Type</t>
        </is>
      </c>
    </row>
    <row r="54"/>
  </sheetData>
  <mergeCells count="2">
    <mergeCell ref="A19:D19"/>
    <mergeCell ref="A1:B1"/>
  </mergeCells>
  <pageMargins left="0.75" right="0.75" top="1" bottom="1" header="0.5" footer="0.5"/>
</worksheet>
</file>

<file path=xl/worksheets/sheet50.xml><?xml version="1.0" encoding="utf-8"?>
<worksheet xmlns="http://schemas.openxmlformats.org/spreadsheetml/2006/main">
  <sheetPr>
    <outlinePr summaryBelow="1" summaryRight="1"/>
    <pageSetUpPr/>
  </sheetPr>
  <dimension ref="A1:D56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3820</v>
      </c>
    </row>
    <row r="3">
      <c r="A3" s="6" t="inlineStr">
        <is>
          <t>Sample (Total number of properties)</t>
        </is>
      </c>
      <c r="B3" s="4" t="n">
        <v>41</v>
      </c>
    </row>
    <row r="4">
      <c r="A4" s="6" t="inlineStr">
        <is>
          <t>Average property taxes per unit</t>
        </is>
      </c>
      <c r="B4" s="7" t="n">
        <v>1912</v>
      </c>
    </row>
    <row r="5">
      <c r="A5" s="6" t="inlineStr">
        <is>
          <t>Average payroll expenses per unit</t>
        </is>
      </c>
      <c r="B5" s="7" t="n">
        <v>1499</v>
      </c>
    </row>
    <row r="6">
      <c r="A6" s="6" t="inlineStr">
        <is>
          <t>Average capital expenditures per unit</t>
        </is>
      </c>
      <c r="B6" s="7" t="n">
        <v>271</v>
      </c>
    </row>
    <row r="7">
      <c r="A7" s="6" t="inlineStr">
        <is>
          <t>Average mortgage per unit</t>
        </is>
      </c>
      <c r="B7" s="7" t="n">
        <v>11546</v>
      </c>
    </row>
    <row r="8">
      <c r="A8" s="6" t="inlineStr">
        <is>
          <t>Average total operating expenses per unit</t>
        </is>
      </c>
      <c r="B8" s="7" t="n">
        <v>5463</v>
      </c>
    </row>
    <row r="9">
      <c r="A9" s="6" t="inlineStr">
        <is>
          <t>Average total expenses per unit</t>
        </is>
      </c>
      <c r="B9" s="7" t="n">
        <v>20690</v>
      </c>
    </row>
    <row r="10">
      <c r="A10" s="6" t="inlineStr">
        <is>
          <t>Average total profit per unit</t>
        </is>
      </c>
      <c r="B10" s="7" t="n">
        <v>2908</v>
      </c>
    </row>
    <row r="11">
      <c r="A11" s="6" t="inlineStr">
        <is>
          <t>Property taxes per dollar of rent</t>
        </is>
      </c>
      <c r="B11" s="4" t="inlineStr">
        <is>
          <t>8 cents</t>
        </is>
      </c>
    </row>
    <row r="12">
      <c r="A12" s="6" t="inlineStr">
        <is>
          <t>Payroll expenses per dollar of rent</t>
        </is>
      </c>
      <c r="B12" s="4" t="inlineStr">
        <is>
          <t>6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49 cents</t>
        </is>
      </c>
    </row>
    <row r="15">
      <c r="A15" s="6" t="inlineStr">
        <is>
          <t>Total operating expenses per dollar of rent</t>
        </is>
      </c>
      <c r="B15" s="4" t="inlineStr">
        <is>
          <t>23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12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9</v>
      </c>
      <c r="B21" s="4" t="n">
        <v>21.95</v>
      </c>
      <c r="C21" s="4" t="inlineStr">
        <is>
          <t>92804</t>
        </is>
      </c>
      <c r="D21" s="4" t="inlineStr">
        <is>
          <t>PROPERTYZIPCODE</t>
        </is>
      </c>
    </row>
    <row r="22">
      <c r="A22" s="4" t="n">
        <v>6</v>
      </c>
      <c r="B22" s="4" t="n">
        <v>14.63</v>
      </c>
      <c r="C22" s="4" t="inlineStr">
        <is>
          <t>92805</t>
        </is>
      </c>
      <c r="D22" s="4" t="inlineStr">
        <is>
          <t>PROPERTYZIPCODE</t>
        </is>
      </c>
    </row>
    <row r="23">
      <c r="A23" s="4" t="n">
        <v>4</v>
      </c>
      <c r="B23" s="4" t="n">
        <v>9.76</v>
      </c>
      <c r="C23" s="4" t="inlineStr">
        <is>
          <t>90680</t>
        </is>
      </c>
      <c r="D23" s="4" t="inlineStr">
        <is>
          <t>PROPERTYZIPCODE</t>
        </is>
      </c>
    </row>
    <row r="24">
      <c r="A24" s="4" t="n">
        <v>4</v>
      </c>
      <c r="B24" s="4" t="n">
        <v>9.76</v>
      </c>
      <c r="C24" s="4" t="inlineStr">
        <is>
          <t>92801</t>
        </is>
      </c>
      <c r="D24" s="4" t="inlineStr">
        <is>
          <t>PROPERTYZIPCODE</t>
        </is>
      </c>
    </row>
    <row r="25">
      <c r="A25" s="4" t="n">
        <v>3</v>
      </c>
      <c r="B25" s="4" t="n">
        <v>7.32</v>
      </c>
      <c r="C25" s="4" t="inlineStr">
        <is>
          <t>92706</t>
        </is>
      </c>
      <c r="D25" s="4" t="inlineStr">
        <is>
          <t>PROPERTYZIPCODE</t>
        </is>
      </c>
    </row>
    <row r="26">
      <c r="A26" s="4" t="n">
        <v>2</v>
      </c>
      <c r="B26" s="4" t="n">
        <v>4.88</v>
      </c>
      <c r="C26" s="4" t="inlineStr">
        <is>
          <t>92833</t>
        </is>
      </c>
      <c r="D26" s="4" t="inlineStr">
        <is>
          <t>PROPERTYZIPCODE</t>
        </is>
      </c>
    </row>
    <row r="27">
      <c r="A27" s="4" t="n">
        <v>2</v>
      </c>
      <c r="B27" s="4" t="n">
        <v>4.88</v>
      </c>
      <c r="C27" s="4" t="inlineStr">
        <is>
          <t>92705</t>
        </is>
      </c>
      <c r="D27" s="4" t="inlineStr">
        <is>
          <t>PROPERTYZIPCODE</t>
        </is>
      </c>
    </row>
    <row r="28">
      <c r="A28" s="4" t="n">
        <v>2</v>
      </c>
      <c r="B28" s="4" t="n">
        <v>4.88</v>
      </c>
      <c r="C28" s="4" t="inlineStr">
        <is>
          <t>92703</t>
        </is>
      </c>
      <c r="D28" s="4" t="inlineStr">
        <is>
          <t>PROPERTYZIPCODE</t>
        </is>
      </c>
    </row>
    <row r="29">
      <c r="A29" s="4" t="n">
        <v>2</v>
      </c>
      <c r="B29" s="4" t="n">
        <v>4.88</v>
      </c>
      <c r="C29" s="4" t="inlineStr">
        <is>
          <t>92701</t>
        </is>
      </c>
      <c r="D29" s="4" t="inlineStr">
        <is>
          <t>PROPERTYZIPCODE</t>
        </is>
      </c>
    </row>
    <row r="30">
      <c r="A30" s="4" t="n">
        <v>1</v>
      </c>
      <c r="B30" s="4" t="n">
        <v>2.44</v>
      </c>
      <c r="C30" s="4" t="inlineStr">
        <is>
          <t>92867</t>
        </is>
      </c>
      <c r="D30" s="4" t="inlineStr">
        <is>
          <t>PROPERTYZIPCODE</t>
        </is>
      </c>
    </row>
    <row r="31">
      <c r="A31" s="4" t="n">
        <v>1</v>
      </c>
      <c r="B31" s="4" t="n">
        <v>2.44</v>
      </c>
      <c r="C31" s="4" t="inlineStr">
        <is>
          <t>92807</t>
        </is>
      </c>
      <c r="D31" s="4" t="inlineStr">
        <is>
          <t>PROPERTYZIPCODE</t>
        </is>
      </c>
    </row>
    <row r="32">
      <c r="A32" s="4" t="n">
        <v>1</v>
      </c>
      <c r="B32" s="4" t="n">
        <v>2.44</v>
      </c>
      <c r="C32" s="4" t="inlineStr">
        <is>
          <t>92707</t>
        </is>
      </c>
      <c r="D32" s="4" t="inlineStr">
        <is>
          <t>PROPERTYZIPCODE</t>
        </is>
      </c>
    </row>
    <row r="33">
      <c r="A33" s="4" t="n">
        <v>1</v>
      </c>
      <c r="B33" s="4" t="n">
        <v>2.44</v>
      </c>
      <c r="C33" s="4" t="inlineStr">
        <is>
          <t>92704</t>
        </is>
      </c>
      <c r="D33" s="4" t="inlineStr">
        <is>
          <t>PROPERTYZIPCODE</t>
        </is>
      </c>
    </row>
    <row r="34">
      <c r="A34" s="4" t="n">
        <v>1</v>
      </c>
      <c r="B34" s="4" t="n">
        <v>2.44</v>
      </c>
      <c r="C34" s="4" t="inlineStr">
        <is>
          <t>92806</t>
        </is>
      </c>
      <c r="D34" s="4" t="inlineStr">
        <is>
          <t>PROPERTYZIPCODE</t>
        </is>
      </c>
    </row>
    <row r="35">
      <c r="A35" s="4" t="n">
        <v>1</v>
      </c>
      <c r="B35" s="4" t="n">
        <v>2.44</v>
      </c>
      <c r="C35" s="4" t="inlineStr">
        <is>
          <t>92832</t>
        </is>
      </c>
      <c r="D35" s="4" t="inlineStr">
        <is>
          <t>PROPERTYZIPCODE</t>
        </is>
      </c>
    </row>
    <row r="36">
      <c r="A36" s="4" t="n">
        <v>1</v>
      </c>
      <c r="B36" s="4" t="n">
        <v>2.44</v>
      </c>
      <c r="C36" s="4" t="inlineStr">
        <is>
          <t>90007</t>
        </is>
      </c>
      <c r="D36" s="4" t="inlineStr">
        <is>
          <t>PROPERTYZIPCODE</t>
        </is>
      </c>
    </row>
    <row r="37">
      <c r="A37" s="9" t="n">
        <v>41</v>
      </c>
      <c r="B37" s="9" t="n">
        <v>100</v>
      </c>
      <c r="D37" s="9" t="inlineStr">
        <is>
          <t>Total PROPERTYZIPCODE</t>
        </is>
      </c>
    </row>
    <row r="38">
      <c r="A38" s="4" t="n">
        <v>37</v>
      </c>
      <c r="B38" s="4" t="n">
        <v>90.23999999999999</v>
      </c>
      <c r="C38" s="4" t="inlineStr">
        <is>
          <t>GARDEN</t>
        </is>
      </c>
      <c r="D38" s="4" t="inlineStr">
        <is>
          <t>Property Type</t>
        </is>
      </c>
    </row>
    <row r="39">
      <c r="A39" s="4" t="n">
        <v>2</v>
      </c>
      <c r="B39" s="4" t="n">
        <v>4.88</v>
      </c>
      <c r="C39" s="4" t="inlineStr">
        <is>
          <t>MIDRISE</t>
        </is>
      </c>
      <c r="D39" s="4" t="inlineStr">
        <is>
          <t>Property Type</t>
        </is>
      </c>
    </row>
    <row r="40">
      <c r="A40" s="4" t="n">
        <v>1</v>
      </c>
      <c r="B40" s="4" t="n">
        <v>2.44</v>
      </c>
      <c r="C40" s="4" t="inlineStr">
        <is>
          <t>MANUF</t>
        </is>
      </c>
      <c r="D40" s="4" t="inlineStr">
        <is>
          <t>Property Type</t>
        </is>
      </c>
    </row>
    <row r="41">
      <c r="A41" s="4" t="n">
        <v>1</v>
      </c>
      <c r="B41" s="4" t="n">
        <v>2.44</v>
      </c>
      <c r="C41" s="4" t="inlineStr">
        <is>
          <t>SENIOR</t>
        </is>
      </c>
      <c r="D41" s="4" t="inlineStr">
        <is>
          <t>Property Type</t>
        </is>
      </c>
    </row>
    <row r="42">
      <c r="A42" s="9" t="n">
        <v>41</v>
      </c>
      <c r="B42" s="9" t="n">
        <v>100</v>
      </c>
      <c r="D42" s="9" t="inlineStr">
        <is>
          <t>Total Property Type</t>
        </is>
      </c>
    </row>
    <row r="43">
      <c r="A43" s="4" t="n">
        <v>1</v>
      </c>
      <c r="B43" s="4" t="n">
        <v>2.44</v>
      </c>
      <c r="C43" s="4" t="inlineStr">
        <is>
          <t>Less than 5 years</t>
        </is>
      </c>
      <c r="D43" s="4" t="inlineStr">
        <is>
          <t>Age of Property</t>
        </is>
      </c>
    </row>
    <row r="44">
      <c r="A44" s="4" t="n">
        <v>11</v>
      </c>
      <c r="B44" s="4" t="n">
        <v>26.83</v>
      </c>
      <c r="C44" s="4" t="inlineStr">
        <is>
          <t>5-9 years</t>
        </is>
      </c>
      <c r="D44" s="4" t="inlineStr">
        <is>
          <t>Age of Property</t>
        </is>
      </c>
    </row>
    <row r="45">
      <c r="A45" s="4" t="n">
        <v>8</v>
      </c>
      <c r="B45" s="4" t="n">
        <v>19.51</v>
      </c>
      <c r="C45" s="4" t="inlineStr">
        <is>
          <t>10-19 years</t>
        </is>
      </c>
      <c r="D45" s="4" t="inlineStr">
        <is>
          <t>Age of Property</t>
        </is>
      </c>
    </row>
    <row r="46">
      <c r="A46" s="4" t="n">
        <v>21</v>
      </c>
      <c r="B46" s="4" t="n">
        <v>51.22</v>
      </c>
      <c r="C46" s="4" t="inlineStr">
        <is>
          <t>20+ years</t>
        </is>
      </c>
      <c r="D46" s="4" t="inlineStr">
        <is>
          <t>Age of Property</t>
        </is>
      </c>
    </row>
    <row r="47">
      <c r="A47" s="9" t="n">
        <v>41</v>
      </c>
      <c r="B47" s="9" t="n">
        <v>100</v>
      </c>
      <c r="D47" s="9" t="inlineStr">
        <is>
          <t>Total Age of Property</t>
        </is>
      </c>
    </row>
    <row r="48">
      <c r="A48" s="4" t="n">
        <v>28</v>
      </c>
      <c r="B48" s="4" t="n">
        <v>68.29000000000001</v>
      </c>
      <c r="C48" s="4" t="inlineStr">
        <is>
          <t>Less than 100</t>
        </is>
      </c>
      <c r="D48" s="4" t="inlineStr">
        <is>
          <t>Property Size</t>
        </is>
      </c>
    </row>
    <row r="49">
      <c r="A49" s="4" t="n">
        <v>5</v>
      </c>
      <c r="B49" s="4" t="n">
        <v>12.2</v>
      </c>
      <c r="C49" s="4" t="inlineStr">
        <is>
          <t>100-199</t>
        </is>
      </c>
      <c r="D49" s="4" t="inlineStr">
        <is>
          <t>Property Size</t>
        </is>
      </c>
    </row>
    <row r="50">
      <c r="A50" s="4" t="n">
        <v>4</v>
      </c>
      <c r="B50" s="4" t="n">
        <v>9.76</v>
      </c>
      <c r="C50" s="4" t="inlineStr">
        <is>
          <t>200-299</t>
        </is>
      </c>
      <c r="D50" s="4" t="inlineStr">
        <is>
          <t>Property Size</t>
        </is>
      </c>
    </row>
    <row r="51">
      <c r="A51" s="4" t="n">
        <v>4</v>
      </c>
      <c r="B51" s="4" t="n">
        <v>9.76</v>
      </c>
      <c r="C51" s="4" t="inlineStr">
        <is>
          <t>300-399</t>
        </is>
      </c>
      <c r="D51" s="4" t="inlineStr">
        <is>
          <t>Property Size</t>
        </is>
      </c>
    </row>
    <row r="52">
      <c r="A52" s="9" t="n">
        <v>41</v>
      </c>
      <c r="B52" s="9" t="n">
        <v>100</v>
      </c>
      <c r="D52" s="9" t="inlineStr">
        <is>
          <t>Total Property Size</t>
        </is>
      </c>
    </row>
    <row r="53">
      <c r="A53" s="4" t="n">
        <v>34</v>
      </c>
      <c r="B53" s="4" t="n">
        <v>82.93000000000001</v>
      </c>
      <c r="C53" s="4" t="inlineStr">
        <is>
          <t>MARKETRATE</t>
        </is>
      </c>
      <c r="D53" s="4" t="inlineStr">
        <is>
          <t>Rent Type</t>
        </is>
      </c>
    </row>
    <row r="54">
      <c r="A54" s="4" t="n">
        <v>7</v>
      </c>
      <c r="B54" s="4" t="n">
        <v>17.07</v>
      </c>
      <c r="C54" s="4" t="inlineStr">
        <is>
          <t>AFFORDABLE</t>
        </is>
      </c>
      <c r="D54" s="4" t="inlineStr">
        <is>
          <t>Rent Type</t>
        </is>
      </c>
    </row>
    <row r="55">
      <c r="A55" s="9" t="n">
        <v>41</v>
      </c>
      <c r="B55" s="9" t="n">
        <v>100</v>
      </c>
      <c r="D55" s="9" t="inlineStr">
        <is>
          <t>Total Rent Type</t>
        </is>
      </c>
    </row>
    <row r="56"/>
  </sheetData>
  <mergeCells count="2">
    <mergeCell ref="A19:D19"/>
    <mergeCell ref="A1:B1"/>
  </mergeCells>
  <pageMargins left="0.75" right="0.75" top="1" bottom="1" header="0.5" footer="0.5"/>
</worksheet>
</file>

<file path=xl/worksheets/sheet51.xml><?xml version="1.0" encoding="utf-8"?>
<worksheet xmlns="http://schemas.openxmlformats.org/spreadsheetml/2006/main">
  <sheetPr>
    <outlinePr summaryBelow="1" summaryRight="1"/>
    <pageSetUpPr/>
  </sheetPr>
  <dimension ref="A1:D56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12039</v>
      </c>
    </row>
    <row r="3">
      <c r="A3" s="6" t="inlineStr">
        <is>
          <t>Sample (Total number of properties)</t>
        </is>
      </c>
      <c r="B3" s="4" t="n">
        <v>45</v>
      </c>
    </row>
    <row r="4">
      <c r="A4" s="6" t="inlineStr">
        <is>
          <t>Average property taxes per unit</t>
        </is>
      </c>
      <c r="B4" s="7" t="n">
        <v>2235</v>
      </c>
    </row>
    <row r="5">
      <c r="A5" s="6" t="inlineStr">
        <is>
          <t>Average payroll expenses per unit</t>
        </is>
      </c>
      <c r="B5" s="7" t="n">
        <v>2090</v>
      </c>
    </row>
    <row r="6">
      <c r="A6" s="6" t="inlineStr">
        <is>
          <t>Average capital expenditures per unit</t>
        </is>
      </c>
      <c r="B6" s="7" t="n">
        <v>250</v>
      </c>
    </row>
    <row r="7">
      <c r="A7" s="6" t="inlineStr">
        <is>
          <t>Average mortgage per unit</t>
        </is>
      </c>
      <c r="B7" s="7" t="n">
        <v>17167</v>
      </c>
    </row>
    <row r="8">
      <c r="A8" s="6" t="inlineStr">
        <is>
          <t>Average total operating expenses per unit</t>
        </is>
      </c>
      <c r="B8" s="7" t="n">
        <v>6136</v>
      </c>
    </row>
    <row r="9">
      <c r="A9" s="6" t="inlineStr">
        <is>
          <t>Average total expenses per unit</t>
        </is>
      </c>
      <c r="B9" s="7" t="n">
        <v>27878</v>
      </c>
    </row>
    <row r="10">
      <c r="A10" s="6" t="inlineStr">
        <is>
          <t>Average total profit per unit</t>
        </is>
      </c>
      <c r="B10" s="7" t="n">
        <v>4292</v>
      </c>
    </row>
    <row r="11">
      <c r="A11" s="6" t="inlineStr">
        <is>
          <t>Property taxes per dollar of rent</t>
        </is>
      </c>
      <c r="B11" s="4" t="inlineStr">
        <is>
          <t>7 cents</t>
        </is>
      </c>
    </row>
    <row r="12">
      <c r="A12" s="6" t="inlineStr">
        <is>
          <t>Payroll expenses per dollar of rent</t>
        </is>
      </c>
      <c r="B12" s="4" t="inlineStr">
        <is>
          <t>6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53 cents</t>
        </is>
      </c>
    </row>
    <row r="15">
      <c r="A15" s="6" t="inlineStr">
        <is>
          <t>Total operating expenses per dollar of rent</t>
        </is>
      </c>
      <c r="B15" s="4" t="inlineStr">
        <is>
          <t>19 cents</t>
        </is>
      </c>
    </row>
    <row r="16">
      <c r="A16" s="6" t="inlineStr">
        <is>
          <t>Total expenses per dollar of rent</t>
        </is>
      </c>
      <c r="B16" s="4" t="inlineStr">
        <is>
          <t>87 cents</t>
        </is>
      </c>
    </row>
    <row r="17">
      <c r="A17" s="6" t="inlineStr">
        <is>
          <t>Total profit per dollar of rent</t>
        </is>
      </c>
      <c r="B17" s="4" t="inlineStr">
        <is>
          <t>13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9</v>
      </c>
      <c r="B21" s="4" t="n">
        <v>20</v>
      </c>
      <c r="C21" s="4" t="inlineStr">
        <is>
          <t>92618</t>
        </is>
      </c>
      <c r="D21" s="4" t="inlineStr">
        <is>
          <t>PROPERTYZIPCODE</t>
        </is>
      </c>
    </row>
    <row r="22">
      <c r="A22" s="4" t="n">
        <v>6</v>
      </c>
      <c r="B22" s="4" t="n">
        <v>13.33</v>
      </c>
      <c r="C22" s="4" t="inlineStr">
        <is>
          <t>92612</t>
        </is>
      </c>
      <c r="D22" s="4" t="inlineStr">
        <is>
          <t>PROPERTYZIPCODE</t>
        </is>
      </c>
    </row>
    <row r="23">
      <c r="A23" s="4" t="n">
        <v>6</v>
      </c>
      <c r="B23" s="4" t="n">
        <v>13.33</v>
      </c>
      <c r="C23" s="4" t="inlineStr">
        <is>
          <t>92627</t>
        </is>
      </c>
      <c r="D23" s="4" t="inlineStr">
        <is>
          <t>PROPERTYZIPCODE</t>
        </is>
      </c>
    </row>
    <row r="24">
      <c r="A24" s="4" t="n">
        <v>5</v>
      </c>
      <c r="B24" s="4" t="n">
        <v>11.11</v>
      </c>
      <c r="C24" s="4" t="inlineStr">
        <is>
          <t>92606</t>
        </is>
      </c>
      <c r="D24" s="4" t="inlineStr">
        <is>
          <t>PROPERTYZIPCODE</t>
        </is>
      </c>
    </row>
    <row r="25">
      <c r="A25" s="4" t="n">
        <v>4</v>
      </c>
      <c r="B25" s="4" t="n">
        <v>8.890000000000001</v>
      </c>
      <c r="C25" s="4" t="inlineStr">
        <is>
          <t>92620</t>
        </is>
      </c>
      <c r="D25" s="4" t="inlineStr">
        <is>
          <t>PROPERTYZIPCODE</t>
        </is>
      </c>
    </row>
    <row r="26">
      <c r="A26" s="4" t="n">
        <v>3</v>
      </c>
      <c r="B26" s="4" t="n">
        <v>6.67</v>
      </c>
      <c r="C26" s="4" t="inlineStr">
        <is>
          <t>92649</t>
        </is>
      </c>
      <c r="D26" s="4" t="inlineStr">
        <is>
          <t>PROPERTYZIPCODE</t>
        </is>
      </c>
    </row>
    <row r="27">
      <c r="A27" s="4" t="n">
        <v>2</v>
      </c>
      <c r="B27" s="4" t="n">
        <v>4.44</v>
      </c>
      <c r="C27" s="4" t="inlineStr">
        <is>
          <t>92626</t>
        </is>
      </c>
      <c r="D27" s="4" t="inlineStr">
        <is>
          <t>PROPERTYZIPCODE</t>
        </is>
      </c>
    </row>
    <row r="28">
      <c r="A28" s="4" t="n">
        <v>2</v>
      </c>
      <c r="B28" s="4" t="n">
        <v>4.44</v>
      </c>
      <c r="C28" s="4" t="inlineStr">
        <is>
          <t>92647</t>
        </is>
      </c>
      <c r="D28" s="4" t="inlineStr">
        <is>
          <t>PROPERTYZIPCODE</t>
        </is>
      </c>
    </row>
    <row r="29">
      <c r="A29" s="4" t="n">
        <v>2</v>
      </c>
      <c r="B29" s="4" t="n">
        <v>4.44</v>
      </c>
      <c r="C29" s="4" t="inlineStr">
        <is>
          <t>92604</t>
        </is>
      </c>
      <c r="D29" s="4" t="inlineStr">
        <is>
          <t>PROPERTYZIPCODE</t>
        </is>
      </c>
    </row>
    <row r="30">
      <c r="A30" s="4" t="n">
        <v>2</v>
      </c>
      <c r="B30" s="4" t="n">
        <v>4.44</v>
      </c>
      <c r="C30" s="4" t="inlineStr">
        <is>
          <t>92614</t>
        </is>
      </c>
      <c r="D30" s="4" t="inlineStr">
        <is>
          <t>PROPERTYZIPCODE</t>
        </is>
      </c>
    </row>
    <row r="31">
      <c r="A31" s="4" t="n">
        <v>1</v>
      </c>
      <c r="B31" s="4" t="n">
        <v>2.22</v>
      </c>
      <c r="C31" s="4" t="inlineStr">
        <is>
          <t>92602</t>
        </is>
      </c>
      <c r="D31" s="4" t="inlineStr">
        <is>
          <t>PROPERTYZIPCODE</t>
        </is>
      </c>
    </row>
    <row r="32">
      <c r="A32" s="4" t="n">
        <v>1</v>
      </c>
      <c r="B32" s="4" t="n">
        <v>2.22</v>
      </c>
      <c r="C32" s="4" t="inlineStr">
        <is>
          <t>92660</t>
        </is>
      </c>
      <c r="D32" s="4" t="inlineStr">
        <is>
          <t>PROPERTYZIPCODE</t>
        </is>
      </c>
    </row>
    <row r="33">
      <c r="A33" s="4" t="n">
        <v>1</v>
      </c>
      <c r="B33" s="4" t="n">
        <v>2.22</v>
      </c>
      <c r="C33" s="4" t="inlineStr">
        <is>
          <t>92646</t>
        </is>
      </c>
      <c r="D33" s="4" t="inlineStr">
        <is>
          <t>PROPERTYZIPCODE</t>
        </is>
      </c>
    </row>
    <row r="34">
      <c r="A34" s="4" t="n">
        <v>1</v>
      </c>
      <c r="B34" s="4" t="n">
        <v>2.22</v>
      </c>
      <c r="C34" s="4" t="inlineStr">
        <is>
          <t>92648</t>
        </is>
      </c>
      <c r="D34" s="4" t="inlineStr">
        <is>
          <t>PROPERTYZIPCODE</t>
        </is>
      </c>
    </row>
    <row r="35">
      <c r="A35" s="9" t="n">
        <v>45</v>
      </c>
      <c r="B35" s="9" t="n">
        <v>100</v>
      </c>
      <c r="D35" s="9" t="inlineStr">
        <is>
          <t>Total PROPERTYZIPCODE</t>
        </is>
      </c>
    </row>
    <row r="36">
      <c r="A36" s="4" t="n">
        <v>40</v>
      </c>
      <c r="B36" s="4" t="n">
        <v>88.89</v>
      </c>
      <c r="C36" s="4" t="inlineStr">
        <is>
          <t>GARDEN</t>
        </is>
      </c>
      <c r="D36" s="4" t="inlineStr">
        <is>
          <t>Property Type</t>
        </is>
      </c>
    </row>
    <row r="37">
      <c r="A37" s="4" t="n">
        <v>3</v>
      </c>
      <c r="B37" s="4" t="n">
        <v>6.67</v>
      </c>
      <c r="C37" s="4" t="inlineStr">
        <is>
          <t>STUDENT</t>
        </is>
      </c>
      <c r="D37" s="4" t="inlineStr">
        <is>
          <t>Property Type</t>
        </is>
      </c>
    </row>
    <row r="38">
      <c r="A38" s="4" t="n">
        <v>1</v>
      </c>
      <c r="B38" s="4" t="n">
        <v>2.22</v>
      </c>
      <c r="C38" s="4" t="inlineStr">
        <is>
          <t>MIDRISE</t>
        </is>
      </c>
      <c r="D38" s="4" t="inlineStr">
        <is>
          <t>Property Type</t>
        </is>
      </c>
    </row>
    <row r="39">
      <c r="A39" s="4" t="n">
        <v>1</v>
      </c>
      <c r="B39" s="4" t="n">
        <v>2.22</v>
      </c>
      <c r="C39" s="4" t="inlineStr">
        <is>
          <t>MANUF</t>
        </is>
      </c>
      <c r="D39" s="4" t="inlineStr">
        <is>
          <t>Property Type</t>
        </is>
      </c>
    </row>
    <row r="40">
      <c r="A40" s="9" t="n">
        <v>45</v>
      </c>
      <c r="B40" s="9" t="n">
        <v>100</v>
      </c>
      <c r="D40" s="9" t="inlineStr">
        <is>
          <t>Total Property Type</t>
        </is>
      </c>
    </row>
    <row r="41">
      <c r="A41" s="4" t="n">
        <v>1</v>
      </c>
      <c r="B41" s="4" t="n">
        <v>2.22</v>
      </c>
      <c r="C41" s="4" t="inlineStr">
        <is>
          <t>Less than 5 years</t>
        </is>
      </c>
      <c r="D41" s="4" t="inlineStr">
        <is>
          <t>Age of Property</t>
        </is>
      </c>
    </row>
    <row r="42">
      <c r="A42" s="4" t="n">
        <v>9</v>
      </c>
      <c r="B42" s="4" t="n">
        <v>20</v>
      </c>
      <c r="C42" s="4" t="inlineStr">
        <is>
          <t>5-9 years</t>
        </is>
      </c>
      <c r="D42" s="4" t="inlineStr">
        <is>
          <t>Age of Property</t>
        </is>
      </c>
    </row>
    <row r="43">
      <c r="A43" s="4" t="n">
        <v>15</v>
      </c>
      <c r="B43" s="4" t="n">
        <v>33.33</v>
      </c>
      <c r="C43" s="4" t="inlineStr">
        <is>
          <t>10-19 years</t>
        </is>
      </c>
      <c r="D43" s="4" t="inlineStr">
        <is>
          <t>Age of Property</t>
        </is>
      </c>
    </row>
    <row r="44">
      <c r="A44" s="4" t="n">
        <v>20</v>
      </c>
      <c r="B44" s="4" t="n">
        <v>44.44</v>
      </c>
      <c r="C44" s="4" t="inlineStr">
        <is>
          <t>20+ years</t>
        </is>
      </c>
      <c r="D44" s="4" t="inlineStr">
        <is>
          <t>Age of Property</t>
        </is>
      </c>
    </row>
    <row r="45">
      <c r="A45" s="9" t="n">
        <v>45</v>
      </c>
      <c r="B45" s="9" t="n">
        <v>100</v>
      </c>
      <c r="D45" s="9" t="inlineStr">
        <is>
          <t>Total Age of Property</t>
        </is>
      </c>
    </row>
    <row r="46">
      <c r="A46" s="4" t="n">
        <v>10</v>
      </c>
      <c r="B46" s="4" t="n">
        <v>22.22</v>
      </c>
      <c r="C46" s="4" t="inlineStr">
        <is>
          <t>Less than 100</t>
        </is>
      </c>
      <c r="D46" s="4" t="inlineStr">
        <is>
          <t>Property Size</t>
        </is>
      </c>
    </row>
    <row r="47">
      <c r="A47" s="4" t="n">
        <v>7</v>
      </c>
      <c r="B47" s="4" t="n">
        <v>15.56</v>
      </c>
      <c r="C47" s="4" t="inlineStr">
        <is>
          <t>100-199</t>
        </is>
      </c>
      <c r="D47" s="4" t="inlineStr">
        <is>
          <t>Property Size</t>
        </is>
      </c>
    </row>
    <row r="48">
      <c r="A48" s="4" t="n">
        <v>12</v>
      </c>
      <c r="B48" s="4" t="n">
        <v>26.67</v>
      </c>
      <c r="C48" s="4" t="inlineStr">
        <is>
          <t>200-299</t>
        </is>
      </c>
      <c r="D48" s="4" t="inlineStr">
        <is>
          <t>Property Size</t>
        </is>
      </c>
    </row>
    <row r="49">
      <c r="A49" s="4" t="n">
        <v>6</v>
      </c>
      <c r="B49" s="4" t="n">
        <v>13.33</v>
      </c>
      <c r="C49" s="4" t="inlineStr">
        <is>
          <t>300-399</t>
        </is>
      </c>
      <c r="D49" s="4" t="inlineStr">
        <is>
          <t>Property Size</t>
        </is>
      </c>
    </row>
    <row r="50">
      <c r="A50" s="4" t="n">
        <v>3</v>
      </c>
      <c r="B50" s="4" t="n">
        <v>6.67</v>
      </c>
      <c r="C50" s="4" t="inlineStr">
        <is>
          <t>400-499</t>
        </is>
      </c>
      <c r="D50" s="4" t="inlineStr">
        <is>
          <t>Property Size</t>
        </is>
      </c>
    </row>
    <row r="51">
      <c r="A51" s="4" t="n">
        <v>7</v>
      </c>
      <c r="B51" s="4" t="n">
        <v>15.56</v>
      </c>
      <c r="C51" s="4" t="inlineStr">
        <is>
          <t>500+</t>
        </is>
      </c>
      <c r="D51" s="4" t="inlineStr">
        <is>
          <t>Property Size</t>
        </is>
      </c>
    </row>
    <row r="52">
      <c r="A52" s="9" t="n">
        <v>45</v>
      </c>
      <c r="B52" s="9" t="n">
        <v>100</v>
      </c>
      <c r="D52" s="9" t="inlineStr">
        <is>
          <t>Total Property Size</t>
        </is>
      </c>
    </row>
    <row r="53">
      <c r="A53" s="4" t="n">
        <v>44</v>
      </c>
      <c r="B53" s="4" t="n">
        <v>97.78</v>
      </c>
      <c r="C53" s="4" t="inlineStr">
        <is>
          <t>MARKETRATE</t>
        </is>
      </c>
      <c r="D53" s="4" t="inlineStr">
        <is>
          <t>Rent Type</t>
        </is>
      </c>
    </row>
    <row r="54">
      <c r="A54" s="4" t="n">
        <v>1</v>
      </c>
      <c r="B54" s="4" t="n">
        <v>2.22</v>
      </c>
      <c r="C54" s="4" t="inlineStr">
        <is>
          <t>AFFORDABLE</t>
        </is>
      </c>
      <c r="D54" s="4" t="inlineStr">
        <is>
          <t>Rent Type</t>
        </is>
      </c>
    </row>
    <row r="55">
      <c r="A55" s="9" t="n">
        <v>45</v>
      </c>
      <c r="B55" s="9" t="n">
        <v>100</v>
      </c>
      <c r="D55" s="9" t="inlineStr">
        <is>
          <t>Total Rent Type</t>
        </is>
      </c>
    </row>
    <row r="56"/>
  </sheetData>
  <mergeCells count="2">
    <mergeCell ref="A19:D19"/>
    <mergeCell ref="A1:B1"/>
  </mergeCells>
  <pageMargins left="0.75" right="0.75" top="1" bottom="1" header="0.5" footer="0.5"/>
</worksheet>
</file>

<file path=xl/worksheets/sheet52.xml><?xml version="1.0" encoding="utf-8"?>
<worksheet xmlns="http://schemas.openxmlformats.org/spreadsheetml/2006/main">
  <sheetPr>
    <outlinePr summaryBelow="1" summaryRight="1"/>
    <pageSetUpPr/>
  </sheetPr>
  <dimension ref="A1:D56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5921</v>
      </c>
    </row>
    <row r="3">
      <c r="A3" s="6" t="inlineStr">
        <is>
          <t>Sample (Total number of properties)</t>
        </is>
      </c>
      <c r="B3" s="4" t="n">
        <v>42</v>
      </c>
    </row>
    <row r="4">
      <c r="A4" s="6" t="inlineStr">
        <is>
          <t>Average property taxes per unit</t>
        </is>
      </c>
      <c r="B4" s="7" t="n">
        <v>2049</v>
      </c>
    </row>
    <row r="5">
      <c r="A5" s="6" t="inlineStr">
        <is>
          <t>Average payroll expenses per unit</t>
        </is>
      </c>
      <c r="B5" s="7" t="n">
        <v>1443</v>
      </c>
    </row>
    <row r="6">
      <c r="A6" s="6" t="inlineStr">
        <is>
          <t>Average capital expenditures per unit</t>
        </is>
      </c>
      <c r="B6" s="7" t="n">
        <v>230</v>
      </c>
    </row>
    <row r="7">
      <c r="A7" s="6" t="inlineStr">
        <is>
          <t>Average mortgage per unit</t>
        </is>
      </c>
      <c r="B7" s="7" t="n">
        <v>10742</v>
      </c>
    </row>
    <row r="8">
      <c r="A8" s="6" t="inlineStr">
        <is>
          <t>Average total operating expenses per unit</t>
        </is>
      </c>
      <c r="B8" s="7" t="n">
        <v>5430</v>
      </c>
    </row>
    <row r="9">
      <c r="A9" s="6" t="inlineStr">
        <is>
          <t>Average total expenses per unit</t>
        </is>
      </c>
      <c r="B9" s="7" t="n">
        <v>19894</v>
      </c>
    </row>
    <row r="10">
      <c r="A10" s="6" t="inlineStr">
        <is>
          <t>Average total profit per unit</t>
        </is>
      </c>
      <c r="B10" s="7" t="n">
        <v>2685</v>
      </c>
    </row>
    <row r="11">
      <c r="A11" s="6" t="inlineStr">
        <is>
          <t>Property taxes per dollar of rent</t>
        </is>
      </c>
      <c r="B11" s="4" t="inlineStr">
        <is>
          <t>9 cents</t>
        </is>
      </c>
    </row>
    <row r="12">
      <c r="A12" s="6" t="inlineStr">
        <is>
          <t>Payroll expenses per dollar of rent</t>
        </is>
      </c>
      <c r="B12" s="4" t="inlineStr">
        <is>
          <t>6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48 cents</t>
        </is>
      </c>
    </row>
    <row r="15">
      <c r="A15" s="6" t="inlineStr">
        <is>
          <t>Total operating expenses per dollar of rent</t>
        </is>
      </c>
      <c r="B15" s="4" t="inlineStr">
        <is>
          <t>24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12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6</v>
      </c>
      <c r="B21" s="4" t="n">
        <v>14.29</v>
      </c>
      <c r="C21" s="4" t="inlineStr">
        <is>
          <t>92592</t>
        </is>
      </c>
      <c r="D21" s="4" t="inlineStr">
        <is>
          <t>PROPERTYZIPCODE</t>
        </is>
      </c>
    </row>
    <row r="22">
      <c r="A22" s="4" t="n">
        <v>5</v>
      </c>
      <c r="B22" s="4" t="n">
        <v>11.9</v>
      </c>
      <c r="C22" s="4" t="inlineStr">
        <is>
          <t>92021</t>
        </is>
      </c>
      <c r="D22" s="4" t="inlineStr">
        <is>
          <t>PROPERTYZIPCODE</t>
        </is>
      </c>
    </row>
    <row r="23">
      <c r="A23" s="4" t="n">
        <v>5</v>
      </c>
      <c r="B23" s="4" t="n">
        <v>11.9</v>
      </c>
      <c r="C23" s="4" t="inlineStr">
        <is>
          <t>92028</t>
        </is>
      </c>
      <c r="D23" s="4" t="inlineStr">
        <is>
          <t>PROPERTYZIPCODE</t>
        </is>
      </c>
    </row>
    <row r="24">
      <c r="A24" s="4" t="n">
        <v>4</v>
      </c>
      <c r="B24" s="4" t="n">
        <v>9.52</v>
      </c>
      <c r="C24" s="4" t="inlineStr">
        <is>
          <t>92071</t>
        </is>
      </c>
      <c r="D24" s="4" t="inlineStr">
        <is>
          <t>PROPERTYZIPCODE</t>
        </is>
      </c>
    </row>
    <row r="25">
      <c r="A25" s="4" t="n">
        <v>3</v>
      </c>
      <c r="B25" s="4" t="n">
        <v>7.14</v>
      </c>
      <c r="C25" s="4" t="inlineStr">
        <is>
          <t>92562</t>
        </is>
      </c>
      <c r="D25" s="4" t="inlineStr">
        <is>
          <t>PROPERTYZIPCODE</t>
        </is>
      </c>
    </row>
    <row r="26">
      <c r="A26" s="4" t="n">
        <v>3</v>
      </c>
      <c r="B26" s="4" t="n">
        <v>7.14</v>
      </c>
      <c r="C26" s="4" t="inlineStr">
        <is>
          <t>91901</t>
        </is>
      </c>
      <c r="D26" s="4" t="inlineStr">
        <is>
          <t>PROPERTYZIPCODE</t>
        </is>
      </c>
    </row>
    <row r="27">
      <c r="A27" s="4" t="n">
        <v>3</v>
      </c>
      <c r="B27" s="4" t="n">
        <v>7.14</v>
      </c>
      <c r="C27" s="4" t="inlineStr">
        <is>
          <t>92026</t>
        </is>
      </c>
      <c r="D27" s="4" t="inlineStr">
        <is>
          <t>PROPERTYZIPCODE</t>
        </is>
      </c>
    </row>
    <row r="28">
      <c r="A28" s="4" t="n">
        <v>2</v>
      </c>
      <c r="B28" s="4" t="n">
        <v>4.76</v>
      </c>
      <c r="C28" s="4" t="inlineStr">
        <is>
          <t>92590</t>
        </is>
      </c>
      <c r="D28" s="4" t="inlineStr">
        <is>
          <t>PROPERTYZIPCODE</t>
        </is>
      </c>
    </row>
    <row r="29">
      <c r="A29" s="4" t="n">
        <v>2</v>
      </c>
      <c r="B29" s="4" t="n">
        <v>4.76</v>
      </c>
      <c r="C29" s="4" t="inlineStr">
        <is>
          <t>92065</t>
        </is>
      </c>
      <c r="D29" s="4" t="inlineStr">
        <is>
          <t>PROPERTYZIPCODE</t>
        </is>
      </c>
    </row>
    <row r="30">
      <c r="A30" s="4" t="n">
        <v>2</v>
      </c>
      <c r="B30" s="4" t="n">
        <v>4.76</v>
      </c>
      <c r="C30" s="4" t="inlineStr">
        <is>
          <t>92019</t>
        </is>
      </c>
      <c r="D30" s="4" t="inlineStr">
        <is>
          <t>PROPERTYZIPCODE</t>
        </is>
      </c>
    </row>
    <row r="31">
      <c r="A31" s="4" t="n">
        <v>2</v>
      </c>
      <c r="B31" s="4" t="n">
        <v>4.76</v>
      </c>
      <c r="C31" s="4" t="inlineStr">
        <is>
          <t>92040</t>
        </is>
      </c>
      <c r="D31" s="4" t="inlineStr">
        <is>
          <t>PROPERTYZIPCODE</t>
        </is>
      </c>
    </row>
    <row r="32">
      <c r="A32" s="4" t="n">
        <v>1</v>
      </c>
      <c r="B32" s="4" t="n">
        <v>2.38</v>
      </c>
      <c r="C32" s="4" t="inlineStr">
        <is>
          <t>92064</t>
        </is>
      </c>
      <c r="D32" s="4" t="inlineStr">
        <is>
          <t>PROPERTYZIPCODE</t>
        </is>
      </c>
    </row>
    <row r="33">
      <c r="A33" s="4" t="n">
        <v>1</v>
      </c>
      <c r="B33" s="4" t="n">
        <v>2.38</v>
      </c>
      <c r="C33" s="4" t="inlineStr">
        <is>
          <t>92025</t>
        </is>
      </c>
      <c r="D33" s="4" t="inlineStr">
        <is>
          <t>PROPERTYZIPCODE</t>
        </is>
      </c>
    </row>
    <row r="34">
      <c r="A34" s="4" t="n">
        <v>1</v>
      </c>
      <c r="B34" s="4" t="n">
        <v>2.38</v>
      </c>
      <c r="C34" s="4" t="inlineStr">
        <is>
          <t>92951</t>
        </is>
      </c>
      <c r="D34" s="4" t="inlineStr">
        <is>
          <t>PROPERTYZIPCODE</t>
        </is>
      </c>
    </row>
    <row r="35">
      <c r="A35" s="4" t="n">
        <v>1</v>
      </c>
      <c r="B35" s="4" t="n">
        <v>2.38</v>
      </c>
      <c r="C35" s="4" t="inlineStr">
        <is>
          <t>92563</t>
        </is>
      </c>
      <c r="D35" s="4" t="inlineStr">
        <is>
          <t>PROPERTYZIPCODE</t>
        </is>
      </c>
    </row>
    <row r="36">
      <c r="A36" s="4" t="n">
        <v>1</v>
      </c>
      <c r="B36" s="4" t="n">
        <v>2.38</v>
      </c>
      <c r="C36" s="4" t="inlineStr">
        <is>
          <t>92004</t>
        </is>
      </c>
      <c r="D36" s="4" t="inlineStr">
        <is>
          <t>PROPERTYZIPCODE</t>
        </is>
      </c>
    </row>
    <row r="37">
      <c r="A37" s="9" t="n">
        <v>42</v>
      </c>
      <c r="B37" s="9" t="n">
        <v>100</v>
      </c>
      <c r="D37" s="9" t="inlineStr">
        <is>
          <t>Total PROPERTYZIPCODE</t>
        </is>
      </c>
    </row>
    <row r="38">
      <c r="A38" s="4" t="n">
        <v>35</v>
      </c>
      <c r="B38" s="4" t="n">
        <v>83.33</v>
      </c>
      <c r="C38" s="4" t="inlineStr">
        <is>
          <t>GARDEN</t>
        </is>
      </c>
      <c r="D38" s="4" t="inlineStr">
        <is>
          <t>Property Type</t>
        </is>
      </c>
    </row>
    <row r="39">
      <c r="A39" s="4" t="n">
        <v>7</v>
      </c>
      <c r="B39" s="4" t="n">
        <v>16.67</v>
      </c>
      <c r="C39" s="4" t="inlineStr">
        <is>
          <t>MANUF</t>
        </is>
      </c>
      <c r="D39" s="4" t="inlineStr">
        <is>
          <t>Property Type</t>
        </is>
      </c>
    </row>
    <row r="40">
      <c r="A40" s="9" t="n">
        <v>42</v>
      </c>
      <c r="B40" s="9" t="n">
        <v>100</v>
      </c>
      <c r="D40" s="9" t="inlineStr">
        <is>
          <t>Total Property Type</t>
        </is>
      </c>
    </row>
    <row r="41">
      <c r="A41" s="4" t="n">
        <v>2</v>
      </c>
      <c r="B41" s="4" t="n">
        <v>4.76</v>
      </c>
      <c r="C41" s="4" t="inlineStr">
        <is>
          <t>Less than 5 years</t>
        </is>
      </c>
      <c r="D41" s="4" t="inlineStr">
        <is>
          <t>Age of Property</t>
        </is>
      </c>
    </row>
    <row r="42">
      <c r="A42" s="4" t="n">
        <v>13</v>
      </c>
      <c r="B42" s="4" t="n">
        <v>30.95</v>
      </c>
      <c r="C42" s="4" t="inlineStr">
        <is>
          <t>5-9 years</t>
        </is>
      </c>
      <c r="D42" s="4" t="inlineStr">
        <is>
          <t>Age of Property</t>
        </is>
      </c>
    </row>
    <row r="43">
      <c r="A43" s="4" t="n">
        <v>3</v>
      </c>
      <c r="B43" s="4" t="n">
        <v>7.14</v>
      </c>
      <c r="C43" s="4" t="inlineStr">
        <is>
          <t>10-19 years</t>
        </is>
      </c>
      <c r="D43" s="4" t="inlineStr">
        <is>
          <t>Age of Property</t>
        </is>
      </c>
    </row>
    <row r="44">
      <c r="A44" s="4" t="n">
        <v>24</v>
      </c>
      <c r="B44" s="4" t="n">
        <v>57.14</v>
      </c>
      <c r="C44" s="4" t="inlineStr">
        <is>
          <t>20+ years</t>
        </is>
      </c>
      <c r="D44" s="4" t="inlineStr">
        <is>
          <t>Age of Property</t>
        </is>
      </c>
    </row>
    <row r="45">
      <c r="A45" s="9" t="n">
        <v>42</v>
      </c>
      <c r="B45" s="9" t="n">
        <v>100</v>
      </c>
      <c r="D45" s="9" t="inlineStr">
        <is>
          <t>Total Age of Property</t>
        </is>
      </c>
    </row>
    <row r="46">
      <c r="A46" s="4" t="n">
        <v>20</v>
      </c>
      <c r="B46" s="4" t="n">
        <v>47.62</v>
      </c>
      <c r="C46" s="4" t="inlineStr">
        <is>
          <t>Less than 100</t>
        </is>
      </c>
      <c r="D46" s="4" t="inlineStr">
        <is>
          <t>Property Size</t>
        </is>
      </c>
    </row>
    <row r="47">
      <c r="A47" s="4" t="n">
        <v>10</v>
      </c>
      <c r="B47" s="4" t="n">
        <v>23.81</v>
      </c>
      <c r="C47" s="4" t="inlineStr">
        <is>
          <t>100-199</t>
        </is>
      </c>
      <c r="D47" s="4" t="inlineStr">
        <is>
          <t>Property Size</t>
        </is>
      </c>
    </row>
    <row r="48">
      <c r="A48" s="4" t="n">
        <v>9</v>
      </c>
      <c r="B48" s="4" t="n">
        <v>21.43</v>
      </c>
      <c r="C48" s="4" t="inlineStr">
        <is>
          <t>200-299</t>
        </is>
      </c>
      <c r="D48" s="4" t="inlineStr">
        <is>
          <t>Property Size</t>
        </is>
      </c>
    </row>
    <row r="49">
      <c r="A49" s="4" t="n">
        <v>1</v>
      </c>
      <c r="B49" s="4" t="n">
        <v>2.38</v>
      </c>
      <c r="C49" s="4" t="inlineStr">
        <is>
          <t>300-399</t>
        </is>
      </c>
      <c r="D49" s="4" t="inlineStr">
        <is>
          <t>Property Size</t>
        </is>
      </c>
    </row>
    <row r="50">
      <c r="A50" s="4" t="n">
        <v>1</v>
      </c>
      <c r="B50" s="4" t="n">
        <v>2.38</v>
      </c>
      <c r="C50" s="4" t="inlineStr">
        <is>
          <t>400-499</t>
        </is>
      </c>
      <c r="D50" s="4" t="inlineStr">
        <is>
          <t>Property Size</t>
        </is>
      </c>
    </row>
    <row r="51">
      <c r="A51" s="4" t="n">
        <v>1</v>
      </c>
      <c r="B51" s="4" t="n">
        <v>2.38</v>
      </c>
      <c r="C51" s="4" t="inlineStr">
        <is>
          <t>500+</t>
        </is>
      </c>
      <c r="D51" s="4" t="inlineStr">
        <is>
          <t>Property Size</t>
        </is>
      </c>
    </row>
    <row r="52">
      <c r="A52" s="9" t="n">
        <v>42</v>
      </c>
      <c r="B52" s="9" t="n">
        <v>100</v>
      </c>
      <c r="D52" s="9" t="inlineStr">
        <is>
          <t>Total Property Size</t>
        </is>
      </c>
    </row>
    <row r="53">
      <c r="A53" s="4" t="n">
        <v>26</v>
      </c>
      <c r="B53" s="4" t="n">
        <v>61.9</v>
      </c>
      <c r="C53" s="4" t="inlineStr">
        <is>
          <t>MARKETRATE</t>
        </is>
      </c>
      <c r="D53" s="4" t="inlineStr">
        <is>
          <t>Rent Type</t>
        </is>
      </c>
    </row>
    <row r="54">
      <c r="A54" s="4" t="n">
        <v>16</v>
      </c>
      <c r="B54" s="4" t="n">
        <v>38.1</v>
      </c>
      <c r="C54" s="4" t="inlineStr">
        <is>
          <t>AFFORDABLE</t>
        </is>
      </c>
      <c r="D54" s="4" t="inlineStr">
        <is>
          <t>Rent Type</t>
        </is>
      </c>
    </row>
    <row r="55">
      <c r="A55" s="9" t="n">
        <v>42</v>
      </c>
      <c r="B55" s="9" t="n">
        <v>100</v>
      </c>
      <c r="D55" s="9" t="inlineStr">
        <is>
          <t>Total Rent Type</t>
        </is>
      </c>
    </row>
    <row r="56"/>
  </sheetData>
  <mergeCells count="2">
    <mergeCell ref="A19:D19"/>
    <mergeCell ref="A1:B1"/>
  </mergeCells>
  <pageMargins left="0.75" right="0.75" top="1" bottom="1" header="0.5" footer="0.5"/>
</worksheet>
</file>

<file path=xl/worksheets/sheet53.xml><?xml version="1.0" encoding="utf-8"?>
<worksheet xmlns="http://schemas.openxmlformats.org/spreadsheetml/2006/main">
  <sheetPr>
    <outlinePr summaryBelow="1" summaryRight="1"/>
    <pageSetUpPr/>
  </sheetPr>
  <dimension ref="A1:D52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4304</v>
      </c>
    </row>
    <row r="3">
      <c r="A3" s="6" t="inlineStr">
        <is>
          <t>Sample (Total number of properties)</t>
        </is>
      </c>
      <c r="B3" s="4" t="n">
        <v>29</v>
      </c>
    </row>
    <row r="4">
      <c r="A4" s="6" t="inlineStr">
        <is>
          <t>Average property taxes per unit</t>
        </is>
      </c>
      <c r="B4" s="7" t="n">
        <v>1893</v>
      </c>
    </row>
    <row r="5">
      <c r="A5" s="6" t="inlineStr">
        <is>
          <t>Average payroll expenses per unit</t>
        </is>
      </c>
      <c r="B5" s="7" t="n">
        <v>1516</v>
      </c>
    </row>
    <row r="6">
      <c r="A6" s="6" t="inlineStr">
        <is>
          <t>Average capital expenditures per unit</t>
        </is>
      </c>
      <c r="B6" s="7" t="n">
        <v>261</v>
      </c>
    </row>
    <row r="7">
      <c r="A7" s="6" t="inlineStr">
        <is>
          <t>Average mortgage per unit</t>
        </is>
      </c>
      <c r="B7" s="7" t="n">
        <v>14413</v>
      </c>
    </row>
    <row r="8">
      <c r="A8" s="6" t="inlineStr">
        <is>
          <t>Average total operating expenses per unit</t>
        </is>
      </c>
      <c r="B8" s="7" t="n">
        <v>6021</v>
      </c>
    </row>
    <row r="9">
      <c r="A9" s="6" t="inlineStr">
        <is>
          <t>Average total expenses per unit</t>
        </is>
      </c>
      <c r="B9" s="7" t="n">
        <v>24103</v>
      </c>
    </row>
    <row r="10">
      <c r="A10" s="6" t="inlineStr">
        <is>
          <t>Average total profit per unit</t>
        </is>
      </c>
      <c r="B10" s="7" t="n">
        <v>3603</v>
      </c>
    </row>
    <row r="11">
      <c r="A11" s="6" t="inlineStr">
        <is>
          <t>Property taxes per dollar of rent</t>
        </is>
      </c>
      <c r="B11" s="4" t="inlineStr">
        <is>
          <t>7 cents</t>
        </is>
      </c>
    </row>
    <row r="12">
      <c r="A12" s="6" t="inlineStr">
        <is>
          <t>Payroll expenses per dollar of rent</t>
        </is>
      </c>
      <c r="B12" s="4" t="inlineStr">
        <is>
          <t>5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52 cents</t>
        </is>
      </c>
    </row>
    <row r="15">
      <c r="A15" s="6" t="inlineStr">
        <is>
          <t>Total operating expenses per dollar of rent</t>
        </is>
      </c>
      <c r="B15" s="4" t="inlineStr">
        <is>
          <t>22 cents</t>
        </is>
      </c>
    </row>
    <row r="16">
      <c r="A16" s="6" t="inlineStr">
        <is>
          <t>Total expenses per dollar of rent</t>
        </is>
      </c>
      <c r="B16" s="4" t="inlineStr">
        <is>
          <t>87 cents</t>
        </is>
      </c>
    </row>
    <row r="17">
      <c r="A17" s="6" t="inlineStr">
        <is>
          <t>Total profit per dollar of rent</t>
        </is>
      </c>
      <c r="B17" s="4" t="inlineStr">
        <is>
          <t>13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6</v>
      </c>
      <c r="B21" s="4" t="n">
        <v>20.69</v>
      </c>
      <c r="C21" s="4" t="inlineStr">
        <is>
          <t>92083</t>
        </is>
      </c>
      <c r="D21" s="4" t="inlineStr">
        <is>
          <t>PROPERTYZIPCODE</t>
        </is>
      </c>
    </row>
    <row r="22">
      <c r="A22" s="4" t="n">
        <v>3</v>
      </c>
      <c r="B22" s="4" t="n">
        <v>10.34</v>
      </c>
      <c r="C22" s="4" t="inlineStr">
        <is>
          <t>92008</t>
        </is>
      </c>
      <c r="D22" s="4" t="inlineStr">
        <is>
          <t>PROPERTYZIPCODE</t>
        </is>
      </c>
    </row>
    <row r="23">
      <c r="A23" s="4" t="n">
        <v>3</v>
      </c>
      <c r="B23" s="4" t="n">
        <v>10.34</v>
      </c>
      <c r="C23" s="4" t="inlineStr">
        <is>
          <t>92081</t>
        </is>
      </c>
      <c r="D23" s="4" t="inlineStr">
        <is>
          <t>PROPERTYZIPCODE</t>
        </is>
      </c>
    </row>
    <row r="24">
      <c r="A24" s="4" t="n">
        <v>3</v>
      </c>
      <c r="B24" s="4" t="n">
        <v>10.34</v>
      </c>
      <c r="C24" s="4" t="inlineStr">
        <is>
          <t>92054</t>
        </is>
      </c>
      <c r="D24" s="4" t="inlineStr">
        <is>
          <t>PROPERTYZIPCODE</t>
        </is>
      </c>
    </row>
    <row r="25">
      <c r="A25" s="4" t="n">
        <v>2</v>
      </c>
      <c r="B25" s="4" t="n">
        <v>6.9</v>
      </c>
      <c r="C25" s="4" t="inlineStr">
        <is>
          <t>92629</t>
        </is>
      </c>
      <c r="D25" s="4" t="inlineStr">
        <is>
          <t>PROPERTYZIPCODE</t>
        </is>
      </c>
    </row>
    <row r="26">
      <c r="A26" s="4" t="n">
        <v>2</v>
      </c>
      <c r="B26" s="4" t="n">
        <v>6.9</v>
      </c>
      <c r="C26" s="4" t="inlineStr">
        <is>
          <t>92024</t>
        </is>
      </c>
      <c r="D26" s="4" t="inlineStr">
        <is>
          <t>PROPERTYZIPCODE</t>
        </is>
      </c>
    </row>
    <row r="27">
      <c r="A27" s="4" t="n">
        <v>2</v>
      </c>
      <c r="B27" s="4" t="n">
        <v>6.9</v>
      </c>
      <c r="C27" s="4" t="inlineStr">
        <is>
          <t>92056</t>
        </is>
      </c>
      <c r="D27" s="4" t="inlineStr">
        <is>
          <t>PROPERTYZIPCODE</t>
        </is>
      </c>
    </row>
    <row r="28">
      <c r="A28" s="4" t="n">
        <v>2</v>
      </c>
      <c r="B28" s="4" t="n">
        <v>6.9</v>
      </c>
      <c r="C28" s="4" t="inlineStr">
        <is>
          <t>92675</t>
        </is>
      </c>
      <c r="D28" s="4" t="inlineStr">
        <is>
          <t>PROPERTYZIPCODE</t>
        </is>
      </c>
    </row>
    <row r="29">
      <c r="A29" s="4" t="n">
        <v>2</v>
      </c>
      <c r="B29" s="4" t="n">
        <v>6.9</v>
      </c>
      <c r="C29" s="4" t="inlineStr">
        <is>
          <t>92057</t>
        </is>
      </c>
      <c r="D29" s="4" t="inlineStr">
        <is>
          <t>PROPERTYZIPCODE</t>
        </is>
      </c>
    </row>
    <row r="30">
      <c r="A30" s="4" t="n">
        <v>2</v>
      </c>
      <c r="B30" s="4" t="n">
        <v>6.9</v>
      </c>
      <c r="C30" s="4" t="inlineStr">
        <is>
          <t>92058</t>
        </is>
      </c>
      <c r="D30" s="4" t="inlineStr">
        <is>
          <t>PROPERTYZIPCODE</t>
        </is>
      </c>
    </row>
    <row r="31">
      <c r="A31" s="4" t="n">
        <v>1</v>
      </c>
      <c r="B31" s="4" t="n">
        <v>3.45</v>
      </c>
      <c r="C31" s="4" t="inlineStr">
        <is>
          <t>92672</t>
        </is>
      </c>
      <c r="D31" s="4" t="inlineStr">
        <is>
          <t>PROPERTYZIPCODE</t>
        </is>
      </c>
    </row>
    <row r="32">
      <c r="A32" s="4" t="n">
        <v>1</v>
      </c>
      <c r="B32" s="4" t="n">
        <v>3.45</v>
      </c>
      <c r="C32" s="4" t="inlineStr">
        <is>
          <t>92010</t>
        </is>
      </c>
      <c r="D32" s="4" t="inlineStr">
        <is>
          <t>PROPERTYZIPCODE</t>
        </is>
      </c>
    </row>
    <row r="33">
      <c r="A33" s="9" t="n">
        <v>29</v>
      </c>
      <c r="B33" s="9" t="n">
        <v>100</v>
      </c>
      <c r="D33" s="9" t="inlineStr">
        <is>
          <t>Total PROPERTYZIPCODE</t>
        </is>
      </c>
    </row>
    <row r="34">
      <c r="A34" s="4" t="n">
        <v>27</v>
      </c>
      <c r="B34" s="4" t="n">
        <v>93.09999999999999</v>
      </c>
      <c r="C34" s="4" t="inlineStr">
        <is>
          <t>GARDEN</t>
        </is>
      </c>
      <c r="D34" s="4" t="inlineStr">
        <is>
          <t>Property Type</t>
        </is>
      </c>
    </row>
    <row r="35">
      <c r="A35" s="4" t="n">
        <v>1</v>
      </c>
      <c r="B35" s="4" t="n">
        <v>3.45</v>
      </c>
      <c r="C35" s="4" t="inlineStr">
        <is>
          <t>SENIOR</t>
        </is>
      </c>
      <c r="D35" s="4" t="inlineStr">
        <is>
          <t>Property Type</t>
        </is>
      </c>
    </row>
    <row r="36">
      <c r="A36" s="4" t="n">
        <v>1</v>
      </c>
      <c r="B36" s="4" t="n">
        <v>3.45</v>
      </c>
      <c r="C36" s="4" t="inlineStr">
        <is>
          <t>MANUF</t>
        </is>
      </c>
      <c r="D36" s="4" t="inlineStr">
        <is>
          <t>Property Type</t>
        </is>
      </c>
    </row>
    <row r="37">
      <c r="A37" s="9" t="n">
        <v>29</v>
      </c>
      <c r="B37" s="9" t="n">
        <v>100</v>
      </c>
      <c r="D37" s="9" t="inlineStr">
        <is>
          <t>Total Property Type</t>
        </is>
      </c>
    </row>
    <row r="38">
      <c r="A38" s="4" t="n">
        <v>2</v>
      </c>
      <c r="B38" s="4" t="n">
        <v>6.9</v>
      </c>
      <c r="C38" s="4" t="inlineStr">
        <is>
          <t>Less than 5 years</t>
        </is>
      </c>
      <c r="D38" s="4" t="inlineStr">
        <is>
          <t>Age of Property</t>
        </is>
      </c>
    </row>
    <row r="39">
      <c r="A39" s="4" t="n">
        <v>7</v>
      </c>
      <c r="B39" s="4" t="n">
        <v>24.14</v>
      </c>
      <c r="C39" s="4" t="inlineStr">
        <is>
          <t>5-9 years</t>
        </is>
      </c>
      <c r="D39" s="4" t="inlineStr">
        <is>
          <t>Age of Property</t>
        </is>
      </c>
    </row>
    <row r="40">
      <c r="A40" s="4" t="n">
        <v>3</v>
      </c>
      <c r="B40" s="4" t="n">
        <v>10.34</v>
      </c>
      <c r="C40" s="4" t="inlineStr">
        <is>
          <t>10-19 years</t>
        </is>
      </c>
      <c r="D40" s="4" t="inlineStr">
        <is>
          <t>Age of Property</t>
        </is>
      </c>
    </row>
    <row r="41">
      <c r="A41" s="4" t="n">
        <v>17</v>
      </c>
      <c r="B41" s="4" t="n">
        <v>58.62</v>
      </c>
      <c r="C41" s="4" t="inlineStr">
        <is>
          <t>20+ years</t>
        </is>
      </c>
      <c r="D41" s="4" t="inlineStr">
        <is>
          <t>Age of Property</t>
        </is>
      </c>
    </row>
    <row r="42">
      <c r="A42" s="9" t="n">
        <v>29</v>
      </c>
      <c r="B42" s="9" t="n">
        <v>100</v>
      </c>
      <c r="D42" s="9" t="inlineStr">
        <is>
          <t>Total Age of Property</t>
        </is>
      </c>
    </row>
    <row r="43">
      <c r="A43" s="4" t="n">
        <v>15</v>
      </c>
      <c r="B43" s="4" t="n">
        <v>51.72</v>
      </c>
      <c r="C43" s="4" t="inlineStr">
        <is>
          <t>Less than 100</t>
        </is>
      </c>
      <c r="D43" s="4" t="inlineStr">
        <is>
          <t>Property Size</t>
        </is>
      </c>
    </row>
    <row r="44">
      <c r="A44" s="4" t="n">
        <v>4</v>
      </c>
      <c r="B44" s="4" t="n">
        <v>13.79</v>
      </c>
      <c r="C44" s="4" t="inlineStr">
        <is>
          <t>100-199</t>
        </is>
      </c>
      <c r="D44" s="4" t="inlineStr">
        <is>
          <t>Property Size</t>
        </is>
      </c>
    </row>
    <row r="45">
      <c r="A45" s="4" t="n">
        <v>6</v>
      </c>
      <c r="B45" s="4" t="n">
        <v>20.69</v>
      </c>
      <c r="C45" s="4" t="inlineStr">
        <is>
          <t>200-299</t>
        </is>
      </c>
      <c r="D45" s="4" t="inlineStr">
        <is>
          <t>Property Size</t>
        </is>
      </c>
    </row>
    <row r="46">
      <c r="A46" s="4" t="n">
        <v>1</v>
      </c>
      <c r="B46" s="4" t="n">
        <v>3.45</v>
      </c>
      <c r="C46" s="4" t="inlineStr">
        <is>
          <t>300-399</t>
        </is>
      </c>
      <c r="D46" s="4" t="inlineStr">
        <is>
          <t>Property Size</t>
        </is>
      </c>
    </row>
    <row r="47">
      <c r="A47" s="4" t="n">
        <v>3</v>
      </c>
      <c r="B47" s="4" t="n">
        <v>10.34</v>
      </c>
      <c r="C47" s="4" t="inlineStr">
        <is>
          <t>400-499</t>
        </is>
      </c>
      <c r="D47" s="4" t="inlineStr">
        <is>
          <t>Property Size</t>
        </is>
      </c>
    </row>
    <row r="48">
      <c r="A48" s="9" t="n">
        <v>29</v>
      </c>
      <c r="B48" s="9" t="n">
        <v>100</v>
      </c>
      <c r="D48" s="9" t="inlineStr">
        <is>
          <t>Total Property Size</t>
        </is>
      </c>
    </row>
    <row r="49">
      <c r="A49" s="4" t="n">
        <v>22</v>
      </c>
      <c r="B49" s="4" t="n">
        <v>75.86</v>
      </c>
      <c r="C49" s="4" t="inlineStr">
        <is>
          <t>MARKETRATE</t>
        </is>
      </c>
      <c r="D49" s="4" t="inlineStr">
        <is>
          <t>Rent Type</t>
        </is>
      </c>
    </row>
    <row r="50">
      <c r="A50" s="4" t="n">
        <v>7</v>
      </c>
      <c r="B50" s="4" t="n">
        <v>24.14</v>
      </c>
      <c r="C50" s="4" t="inlineStr">
        <is>
          <t>AFFORDABLE</t>
        </is>
      </c>
      <c r="D50" s="4" t="inlineStr">
        <is>
          <t>Rent Type</t>
        </is>
      </c>
    </row>
    <row r="51">
      <c r="A51" s="9" t="n">
        <v>29</v>
      </c>
      <c r="B51" s="9" t="n">
        <v>100</v>
      </c>
      <c r="D51" s="9" t="inlineStr">
        <is>
          <t>Total Rent Type</t>
        </is>
      </c>
    </row>
    <row r="52"/>
  </sheetData>
  <mergeCells count="2">
    <mergeCell ref="A19:D19"/>
    <mergeCell ref="A1:B1"/>
  </mergeCells>
  <pageMargins left="0.75" right="0.75" top="1" bottom="1" header="0.5" footer="0.5"/>
</worksheet>
</file>

<file path=xl/worksheets/sheet54.xml><?xml version="1.0" encoding="utf-8"?>
<worksheet xmlns="http://schemas.openxmlformats.org/spreadsheetml/2006/main">
  <sheetPr>
    <outlinePr summaryBelow="1" summaryRight="1"/>
    <pageSetUpPr/>
  </sheetPr>
  <dimension ref="A1:D63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3963</v>
      </c>
    </row>
    <row r="3">
      <c r="A3" s="6" t="inlineStr">
        <is>
          <t>Sample (Total number of properties)</t>
        </is>
      </c>
      <c r="B3" s="4" t="n">
        <v>51</v>
      </c>
    </row>
    <row r="4">
      <c r="A4" s="6" t="inlineStr">
        <is>
          <t>Average property taxes per unit</t>
        </is>
      </c>
      <c r="B4" s="7" t="n">
        <v>1914</v>
      </c>
    </row>
    <row r="5">
      <c r="A5" s="6" t="inlineStr">
        <is>
          <t>Average payroll expenses per unit</t>
        </is>
      </c>
      <c r="B5" s="7" t="n">
        <v>1388</v>
      </c>
    </row>
    <row r="6">
      <c r="A6" s="6" t="inlineStr">
        <is>
          <t>Average capital expenditures per unit</t>
        </is>
      </c>
      <c r="B6" s="7" t="n">
        <v>286</v>
      </c>
    </row>
    <row r="7">
      <c r="A7" s="6" t="inlineStr">
        <is>
          <t>Average mortgage per unit</t>
        </is>
      </c>
      <c r="B7" s="7" t="n">
        <v>12669</v>
      </c>
    </row>
    <row r="8">
      <c r="A8" s="6" t="inlineStr">
        <is>
          <t>Average total operating expenses per unit</t>
        </is>
      </c>
      <c r="B8" s="7" t="n">
        <v>5828</v>
      </c>
    </row>
    <row r="9">
      <c r="A9" s="6" t="inlineStr">
        <is>
          <t>Average total expenses per unit</t>
        </is>
      </c>
      <c r="B9" s="7" t="n">
        <v>22086</v>
      </c>
    </row>
    <row r="10">
      <c r="A10" s="6" t="inlineStr">
        <is>
          <t>Average total profit per unit</t>
        </is>
      </c>
      <c r="B10" s="7" t="n">
        <v>3167</v>
      </c>
    </row>
    <row r="11">
      <c r="A11" s="6" t="inlineStr">
        <is>
          <t>Property taxes per dollar of rent</t>
        </is>
      </c>
      <c r="B11" s="4" t="inlineStr">
        <is>
          <t>8 cents</t>
        </is>
      </c>
    </row>
    <row r="12">
      <c r="A12" s="6" t="inlineStr">
        <is>
          <t>Payroll expenses per dollar of rent</t>
        </is>
      </c>
      <c r="B12" s="4" t="inlineStr">
        <is>
          <t>5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50 cents</t>
        </is>
      </c>
    </row>
    <row r="15">
      <c r="A15" s="6" t="inlineStr">
        <is>
          <t>Total operating expenses per dollar of rent</t>
        </is>
      </c>
      <c r="B15" s="4" t="inlineStr">
        <is>
          <t>23 cents</t>
        </is>
      </c>
    </row>
    <row r="16">
      <c r="A16" s="6" t="inlineStr">
        <is>
          <t>Total expenses per dollar of rent</t>
        </is>
      </c>
      <c r="B16" s="4" t="inlineStr">
        <is>
          <t>87 cents</t>
        </is>
      </c>
    </row>
    <row r="17">
      <c r="A17" s="6" t="inlineStr">
        <is>
          <t>Total profit per dollar of rent</t>
        </is>
      </c>
      <c r="B17" s="4" t="inlineStr">
        <is>
          <t>13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9</v>
      </c>
      <c r="B21" s="4" t="n">
        <v>17.65</v>
      </c>
      <c r="C21" s="4" t="inlineStr">
        <is>
          <t>92101</t>
        </is>
      </c>
      <c r="D21" s="4" t="inlineStr">
        <is>
          <t>PROPERTYZIPCODE</t>
        </is>
      </c>
    </row>
    <row r="22">
      <c r="A22" s="4" t="n">
        <v>6</v>
      </c>
      <c r="B22" s="4" t="n">
        <v>11.76</v>
      </c>
      <c r="C22" s="4" t="inlineStr">
        <is>
          <t>92116</t>
        </is>
      </c>
      <c r="D22" s="4" t="inlineStr">
        <is>
          <t>PROPERTYZIPCODE</t>
        </is>
      </c>
    </row>
    <row r="23">
      <c r="A23" s="4" t="n">
        <v>4</v>
      </c>
      <c r="B23" s="4" t="n">
        <v>7.84</v>
      </c>
      <c r="C23" s="4" t="inlineStr">
        <is>
          <t>92102</t>
        </is>
      </c>
      <c r="D23" s="4" t="inlineStr">
        <is>
          <t>PROPERTYZIPCODE</t>
        </is>
      </c>
    </row>
    <row r="24">
      <c r="A24" s="4" t="n">
        <v>4</v>
      </c>
      <c r="B24" s="4" t="n">
        <v>7.84</v>
      </c>
      <c r="C24" s="4" t="inlineStr">
        <is>
          <t>92025</t>
        </is>
      </c>
      <c r="D24" s="4" t="inlineStr">
        <is>
          <t>PROPERTYZIPCODE</t>
        </is>
      </c>
    </row>
    <row r="25">
      <c r="A25" s="4" t="n">
        <v>3</v>
      </c>
      <c r="B25" s="4" t="n">
        <v>5.88</v>
      </c>
      <c r="C25" s="4" t="inlineStr">
        <is>
          <t>92069</t>
        </is>
      </c>
      <c r="D25" s="4" t="inlineStr">
        <is>
          <t>PROPERTYZIPCODE</t>
        </is>
      </c>
    </row>
    <row r="26">
      <c r="A26" s="4" t="n">
        <v>2</v>
      </c>
      <c r="B26" s="4" t="n">
        <v>3.92</v>
      </c>
      <c r="C26" s="4" t="inlineStr">
        <is>
          <t>92109</t>
        </is>
      </c>
      <c r="D26" s="4" t="inlineStr">
        <is>
          <t>PROPERTYZIPCODE</t>
        </is>
      </c>
    </row>
    <row r="27">
      <c r="A27" s="4" t="n">
        <v>2</v>
      </c>
      <c r="B27" s="4" t="n">
        <v>3.92</v>
      </c>
      <c r="C27" s="4" t="inlineStr">
        <is>
          <t>92122</t>
        </is>
      </c>
      <c r="D27" s="4" t="inlineStr">
        <is>
          <t>PROPERTYZIPCODE</t>
        </is>
      </c>
    </row>
    <row r="28">
      <c r="A28" s="4" t="n">
        <v>2</v>
      </c>
      <c r="B28" s="4" t="n">
        <v>3.92</v>
      </c>
      <c r="C28" s="4" t="inlineStr">
        <is>
          <t>92130</t>
        </is>
      </c>
      <c r="D28" s="4" t="inlineStr">
        <is>
          <t>PROPERTYZIPCODE</t>
        </is>
      </c>
    </row>
    <row r="29">
      <c r="A29" s="4" t="n">
        <v>2</v>
      </c>
      <c r="B29" s="4" t="n">
        <v>3.92</v>
      </c>
      <c r="C29" s="4" t="inlineStr">
        <is>
          <t>92078</t>
        </is>
      </c>
      <c r="D29" s="4" t="inlineStr">
        <is>
          <t>PROPERTYZIPCODE</t>
        </is>
      </c>
    </row>
    <row r="30">
      <c r="A30" s="4" t="n">
        <v>2</v>
      </c>
      <c r="B30" s="4" t="n">
        <v>3.92</v>
      </c>
      <c r="C30" s="4" t="inlineStr">
        <is>
          <t>92104</t>
        </is>
      </c>
      <c r="D30" s="4" t="inlineStr">
        <is>
          <t>PROPERTYZIPCODE</t>
        </is>
      </c>
    </row>
    <row r="31">
      <c r="A31" s="4" t="n">
        <v>2</v>
      </c>
      <c r="B31" s="4" t="n">
        <v>3.92</v>
      </c>
      <c r="C31" s="4" t="inlineStr">
        <is>
          <t>92103</t>
        </is>
      </c>
      <c r="D31" s="4" t="inlineStr">
        <is>
          <t>PROPERTYZIPCODE</t>
        </is>
      </c>
    </row>
    <row r="32">
      <c r="A32" s="4" t="n">
        <v>2</v>
      </c>
      <c r="B32" s="4" t="n">
        <v>3.92</v>
      </c>
      <c r="C32" s="4" t="inlineStr">
        <is>
          <t>92027</t>
        </is>
      </c>
      <c r="D32" s="4" t="inlineStr">
        <is>
          <t>PROPERTYZIPCODE</t>
        </is>
      </c>
    </row>
    <row r="33">
      <c r="A33" s="4" t="n">
        <v>1</v>
      </c>
      <c r="B33" s="4" t="n">
        <v>1.96</v>
      </c>
      <c r="C33" s="4" t="inlineStr">
        <is>
          <t>91932</t>
        </is>
      </c>
      <c r="D33" s="4" t="inlineStr">
        <is>
          <t>PROPERTYZIPCODE</t>
        </is>
      </c>
    </row>
    <row r="34">
      <c r="A34" s="4" t="n">
        <v>1</v>
      </c>
      <c r="B34" s="4" t="n">
        <v>1.96</v>
      </c>
      <c r="C34" s="4" t="inlineStr">
        <is>
          <t>92110</t>
        </is>
      </c>
      <c r="D34" s="4" t="inlineStr">
        <is>
          <t>PROPERTYZIPCODE</t>
        </is>
      </c>
    </row>
    <row r="35">
      <c r="A35" s="4" t="n">
        <v>1</v>
      </c>
      <c r="B35" s="4" t="n">
        <v>1.96</v>
      </c>
      <c r="C35" s="4" t="inlineStr">
        <is>
          <t>92057</t>
        </is>
      </c>
      <c r="D35" s="4" t="inlineStr">
        <is>
          <t>PROPERTYZIPCODE</t>
        </is>
      </c>
    </row>
    <row r="36">
      <c r="A36" s="4" t="n">
        <v>1</v>
      </c>
      <c r="B36" s="4" t="n">
        <v>1.96</v>
      </c>
      <c r="C36" s="4" t="inlineStr">
        <is>
          <t>92106</t>
        </is>
      </c>
      <c r="D36" s="4" t="inlineStr">
        <is>
          <t>PROPERTYZIPCODE</t>
        </is>
      </c>
    </row>
    <row r="37">
      <c r="A37" s="4" t="n">
        <v>1</v>
      </c>
      <c r="B37" s="4" t="n">
        <v>1.96</v>
      </c>
      <c r="C37" s="4" t="inlineStr">
        <is>
          <t>92037</t>
        </is>
      </c>
      <c r="D37" s="4" t="inlineStr">
        <is>
          <t>PROPERTYZIPCODE</t>
        </is>
      </c>
    </row>
    <row r="38">
      <c r="A38" s="4" t="n">
        <v>1</v>
      </c>
      <c r="B38" s="4" t="n">
        <v>1.96</v>
      </c>
      <c r="C38" s="4" t="inlineStr">
        <is>
          <t>92084</t>
        </is>
      </c>
      <c r="D38" s="4" t="inlineStr">
        <is>
          <t>PROPERTYZIPCODE</t>
        </is>
      </c>
    </row>
    <row r="39">
      <c r="A39" s="4" t="n">
        <v>1</v>
      </c>
      <c r="B39" s="4" t="n">
        <v>1.96</v>
      </c>
      <c r="C39" s="4" t="inlineStr">
        <is>
          <t>92008</t>
        </is>
      </c>
      <c r="D39" s="4" t="inlineStr">
        <is>
          <t>PROPERTYZIPCODE</t>
        </is>
      </c>
    </row>
    <row r="40">
      <c r="A40" s="4" t="n">
        <v>1</v>
      </c>
      <c r="B40" s="4" t="n">
        <v>1.96</v>
      </c>
      <c r="C40" s="4" t="inlineStr">
        <is>
          <t>91910</t>
        </is>
      </c>
      <c r="D40" s="4" t="inlineStr">
        <is>
          <t>PROPERTYZIPCODE</t>
        </is>
      </c>
    </row>
    <row r="41">
      <c r="A41" s="4" t="n">
        <v>1</v>
      </c>
      <c r="B41" s="4" t="n">
        <v>1.96</v>
      </c>
      <c r="C41" s="4" t="inlineStr">
        <is>
          <t>92127</t>
        </is>
      </c>
      <c r="D41" s="4" t="inlineStr">
        <is>
          <t>PROPERTYZIPCODE</t>
        </is>
      </c>
    </row>
    <row r="42">
      <c r="A42" s="4" t="n">
        <v>1</v>
      </c>
      <c r="B42" s="4" t="n">
        <v>1.96</v>
      </c>
      <c r="C42" s="4" t="inlineStr">
        <is>
          <t>91911</t>
        </is>
      </c>
      <c r="D42" s="4" t="inlineStr">
        <is>
          <t>PROPERTYZIPCODE</t>
        </is>
      </c>
    </row>
    <row r="43">
      <c r="A43" s="4" t="n">
        <v>1</v>
      </c>
      <c r="B43" s="4" t="n">
        <v>1.96</v>
      </c>
      <c r="C43" s="4" t="inlineStr">
        <is>
          <t>92021</t>
        </is>
      </c>
      <c r="D43" s="4" t="inlineStr">
        <is>
          <t>PROPERTYZIPCODE</t>
        </is>
      </c>
    </row>
    <row r="44">
      <c r="A44" s="9" t="n">
        <v>51</v>
      </c>
      <c r="B44" s="9" t="n">
        <v>100</v>
      </c>
      <c r="D44" s="9" t="inlineStr">
        <is>
          <t>Total PROPERTYZIPCODE</t>
        </is>
      </c>
    </row>
    <row r="45">
      <c r="A45" s="4" t="n">
        <v>43</v>
      </c>
      <c r="B45" s="4" t="n">
        <v>84.31</v>
      </c>
      <c r="C45" s="4" t="inlineStr">
        <is>
          <t>GARDEN</t>
        </is>
      </c>
      <c r="D45" s="4" t="inlineStr">
        <is>
          <t>Property Type</t>
        </is>
      </c>
    </row>
    <row r="46">
      <c r="A46" s="4" t="n">
        <v>4</v>
      </c>
      <c r="B46" s="4" t="n">
        <v>7.84</v>
      </c>
      <c r="C46" s="4" t="inlineStr">
        <is>
          <t>MIDRISE</t>
        </is>
      </c>
      <c r="D46" s="4" t="inlineStr">
        <is>
          <t>Property Type</t>
        </is>
      </c>
    </row>
    <row r="47">
      <c r="A47" s="4" t="n">
        <v>3</v>
      </c>
      <c r="B47" s="4" t="n">
        <v>5.88</v>
      </c>
      <c r="C47" s="4" t="inlineStr">
        <is>
          <t>SENIOR</t>
        </is>
      </c>
      <c r="D47" s="4" t="inlineStr">
        <is>
          <t>Property Type</t>
        </is>
      </c>
    </row>
    <row r="48">
      <c r="A48" s="4" t="n">
        <v>1</v>
      </c>
      <c r="B48" s="4" t="n">
        <v>1.96</v>
      </c>
      <c r="C48" s="4" t="inlineStr">
        <is>
          <t>HIRISE</t>
        </is>
      </c>
      <c r="D48" s="4" t="inlineStr">
        <is>
          <t>Property Type</t>
        </is>
      </c>
    </row>
    <row r="49">
      <c r="A49" s="9" t="n">
        <v>51</v>
      </c>
      <c r="B49" s="9" t="n">
        <v>100</v>
      </c>
      <c r="D49" s="9" t="inlineStr">
        <is>
          <t>Total Property Type</t>
        </is>
      </c>
    </row>
    <row r="50">
      <c r="A50" s="4" t="n">
        <v>5</v>
      </c>
      <c r="B50" s="4" t="n">
        <v>9.800000000000001</v>
      </c>
      <c r="C50" s="4" t="inlineStr">
        <is>
          <t>Less than 5 years</t>
        </is>
      </c>
      <c r="D50" s="4" t="inlineStr">
        <is>
          <t>Age of Property</t>
        </is>
      </c>
    </row>
    <row r="51">
      <c r="A51" s="4" t="n">
        <v>17</v>
      </c>
      <c r="B51" s="4" t="n">
        <v>33.33</v>
      </c>
      <c r="C51" s="4" t="inlineStr">
        <is>
          <t>5-9 years</t>
        </is>
      </c>
      <c r="D51" s="4" t="inlineStr">
        <is>
          <t>Age of Property</t>
        </is>
      </c>
    </row>
    <row r="52">
      <c r="A52" s="4" t="n">
        <v>7</v>
      </c>
      <c r="B52" s="4" t="n">
        <v>13.73</v>
      </c>
      <c r="C52" s="4" t="inlineStr">
        <is>
          <t>10-19 years</t>
        </is>
      </c>
      <c r="D52" s="4" t="inlineStr">
        <is>
          <t>Age of Property</t>
        </is>
      </c>
    </row>
    <row r="53">
      <c r="A53" s="4" t="n">
        <v>22</v>
      </c>
      <c r="B53" s="4" t="n">
        <v>43.14</v>
      </c>
      <c r="C53" s="4" t="inlineStr">
        <is>
          <t>20+ years</t>
        </is>
      </c>
      <c r="D53" s="4" t="inlineStr">
        <is>
          <t>Age of Property</t>
        </is>
      </c>
    </row>
    <row r="54">
      <c r="A54" s="9" t="n">
        <v>51</v>
      </c>
      <c r="B54" s="9" t="n">
        <v>100</v>
      </c>
      <c r="D54" s="9" t="inlineStr">
        <is>
          <t>Total Age of Property</t>
        </is>
      </c>
    </row>
    <row r="55">
      <c r="A55" s="4" t="n">
        <v>37</v>
      </c>
      <c r="B55" s="4" t="n">
        <v>72.55</v>
      </c>
      <c r="C55" s="4" t="inlineStr">
        <is>
          <t>Less than 100</t>
        </is>
      </c>
      <c r="D55" s="4" t="inlineStr">
        <is>
          <t>Property Size</t>
        </is>
      </c>
    </row>
    <row r="56">
      <c r="A56" s="4" t="n">
        <v>7</v>
      </c>
      <c r="B56" s="4" t="n">
        <v>13.73</v>
      </c>
      <c r="C56" s="4" t="inlineStr">
        <is>
          <t>100-199</t>
        </is>
      </c>
      <c r="D56" s="4" t="inlineStr">
        <is>
          <t>Property Size</t>
        </is>
      </c>
    </row>
    <row r="57">
      <c r="A57" s="4" t="n">
        <v>6</v>
      </c>
      <c r="B57" s="4" t="n">
        <v>11.76</v>
      </c>
      <c r="C57" s="4" t="inlineStr">
        <is>
          <t>200-299</t>
        </is>
      </c>
      <c r="D57" s="4" t="inlineStr">
        <is>
          <t>Property Size</t>
        </is>
      </c>
    </row>
    <row r="58">
      <c r="A58" s="4" t="n">
        <v>1</v>
      </c>
      <c r="B58" s="4" t="n">
        <v>1.96</v>
      </c>
      <c r="C58" s="4" t="inlineStr">
        <is>
          <t>400-499</t>
        </is>
      </c>
      <c r="D58" s="4" t="inlineStr">
        <is>
          <t>Property Size</t>
        </is>
      </c>
    </row>
    <row r="59">
      <c r="A59" s="9" t="n">
        <v>51</v>
      </c>
      <c r="B59" s="9" t="n">
        <v>100</v>
      </c>
      <c r="D59" s="9" t="inlineStr">
        <is>
          <t>Total Property Size</t>
        </is>
      </c>
    </row>
    <row r="60">
      <c r="A60" s="4" t="n">
        <v>29</v>
      </c>
      <c r="B60" s="4" t="n">
        <v>56.86</v>
      </c>
      <c r="C60" s="4" t="inlineStr">
        <is>
          <t>MARKETRATE</t>
        </is>
      </c>
      <c r="D60" s="4" t="inlineStr">
        <is>
          <t>Rent Type</t>
        </is>
      </c>
    </row>
    <row r="61">
      <c r="A61" s="4" t="n">
        <v>22</v>
      </c>
      <c r="B61" s="4" t="n">
        <v>43.14</v>
      </c>
      <c r="C61" s="4" t="inlineStr">
        <is>
          <t>AFFORDABLE</t>
        </is>
      </c>
      <c r="D61" s="4" t="inlineStr">
        <is>
          <t>Rent Type</t>
        </is>
      </c>
    </row>
    <row r="62">
      <c r="A62" s="9" t="n">
        <v>51</v>
      </c>
      <c r="B62" s="9" t="n">
        <v>100</v>
      </c>
      <c r="D62" s="9" t="inlineStr">
        <is>
          <t>Total Rent Type</t>
        </is>
      </c>
    </row>
    <row r="63"/>
  </sheetData>
  <mergeCells count="2">
    <mergeCell ref="A19:D19"/>
    <mergeCell ref="A1:B1"/>
  </mergeCells>
  <pageMargins left="0.75" right="0.75" top="1" bottom="1" header="0.5" footer="0.5"/>
</worksheet>
</file>

<file path=xl/worksheets/sheet55.xml><?xml version="1.0" encoding="utf-8"?>
<worksheet xmlns="http://schemas.openxmlformats.org/spreadsheetml/2006/main">
  <sheetPr>
    <outlinePr summaryBelow="1" summaryRight="1"/>
    <pageSetUpPr/>
  </sheetPr>
  <dimension ref="A1:D61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9201</v>
      </c>
    </row>
    <row r="3">
      <c r="A3" s="6" t="inlineStr">
        <is>
          <t>Sample (Total number of properties)</t>
        </is>
      </c>
      <c r="B3" s="4" t="n">
        <v>66</v>
      </c>
    </row>
    <row r="4">
      <c r="A4" s="6" t="inlineStr">
        <is>
          <t>Average property taxes per unit</t>
        </is>
      </c>
      <c r="B4" s="7" t="n">
        <v>2582</v>
      </c>
    </row>
    <row r="5">
      <c r="A5" s="6" t="inlineStr">
        <is>
          <t>Average payroll expenses per unit</t>
        </is>
      </c>
      <c r="B5" s="7" t="n">
        <v>1508</v>
      </c>
    </row>
    <row r="6">
      <c r="A6" s="6" t="inlineStr">
        <is>
          <t>Average capital expenditures per unit</t>
        </is>
      </c>
      <c r="B6" s="7" t="n">
        <v>265</v>
      </c>
    </row>
    <row r="7">
      <c r="A7" s="6" t="inlineStr">
        <is>
          <t>Average mortgage per unit</t>
        </is>
      </c>
      <c r="B7" s="7" t="n">
        <v>11808</v>
      </c>
    </row>
    <row r="8">
      <c r="A8" s="6" t="inlineStr">
        <is>
          <t>Average total operating expenses per unit</t>
        </is>
      </c>
      <c r="B8" s="7" t="n">
        <v>5912</v>
      </c>
    </row>
    <row r="9">
      <c r="A9" s="6" t="inlineStr">
        <is>
          <t>Average total expenses per unit</t>
        </is>
      </c>
      <c r="B9" s="7" t="n">
        <v>22076</v>
      </c>
    </row>
    <row r="10">
      <c r="A10" s="6" t="inlineStr">
        <is>
          <t>Average total profit per unit</t>
        </is>
      </c>
      <c r="B10" s="7" t="n">
        <v>2926</v>
      </c>
    </row>
    <row r="11">
      <c r="A11" s="6" t="inlineStr">
        <is>
          <t>Property taxes per dollar of rent</t>
        </is>
      </c>
      <c r="B11" s="4" t="inlineStr">
        <is>
          <t>10 cents</t>
        </is>
      </c>
    </row>
    <row r="12">
      <c r="A12" s="6" t="inlineStr">
        <is>
          <t>Payroll expenses per dollar of rent</t>
        </is>
      </c>
      <c r="B12" s="4" t="inlineStr">
        <is>
          <t>6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47 cents</t>
        </is>
      </c>
    </row>
    <row r="15">
      <c r="A15" s="6" t="inlineStr">
        <is>
          <t>Total operating expenses per dollar of rent</t>
        </is>
      </c>
      <c r="B15" s="4" t="inlineStr">
        <is>
          <t>24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12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8</v>
      </c>
      <c r="B21" s="4" t="n">
        <v>12.12</v>
      </c>
      <c r="C21" s="4" t="inlineStr">
        <is>
          <t>92020</t>
        </is>
      </c>
      <c r="D21" s="4" t="inlineStr">
        <is>
          <t>PROPERTYZIPCODE</t>
        </is>
      </c>
    </row>
    <row r="22">
      <c r="A22" s="4" t="n">
        <v>7</v>
      </c>
      <c r="B22" s="4" t="n">
        <v>10.61</v>
      </c>
      <c r="C22" s="4" t="inlineStr">
        <is>
          <t>92123</t>
        </is>
      </c>
      <c r="D22" s="4" t="inlineStr">
        <is>
          <t>PROPERTYZIPCODE</t>
        </is>
      </c>
    </row>
    <row r="23">
      <c r="A23" s="4" t="n">
        <v>7</v>
      </c>
      <c r="B23" s="4" t="n">
        <v>10.61</v>
      </c>
      <c r="C23" s="4" t="inlineStr">
        <is>
          <t>91942</t>
        </is>
      </c>
      <c r="D23" s="4" t="inlineStr">
        <is>
          <t>PROPERTYZIPCODE</t>
        </is>
      </c>
    </row>
    <row r="24">
      <c r="A24" s="4" t="n">
        <v>5</v>
      </c>
      <c r="B24" s="4" t="n">
        <v>7.58</v>
      </c>
      <c r="C24" s="4" t="inlineStr">
        <is>
          <t>91977</t>
        </is>
      </c>
      <c r="D24" s="4" t="inlineStr">
        <is>
          <t>PROPERTYZIPCODE</t>
        </is>
      </c>
    </row>
    <row r="25">
      <c r="A25" s="4" t="n">
        <v>4</v>
      </c>
      <c r="B25" s="4" t="n">
        <v>6.06</v>
      </c>
      <c r="C25" s="4" t="inlineStr">
        <is>
          <t>92021</t>
        </is>
      </c>
      <c r="D25" s="4" t="inlineStr">
        <is>
          <t>PROPERTYZIPCODE</t>
        </is>
      </c>
    </row>
    <row r="26">
      <c r="A26" s="4" t="n">
        <v>4</v>
      </c>
      <c r="B26" s="4" t="n">
        <v>6.06</v>
      </c>
      <c r="C26" s="4" t="inlineStr">
        <is>
          <t>92115</t>
        </is>
      </c>
      <c r="D26" s="4" t="inlineStr">
        <is>
          <t>PROPERTYZIPCODE</t>
        </is>
      </c>
    </row>
    <row r="27">
      <c r="A27" s="4" t="n">
        <v>4</v>
      </c>
      <c r="B27" s="4" t="n">
        <v>6.06</v>
      </c>
      <c r="C27" s="4" t="inlineStr">
        <is>
          <t>92117</t>
        </is>
      </c>
      <c r="D27" s="4" t="inlineStr">
        <is>
          <t>PROPERTYZIPCODE</t>
        </is>
      </c>
    </row>
    <row r="28">
      <c r="A28" s="4" t="n">
        <v>4</v>
      </c>
      <c r="B28" s="4" t="n">
        <v>6.06</v>
      </c>
      <c r="C28" s="4" t="inlineStr">
        <is>
          <t>92108</t>
        </is>
      </c>
      <c r="D28" s="4" t="inlineStr">
        <is>
          <t>PROPERTYZIPCODE</t>
        </is>
      </c>
    </row>
    <row r="29">
      <c r="A29" s="4" t="n">
        <v>3</v>
      </c>
      <c r="B29" s="4" t="n">
        <v>4.55</v>
      </c>
      <c r="C29" s="4" t="inlineStr">
        <is>
          <t>91945</t>
        </is>
      </c>
      <c r="D29" s="4" t="inlineStr">
        <is>
          <t>PROPERTYZIPCODE</t>
        </is>
      </c>
    </row>
    <row r="30">
      <c r="A30" s="4" t="n">
        <v>3</v>
      </c>
      <c r="B30" s="4" t="n">
        <v>4.55</v>
      </c>
      <c r="C30" s="4" t="inlineStr">
        <is>
          <t>92111</t>
        </is>
      </c>
      <c r="D30" s="4" t="inlineStr">
        <is>
          <t>PROPERTYZIPCODE</t>
        </is>
      </c>
    </row>
    <row r="31">
      <c r="A31" s="4" t="n">
        <v>3</v>
      </c>
      <c r="B31" s="4" t="n">
        <v>4.55</v>
      </c>
      <c r="C31" s="4" t="inlineStr">
        <is>
          <t>92122</t>
        </is>
      </c>
      <c r="D31" s="4" t="inlineStr">
        <is>
          <t>PROPERTYZIPCODE</t>
        </is>
      </c>
    </row>
    <row r="32">
      <c r="A32" s="4" t="n">
        <v>3</v>
      </c>
      <c r="B32" s="4" t="n">
        <v>4.55</v>
      </c>
      <c r="C32" s="4" t="inlineStr">
        <is>
          <t>92116</t>
        </is>
      </c>
      <c r="D32" s="4" t="inlineStr">
        <is>
          <t>PROPERTYZIPCODE</t>
        </is>
      </c>
    </row>
    <row r="33">
      <c r="A33" s="4" t="n">
        <v>3</v>
      </c>
      <c r="B33" s="4" t="n">
        <v>4.55</v>
      </c>
      <c r="C33" s="4" t="inlineStr">
        <is>
          <t>92120</t>
        </is>
      </c>
      <c r="D33" s="4" t="inlineStr">
        <is>
          <t>PROPERTYZIPCODE</t>
        </is>
      </c>
    </row>
    <row r="34">
      <c r="A34" s="4" t="n">
        <v>2</v>
      </c>
      <c r="B34" s="4" t="n">
        <v>3.03</v>
      </c>
      <c r="C34" s="4" t="inlineStr">
        <is>
          <t>92126</t>
        </is>
      </c>
      <c r="D34" s="4" t="inlineStr">
        <is>
          <t>PROPERTYZIPCODE</t>
        </is>
      </c>
    </row>
    <row r="35">
      <c r="A35" s="4" t="n">
        <v>1</v>
      </c>
      <c r="B35" s="4" t="n">
        <v>1.52</v>
      </c>
      <c r="C35" s="4" t="inlineStr">
        <is>
          <t>92019</t>
        </is>
      </c>
      <c r="D35" s="4" t="inlineStr">
        <is>
          <t>PROPERTYZIPCODE</t>
        </is>
      </c>
    </row>
    <row r="36">
      <c r="A36" s="4" t="n">
        <v>1</v>
      </c>
      <c r="B36" s="4" t="n">
        <v>1.52</v>
      </c>
      <c r="C36" s="4" t="inlineStr">
        <is>
          <t>91978</t>
        </is>
      </c>
      <c r="D36" s="4" t="inlineStr">
        <is>
          <t>PROPERTYZIPCODE</t>
        </is>
      </c>
    </row>
    <row r="37">
      <c r="A37" s="4" t="n">
        <v>1</v>
      </c>
      <c r="B37" s="4" t="n">
        <v>1.52</v>
      </c>
      <c r="C37" s="4" t="inlineStr">
        <is>
          <t>91941</t>
        </is>
      </c>
      <c r="D37" s="4" t="inlineStr">
        <is>
          <t>PROPERTYZIPCODE</t>
        </is>
      </c>
    </row>
    <row r="38">
      <c r="A38" s="4" t="n">
        <v>1</v>
      </c>
      <c r="B38" s="4" t="n">
        <v>1.52</v>
      </c>
      <c r="C38" s="4" t="inlineStr">
        <is>
          <t>92131</t>
        </is>
      </c>
      <c r="D38" s="4" t="inlineStr">
        <is>
          <t>PROPERTYZIPCODE</t>
        </is>
      </c>
    </row>
    <row r="39">
      <c r="A39" s="4" t="n">
        <v>1</v>
      </c>
      <c r="B39" s="4" t="n">
        <v>1.52</v>
      </c>
      <c r="C39" s="4" t="inlineStr">
        <is>
          <t>92105</t>
        </is>
      </c>
      <c r="D39" s="4" t="inlineStr">
        <is>
          <t>PROPERTYZIPCODE</t>
        </is>
      </c>
    </row>
    <row r="40">
      <c r="A40" s="4" t="n">
        <v>1</v>
      </c>
      <c r="B40" s="4" t="n">
        <v>1.52</v>
      </c>
      <c r="C40" s="4" t="inlineStr">
        <is>
          <t>92129</t>
        </is>
      </c>
      <c r="D40" s="4" t="inlineStr">
        <is>
          <t>PROPERTYZIPCODE</t>
        </is>
      </c>
    </row>
    <row r="41">
      <c r="A41" s="9" t="n">
        <v>66</v>
      </c>
      <c r="B41" s="9" t="n">
        <v>100</v>
      </c>
      <c r="D41" s="9" t="inlineStr">
        <is>
          <t>Total PROPERTYZIPCODE</t>
        </is>
      </c>
    </row>
    <row r="42">
      <c r="A42" s="4" t="n">
        <v>53</v>
      </c>
      <c r="B42" s="4" t="n">
        <v>80.3</v>
      </c>
      <c r="C42" s="4" t="inlineStr">
        <is>
          <t>GARDEN</t>
        </is>
      </c>
      <c r="D42" s="4" t="inlineStr">
        <is>
          <t>Property Type</t>
        </is>
      </c>
    </row>
    <row r="43">
      <c r="A43" s="4" t="n">
        <v>6</v>
      </c>
      <c r="B43" s="4" t="n">
        <v>9.09</v>
      </c>
      <c r="C43" s="4" t="inlineStr">
        <is>
          <t>MIDRISE</t>
        </is>
      </c>
      <c r="D43" s="4" t="inlineStr">
        <is>
          <t>Property Type</t>
        </is>
      </c>
    </row>
    <row r="44">
      <c r="A44" s="4" t="n">
        <v>6</v>
      </c>
      <c r="B44" s="4" t="n">
        <v>9.09</v>
      </c>
      <c r="C44" s="4" t="inlineStr">
        <is>
          <t>SENIOR</t>
        </is>
      </c>
      <c r="D44" s="4" t="inlineStr">
        <is>
          <t>Property Type</t>
        </is>
      </c>
    </row>
    <row r="45">
      <c r="A45" s="4" t="n">
        <v>1</v>
      </c>
      <c r="B45" s="4" t="n">
        <v>1.52</v>
      </c>
      <c r="C45" s="4" t="inlineStr">
        <is>
          <t>STUDENT</t>
        </is>
      </c>
      <c r="D45" s="4" t="inlineStr">
        <is>
          <t>Property Type</t>
        </is>
      </c>
    </row>
    <row r="46">
      <c r="A46" s="9" t="n">
        <v>66</v>
      </c>
      <c r="B46" s="9" t="n">
        <v>100</v>
      </c>
      <c r="D46" s="9" t="inlineStr">
        <is>
          <t>Total Property Type</t>
        </is>
      </c>
    </row>
    <row r="47">
      <c r="A47" s="4" t="n">
        <v>6</v>
      </c>
      <c r="B47" s="4" t="n">
        <v>9.09</v>
      </c>
      <c r="C47" s="4" t="inlineStr">
        <is>
          <t>Less than 5 years</t>
        </is>
      </c>
      <c r="D47" s="4" t="inlineStr">
        <is>
          <t>Age of Property</t>
        </is>
      </c>
    </row>
    <row r="48">
      <c r="A48" s="4" t="n">
        <v>21</v>
      </c>
      <c r="B48" s="4" t="n">
        <v>31.82</v>
      </c>
      <c r="C48" s="4" t="inlineStr">
        <is>
          <t>5-9 years</t>
        </is>
      </c>
      <c r="D48" s="4" t="inlineStr">
        <is>
          <t>Age of Property</t>
        </is>
      </c>
    </row>
    <row r="49">
      <c r="A49" s="4" t="n">
        <v>12</v>
      </c>
      <c r="B49" s="4" t="n">
        <v>18.18</v>
      </c>
      <c r="C49" s="4" t="inlineStr">
        <is>
          <t>10-19 years</t>
        </is>
      </c>
      <c r="D49" s="4" t="inlineStr">
        <is>
          <t>Age of Property</t>
        </is>
      </c>
    </row>
    <row r="50">
      <c r="A50" s="4" t="n">
        <v>27</v>
      </c>
      <c r="B50" s="4" t="n">
        <v>40.91</v>
      </c>
      <c r="C50" s="4" t="inlineStr">
        <is>
          <t>20+ years</t>
        </is>
      </c>
      <c r="D50" s="4" t="inlineStr">
        <is>
          <t>Age of Property</t>
        </is>
      </c>
    </row>
    <row r="51">
      <c r="A51" s="9" t="n">
        <v>66</v>
      </c>
      <c r="B51" s="9" t="n">
        <v>100</v>
      </c>
      <c r="D51" s="9" t="inlineStr">
        <is>
          <t>Total Age of Property</t>
        </is>
      </c>
    </row>
    <row r="52">
      <c r="A52" s="4" t="n">
        <v>42</v>
      </c>
      <c r="B52" s="4" t="n">
        <v>63.64</v>
      </c>
      <c r="C52" s="4" t="inlineStr">
        <is>
          <t>Less than 100</t>
        </is>
      </c>
      <c r="D52" s="4" t="inlineStr">
        <is>
          <t>Property Size</t>
        </is>
      </c>
    </row>
    <row r="53">
      <c r="A53" s="4" t="n">
        <v>9</v>
      </c>
      <c r="B53" s="4" t="n">
        <v>13.64</v>
      </c>
      <c r="C53" s="4" t="inlineStr">
        <is>
          <t>100-199</t>
        </is>
      </c>
      <c r="D53" s="4" t="inlineStr">
        <is>
          <t>Property Size</t>
        </is>
      </c>
    </row>
    <row r="54">
      <c r="A54" s="4" t="n">
        <v>4</v>
      </c>
      <c r="B54" s="4" t="n">
        <v>6.06</v>
      </c>
      <c r="C54" s="4" t="inlineStr">
        <is>
          <t>200-299</t>
        </is>
      </c>
      <c r="D54" s="4" t="inlineStr">
        <is>
          <t>Property Size</t>
        </is>
      </c>
    </row>
    <row r="55">
      <c r="A55" s="4" t="n">
        <v>5</v>
      </c>
      <c r="B55" s="4" t="n">
        <v>7.58</v>
      </c>
      <c r="C55" s="4" t="inlineStr">
        <is>
          <t>300-399</t>
        </is>
      </c>
      <c r="D55" s="4" t="inlineStr">
        <is>
          <t>Property Size</t>
        </is>
      </c>
    </row>
    <row r="56">
      <c r="A56" s="4" t="n">
        <v>6</v>
      </c>
      <c r="B56" s="4" t="n">
        <v>9.09</v>
      </c>
      <c r="C56" s="4" t="inlineStr">
        <is>
          <t>500+</t>
        </is>
      </c>
      <c r="D56" s="4" t="inlineStr">
        <is>
          <t>Property Size</t>
        </is>
      </c>
    </row>
    <row r="57">
      <c r="A57" s="9" t="n">
        <v>66</v>
      </c>
      <c r="B57" s="9" t="n">
        <v>100</v>
      </c>
      <c r="D57" s="9" t="inlineStr">
        <is>
          <t>Total Property Size</t>
        </is>
      </c>
    </row>
    <row r="58">
      <c r="A58" s="4" t="n">
        <v>40</v>
      </c>
      <c r="B58" s="4" t="n">
        <v>60.61</v>
      </c>
      <c r="C58" s="4" t="inlineStr">
        <is>
          <t>MARKETRATE</t>
        </is>
      </c>
      <c r="D58" s="4" t="inlineStr">
        <is>
          <t>Rent Type</t>
        </is>
      </c>
    </row>
    <row r="59">
      <c r="A59" s="4" t="n">
        <v>26</v>
      </c>
      <c r="B59" s="4" t="n">
        <v>39.39</v>
      </c>
      <c r="C59" s="4" t="inlineStr">
        <is>
          <t>AFFORDABLE</t>
        </is>
      </c>
      <c r="D59" s="4" t="inlineStr">
        <is>
          <t>Rent Type</t>
        </is>
      </c>
    </row>
    <row r="60">
      <c r="A60" s="9" t="n">
        <v>66</v>
      </c>
      <c r="B60" s="9" t="n">
        <v>100</v>
      </c>
      <c r="D60" s="9" t="inlineStr">
        <is>
          <t>Total Rent Type</t>
        </is>
      </c>
    </row>
    <row r="61"/>
  </sheetData>
  <mergeCells count="2">
    <mergeCell ref="A19:D19"/>
    <mergeCell ref="A1:B1"/>
  </mergeCells>
  <pageMargins left="0.75" right="0.75" top="1" bottom="1" header="0.5" footer="0.5"/>
</worksheet>
</file>

<file path=xl/worksheets/sheet56.xml><?xml version="1.0" encoding="utf-8"?>
<worksheet xmlns="http://schemas.openxmlformats.org/spreadsheetml/2006/main">
  <sheetPr>
    <outlinePr summaryBelow="1" summaryRight="1"/>
    <pageSetUpPr/>
  </sheetPr>
  <dimension ref="A1:D56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5685</v>
      </c>
    </row>
    <row r="3">
      <c r="A3" s="6" t="inlineStr">
        <is>
          <t>Sample (Total number of properties)</t>
        </is>
      </c>
      <c r="B3" s="4" t="n">
        <v>64</v>
      </c>
    </row>
    <row r="4">
      <c r="A4" s="6" t="inlineStr">
        <is>
          <t>Average property taxes per unit</t>
        </is>
      </c>
      <c r="B4" s="7" t="n">
        <v>1570</v>
      </c>
    </row>
    <row r="5">
      <c r="A5" s="6" t="inlineStr">
        <is>
          <t>Average payroll expenses per unit</t>
        </is>
      </c>
      <c r="B5" s="7" t="n">
        <v>1400</v>
      </c>
    </row>
    <row r="6">
      <c r="A6" s="6" t="inlineStr">
        <is>
          <t>Average capital expenditures per unit</t>
        </is>
      </c>
      <c r="B6" s="7" t="n">
        <v>275</v>
      </c>
    </row>
    <row r="7">
      <c r="A7" s="6" t="inlineStr">
        <is>
          <t>Average mortgage per unit</t>
        </is>
      </c>
      <c r="B7" s="7" t="n">
        <v>10413</v>
      </c>
    </row>
    <row r="8">
      <c r="A8" s="6" t="inlineStr">
        <is>
          <t>Average total operating expenses per unit</t>
        </is>
      </c>
      <c r="B8" s="7" t="n">
        <v>5864</v>
      </c>
    </row>
    <row r="9">
      <c r="A9" s="6" t="inlineStr">
        <is>
          <t>Average total expenses per unit</t>
        </is>
      </c>
      <c r="B9" s="7" t="n">
        <v>19521</v>
      </c>
    </row>
    <row r="10">
      <c r="A10" s="6" t="inlineStr">
        <is>
          <t>Average total profit per unit</t>
        </is>
      </c>
      <c r="B10" s="7" t="n">
        <v>2632</v>
      </c>
    </row>
    <row r="11">
      <c r="A11" s="6" t="inlineStr">
        <is>
          <t>Property taxes per dollar of rent</t>
        </is>
      </c>
      <c r="B11" s="4" t="inlineStr">
        <is>
          <t>7 cents</t>
        </is>
      </c>
    </row>
    <row r="12">
      <c r="A12" s="6" t="inlineStr">
        <is>
          <t>Payroll expenses per dollar of rent</t>
        </is>
      </c>
      <c r="B12" s="4" t="inlineStr">
        <is>
          <t>6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47 cents</t>
        </is>
      </c>
    </row>
    <row r="15">
      <c r="A15" s="6" t="inlineStr">
        <is>
          <t>Total operating expenses per dollar of rent</t>
        </is>
      </c>
      <c r="B15" s="4" t="inlineStr">
        <is>
          <t>26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12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12</v>
      </c>
      <c r="B21" s="4" t="n">
        <v>18.75</v>
      </c>
      <c r="C21" s="4" t="inlineStr">
        <is>
          <t>92113</t>
        </is>
      </c>
      <c r="D21" s="4" t="inlineStr">
        <is>
          <t>PROPERTYZIPCODE</t>
        </is>
      </c>
    </row>
    <row r="22">
      <c r="A22" s="4" t="n">
        <v>9</v>
      </c>
      <c r="B22" s="4" t="n">
        <v>14.06</v>
      </c>
      <c r="C22" s="4" t="inlineStr">
        <is>
          <t>92105</t>
        </is>
      </c>
      <c r="D22" s="4" t="inlineStr">
        <is>
          <t>PROPERTYZIPCODE</t>
        </is>
      </c>
    </row>
    <row r="23">
      <c r="A23" s="4" t="n">
        <v>5</v>
      </c>
      <c r="B23" s="4" t="n">
        <v>7.81</v>
      </c>
      <c r="C23" s="4" t="inlineStr">
        <is>
          <t>92154</t>
        </is>
      </c>
      <c r="D23" s="4" t="inlineStr">
        <is>
          <t>PROPERTYZIPCODE</t>
        </is>
      </c>
    </row>
    <row r="24">
      <c r="A24" s="4" t="n">
        <v>5</v>
      </c>
      <c r="B24" s="4" t="n">
        <v>7.81</v>
      </c>
      <c r="C24" s="4" t="inlineStr">
        <is>
          <t>92115</t>
        </is>
      </c>
      <c r="D24" s="4" t="inlineStr">
        <is>
          <t>PROPERTYZIPCODE</t>
        </is>
      </c>
    </row>
    <row r="25">
      <c r="A25" s="4" t="n">
        <v>5</v>
      </c>
      <c r="B25" s="4" t="n">
        <v>7.81</v>
      </c>
      <c r="C25" s="4" t="inlineStr">
        <is>
          <t>92102</t>
        </is>
      </c>
      <c r="D25" s="4" t="inlineStr">
        <is>
          <t>PROPERTYZIPCODE</t>
        </is>
      </c>
    </row>
    <row r="26">
      <c r="A26" s="4" t="n">
        <v>4</v>
      </c>
      <c r="B26" s="4" t="n">
        <v>6.25</v>
      </c>
      <c r="C26" s="4" t="inlineStr">
        <is>
          <t>91950</t>
        </is>
      </c>
      <c r="D26" s="4" t="inlineStr">
        <is>
          <t>PROPERTYZIPCODE</t>
        </is>
      </c>
    </row>
    <row r="27">
      <c r="A27" s="4" t="n">
        <v>4</v>
      </c>
      <c r="B27" s="4" t="n">
        <v>6.25</v>
      </c>
      <c r="C27" s="4" t="inlineStr">
        <is>
          <t>91913</t>
        </is>
      </c>
      <c r="D27" s="4" t="inlineStr">
        <is>
          <t>PROPERTYZIPCODE</t>
        </is>
      </c>
    </row>
    <row r="28">
      <c r="A28" s="4" t="n">
        <v>4</v>
      </c>
      <c r="B28" s="4" t="n">
        <v>6.25</v>
      </c>
      <c r="C28" s="4" t="inlineStr">
        <is>
          <t>91932</t>
        </is>
      </c>
      <c r="D28" s="4" t="inlineStr">
        <is>
          <t>PROPERTYZIPCODE</t>
        </is>
      </c>
    </row>
    <row r="29">
      <c r="A29" s="4" t="n">
        <v>4</v>
      </c>
      <c r="B29" s="4" t="n">
        <v>6.25</v>
      </c>
      <c r="C29" s="4" t="inlineStr">
        <is>
          <t>91910</t>
        </is>
      </c>
      <c r="D29" s="4" t="inlineStr">
        <is>
          <t>PROPERTYZIPCODE</t>
        </is>
      </c>
    </row>
    <row r="30">
      <c r="A30" s="4" t="n">
        <v>3</v>
      </c>
      <c r="B30" s="4" t="n">
        <v>4.69</v>
      </c>
      <c r="C30" s="4" t="inlineStr">
        <is>
          <t>92173</t>
        </is>
      </c>
      <c r="D30" s="4" t="inlineStr">
        <is>
          <t>PROPERTYZIPCODE</t>
        </is>
      </c>
    </row>
    <row r="31">
      <c r="A31" s="4" t="n">
        <v>2</v>
      </c>
      <c r="B31" s="4" t="n">
        <v>3.12</v>
      </c>
      <c r="C31" s="4" t="inlineStr">
        <is>
          <t>92114</t>
        </is>
      </c>
      <c r="D31" s="4" t="inlineStr">
        <is>
          <t>PROPERTYZIPCODE</t>
        </is>
      </c>
    </row>
    <row r="32">
      <c r="A32" s="4" t="n">
        <v>2</v>
      </c>
      <c r="B32" s="4" t="n">
        <v>3.12</v>
      </c>
      <c r="C32" s="4" t="inlineStr">
        <is>
          <t>92139</t>
        </is>
      </c>
      <c r="D32" s="4" t="inlineStr">
        <is>
          <t>PROPERTYZIPCODE</t>
        </is>
      </c>
    </row>
    <row r="33">
      <c r="A33" s="4" t="n">
        <v>2</v>
      </c>
      <c r="B33" s="4" t="n">
        <v>3.12</v>
      </c>
      <c r="C33" s="4" t="inlineStr">
        <is>
          <t>91915</t>
        </is>
      </c>
      <c r="D33" s="4" t="inlineStr">
        <is>
          <t>PROPERTYZIPCODE</t>
        </is>
      </c>
    </row>
    <row r="34">
      <c r="A34" s="4" t="n">
        <v>2</v>
      </c>
      <c r="B34" s="4" t="n">
        <v>3.12</v>
      </c>
      <c r="C34" s="4" t="inlineStr">
        <is>
          <t>92104</t>
        </is>
      </c>
      <c r="D34" s="4" t="inlineStr">
        <is>
          <t>PROPERTYZIPCODE</t>
        </is>
      </c>
    </row>
    <row r="35">
      <c r="A35" s="4" t="n">
        <v>1</v>
      </c>
      <c r="B35" s="4" t="n">
        <v>1.56</v>
      </c>
      <c r="C35" s="4" t="inlineStr">
        <is>
          <t>91911</t>
        </is>
      </c>
      <c r="D35" s="4" t="inlineStr">
        <is>
          <t>PROPERTYZIPCODE</t>
        </is>
      </c>
    </row>
    <row r="36">
      <c r="A36" s="9" t="n">
        <v>64</v>
      </c>
      <c r="B36" s="9" t="n">
        <v>100</v>
      </c>
      <c r="D36" s="9" t="inlineStr">
        <is>
          <t>Total PROPERTYZIPCODE</t>
        </is>
      </c>
    </row>
    <row r="37">
      <c r="A37" s="4" t="n">
        <v>60</v>
      </c>
      <c r="B37" s="4" t="n">
        <v>93.75</v>
      </c>
      <c r="C37" s="4" t="inlineStr">
        <is>
          <t>GARDEN</t>
        </is>
      </c>
      <c r="D37" s="4" t="inlineStr">
        <is>
          <t>Property Type</t>
        </is>
      </c>
    </row>
    <row r="38">
      <c r="A38" s="4" t="n">
        <v>3</v>
      </c>
      <c r="B38" s="4" t="n">
        <v>4.69</v>
      </c>
      <c r="C38" s="4" t="inlineStr">
        <is>
          <t>SENIOR</t>
        </is>
      </c>
      <c r="D38" s="4" t="inlineStr">
        <is>
          <t>Property Type</t>
        </is>
      </c>
    </row>
    <row r="39">
      <c r="A39" s="4" t="n">
        <v>1</v>
      </c>
      <c r="B39" s="4" t="n">
        <v>1.56</v>
      </c>
      <c r="C39" s="4" t="inlineStr">
        <is>
          <t>MIDRISE</t>
        </is>
      </c>
      <c r="D39" s="4" t="inlineStr">
        <is>
          <t>Property Type</t>
        </is>
      </c>
    </row>
    <row r="40">
      <c r="A40" s="9" t="n">
        <v>64</v>
      </c>
      <c r="B40" s="9" t="n">
        <v>100</v>
      </c>
      <c r="D40" s="9" t="inlineStr">
        <is>
          <t>Total Property Type</t>
        </is>
      </c>
    </row>
    <row r="41">
      <c r="A41" s="4" t="n">
        <v>5</v>
      </c>
      <c r="B41" s="4" t="n">
        <v>7.81</v>
      </c>
      <c r="C41" s="4" t="inlineStr">
        <is>
          <t>Less than 5 years</t>
        </is>
      </c>
      <c r="D41" s="4" t="inlineStr">
        <is>
          <t>Age of Property</t>
        </is>
      </c>
    </row>
    <row r="42">
      <c r="A42" s="4" t="n">
        <v>22</v>
      </c>
      <c r="B42" s="4" t="n">
        <v>34.38</v>
      </c>
      <c r="C42" s="4" t="inlineStr">
        <is>
          <t>5-9 years</t>
        </is>
      </c>
      <c r="D42" s="4" t="inlineStr">
        <is>
          <t>Age of Property</t>
        </is>
      </c>
    </row>
    <row r="43">
      <c r="A43" s="4" t="n">
        <v>10</v>
      </c>
      <c r="B43" s="4" t="n">
        <v>15.62</v>
      </c>
      <c r="C43" s="4" t="inlineStr">
        <is>
          <t>10-19 years</t>
        </is>
      </c>
      <c r="D43" s="4" t="inlineStr">
        <is>
          <t>Age of Property</t>
        </is>
      </c>
    </row>
    <row r="44">
      <c r="A44" s="4" t="n">
        <v>27</v>
      </c>
      <c r="B44" s="4" t="n">
        <v>42.19</v>
      </c>
      <c r="C44" s="4" t="inlineStr">
        <is>
          <t>20+ years</t>
        </is>
      </c>
      <c r="D44" s="4" t="inlineStr">
        <is>
          <t>Age of Property</t>
        </is>
      </c>
    </row>
    <row r="45">
      <c r="A45" s="9" t="n">
        <v>64</v>
      </c>
      <c r="B45" s="9" t="n">
        <v>100</v>
      </c>
      <c r="D45" s="9" t="inlineStr">
        <is>
          <t>Total Age of Property</t>
        </is>
      </c>
    </row>
    <row r="46">
      <c r="A46" s="4" t="n">
        <v>44</v>
      </c>
      <c r="B46" s="4" t="n">
        <v>68.75</v>
      </c>
      <c r="C46" s="4" t="inlineStr">
        <is>
          <t>Less than 100</t>
        </is>
      </c>
      <c r="D46" s="4" t="inlineStr">
        <is>
          <t>Property Size</t>
        </is>
      </c>
    </row>
    <row r="47">
      <c r="A47" s="4" t="n">
        <v>12</v>
      </c>
      <c r="B47" s="4" t="n">
        <v>18.75</v>
      </c>
      <c r="C47" s="4" t="inlineStr">
        <is>
          <t>100-199</t>
        </is>
      </c>
      <c r="D47" s="4" t="inlineStr">
        <is>
          <t>Property Size</t>
        </is>
      </c>
    </row>
    <row r="48">
      <c r="A48" s="4" t="n">
        <v>4</v>
      </c>
      <c r="B48" s="4" t="n">
        <v>6.25</v>
      </c>
      <c r="C48" s="4" t="inlineStr">
        <is>
          <t>200-299</t>
        </is>
      </c>
      <c r="D48" s="4" t="inlineStr">
        <is>
          <t>Property Size</t>
        </is>
      </c>
    </row>
    <row r="49">
      <c r="A49" s="4" t="n">
        <v>2</v>
      </c>
      <c r="B49" s="4" t="n">
        <v>3.12</v>
      </c>
      <c r="C49" s="4" t="inlineStr">
        <is>
          <t>300-399</t>
        </is>
      </c>
      <c r="D49" s="4" t="inlineStr">
        <is>
          <t>Property Size</t>
        </is>
      </c>
    </row>
    <row r="50">
      <c r="A50" s="4" t="n">
        <v>1</v>
      </c>
      <c r="B50" s="4" t="n">
        <v>1.56</v>
      </c>
      <c r="C50" s="4" t="inlineStr">
        <is>
          <t>400-499</t>
        </is>
      </c>
      <c r="D50" s="4" t="inlineStr">
        <is>
          <t>Property Size</t>
        </is>
      </c>
    </row>
    <row r="51">
      <c r="A51" s="4" t="n">
        <v>1</v>
      </c>
      <c r="B51" s="4" t="n">
        <v>1.56</v>
      </c>
      <c r="C51" s="4" t="inlineStr">
        <is>
          <t>500+</t>
        </is>
      </c>
      <c r="D51" s="4" t="inlineStr">
        <is>
          <t>Property Size</t>
        </is>
      </c>
    </row>
    <row r="52">
      <c r="A52" s="9" t="n">
        <v>64</v>
      </c>
      <c r="B52" s="9" t="n">
        <v>100</v>
      </c>
      <c r="D52" s="9" t="inlineStr">
        <is>
          <t>Total Property Size</t>
        </is>
      </c>
    </row>
    <row r="53">
      <c r="A53" s="4" t="n">
        <v>33</v>
      </c>
      <c r="B53" s="4" t="n">
        <v>51.56</v>
      </c>
      <c r="C53" s="4" t="inlineStr">
        <is>
          <t>AFFORDABLE</t>
        </is>
      </c>
      <c r="D53" s="4" t="inlineStr">
        <is>
          <t>Rent Type</t>
        </is>
      </c>
    </row>
    <row r="54">
      <c r="A54" s="4" t="n">
        <v>31</v>
      </c>
      <c r="B54" s="4" t="n">
        <v>48.44</v>
      </c>
      <c r="C54" s="4" t="inlineStr">
        <is>
          <t>MARKETRATE</t>
        </is>
      </c>
      <c r="D54" s="4" t="inlineStr">
        <is>
          <t>Rent Type</t>
        </is>
      </c>
    </row>
    <row r="55">
      <c r="A55" s="9" t="n">
        <v>64</v>
      </c>
      <c r="B55" s="9" t="n">
        <v>100</v>
      </c>
      <c r="D55" s="9" t="inlineStr">
        <is>
          <t>Total Rent Type</t>
        </is>
      </c>
    </row>
    <row r="56"/>
  </sheetData>
  <mergeCells count="2">
    <mergeCell ref="A19:D19"/>
    <mergeCell ref="A1:B1"/>
  </mergeCells>
  <pageMargins left="0.75" right="0.75" top="1" bottom="1" header="0.5" footer="0.5"/>
</worksheet>
</file>

<file path=xl/worksheets/sheet57.xml><?xml version="1.0" encoding="utf-8"?>
<worksheet xmlns="http://schemas.openxmlformats.org/spreadsheetml/2006/main">
  <sheetPr>
    <outlinePr summaryBelow="1" summaryRight="1"/>
    <pageSetUpPr/>
  </sheetPr>
  <dimension ref="A1:D67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12867</v>
      </c>
    </row>
    <row r="3">
      <c r="A3" s="6" t="inlineStr">
        <is>
          <t>Sample (Total number of properties)</t>
        </is>
      </c>
      <c r="B3" s="4" t="n">
        <v>151</v>
      </c>
    </row>
    <row r="4">
      <c r="A4" s="6" t="inlineStr">
        <is>
          <t>Average property taxes per unit</t>
        </is>
      </c>
      <c r="B4" s="7" t="n">
        <v>1307</v>
      </c>
    </row>
    <row r="5">
      <c r="A5" s="6" t="inlineStr">
        <is>
          <t>Average payroll expenses per unit</t>
        </is>
      </c>
      <c r="B5" s="7" t="n">
        <v>1150</v>
      </c>
    </row>
    <row r="6">
      <c r="A6" s="6" t="inlineStr">
        <is>
          <t>Average capital expenditures per unit</t>
        </is>
      </c>
      <c r="B6" s="7" t="n">
        <v>259</v>
      </c>
    </row>
    <row r="7">
      <c r="A7" s="6" t="inlineStr">
        <is>
          <t>Average mortgage per unit</t>
        </is>
      </c>
      <c r="B7" s="7" t="n">
        <v>8458</v>
      </c>
    </row>
    <row r="8">
      <c r="A8" s="6" t="inlineStr">
        <is>
          <t>Average total operating expenses per unit</t>
        </is>
      </c>
      <c r="B8" s="7" t="n">
        <v>4932</v>
      </c>
    </row>
    <row r="9">
      <c r="A9" s="6" t="inlineStr">
        <is>
          <t>Average total expenses per unit</t>
        </is>
      </c>
      <c r="B9" s="7" t="n">
        <v>16106</v>
      </c>
    </row>
    <row r="10">
      <c r="A10" s="6" t="inlineStr">
        <is>
          <t>Average total profit per unit</t>
        </is>
      </c>
      <c r="B10" s="7" t="n">
        <v>2130</v>
      </c>
    </row>
    <row r="11">
      <c r="A11" s="6" t="inlineStr">
        <is>
          <t>Property taxes per dollar of rent</t>
        </is>
      </c>
      <c r="B11" s="4" t="inlineStr">
        <is>
          <t>7 cents</t>
        </is>
      </c>
    </row>
    <row r="12">
      <c r="A12" s="6" t="inlineStr">
        <is>
          <t>Payroll expenses per dollar of rent</t>
        </is>
      </c>
      <c r="B12" s="4" t="inlineStr">
        <is>
          <t>6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46 cents</t>
        </is>
      </c>
    </row>
    <row r="15">
      <c r="A15" s="6" t="inlineStr">
        <is>
          <t>Total operating expenses per dollar of rent</t>
        </is>
      </c>
      <c r="B15" s="4" t="inlineStr">
        <is>
          <t>27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12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18</v>
      </c>
      <c r="B21" s="4" t="n">
        <v>11.92</v>
      </c>
      <c r="C21" s="4" t="inlineStr">
        <is>
          <t>80218</t>
        </is>
      </c>
      <c r="D21" s="4" t="inlineStr">
        <is>
          <t>PROPERTYZIPCODE</t>
        </is>
      </c>
    </row>
    <row r="22">
      <c r="A22" s="4" t="n">
        <v>16</v>
      </c>
      <c r="B22" s="4" t="n">
        <v>10.6</v>
      </c>
      <c r="C22" s="4" t="inlineStr">
        <is>
          <t>80206</t>
        </is>
      </c>
      <c r="D22" s="4" t="inlineStr">
        <is>
          <t>PROPERTYZIPCODE</t>
        </is>
      </c>
    </row>
    <row r="23">
      <c r="A23" s="4" t="n">
        <v>14</v>
      </c>
      <c r="B23" s="4" t="n">
        <v>9.27</v>
      </c>
      <c r="C23" s="4" t="inlineStr">
        <is>
          <t>80222</t>
        </is>
      </c>
      <c r="D23" s="4" t="inlineStr">
        <is>
          <t>PROPERTYZIPCODE</t>
        </is>
      </c>
    </row>
    <row r="24">
      <c r="A24" s="4" t="n">
        <v>12</v>
      </c>
      <c r="B24" s="4" t="n">
        <v>7.95</v>
      </c>
      <c r="C24" s="4" t="inlineStr">
        <is>
          <t>80203</t>
        </is>
      </c>
      <c r="D24" s="4" t="inlineStr">
        <is>
          <t>PROPERTYZIPCODE</t>
        </is>
      </c>
    </row>
    <row r="25">
      <c r="A25" s="4" t="n">
        <v>10</v>
      </c>
      <c r="B25" s="4" t="n">
        <v>6.62</v>
      </c>
      <c r="C25" s="4" t="inlineStr">
        <is>
          <t>80209</t>
        </is>
      </c>
      <c r="D25" s="4" t="inlineStr">
        <is>
          <t>PROPERTYZIPCODE</t>
        </is>
      </c>
    </row>
    <row r="26">
      <c r="A26" s="4" t="n">
        <v>10</v>
      </c>
      <c r="B26" s="4" t="n">
        <v>6.62</v>
      </c>
      <c r="C26" s="4" t="inlineStr">
        <is>
          <t>80204</t>
        </is>
      </c>
      <c r="D26" s="4" t="inlineStr">
        <is>
          <t>PROPERTYZIPCODE</t>
        </is>
      </c>
    </row>
    <row r="27">
      <c r="A27" s="4" t="n">
        <v>10</v>
      </c>
      <c r="B27" s="4" t="n">
        <v>6.62</v>
      </c>
      <c r="C27" s="4" t="inlineStr">
        <is>
          <t>80246</t>
        </is>
      </c>
      <c r="D27" s="4" t="inlineStr">
        <is>
          <t>PROPERTYZIPCODE</t>
        </is>
      </c>
    </row>
    <row r="28">
      <c r="A28" s="4" t="n">
        <v>9</v>
      </c>
      <c r="B28" s="4" t="n">
        <v>5.96</v>
      </c>
      <c r="C28" s="4" t="inlineStr">
        <is>
          <t>80219</t>
        </is>
      </c>
      <c r="D28" s="4" t="inlineStr">
        <is>
          <t>PROPERTYZIPCODE</t>
        </is>
      </c>
    </row>
    <row r="29">
      <c r="A29" s="4" t="n">
        <v>6</v>
      </c>
      <c r="B29" s="4" t="n">
        <v>3.97</v>
      </c>
      <c r="C29" s="4" t="inlineStr">
        <is>
          <t>80211</t>
        </is>
      </c>
      <c r="D29" s="4" t="inlineStr">
        <is>
          <t>PROPERTYZIPCODE</t>
        </is>
      </c>
    </row>
    <row r="30">
      <c r="A30" s="4" t="n">
        <v>6</v>
      </c>
      <c r="B30" s="4" t="n">
        <v>3.97</v>
      </c>
      <c r="C30" s="4" t="inlineStr">
        <is>
          <t>80227</t>
        </is>
      </c>
      <c r="D30" s="4" t="inlineStr">
        <is>
          <t>PROPERTYZIPCODE</t>
        </is>
      </c>
    </row>
    <row r="31">
      <c r="A31" s="4" t="n">
        <v>6</v>
      </c>
      <c r="B31" s="4" t="n">
        <v>3.97</v>
      </c>
      <c r="C31" s="4" t="inlineStr">
        <is>
          <t>80220</t>
        </is>
      </c>
      <c r="D31" s="4" t="inlineStr">
        <is>
          <t>PROPERTYZIPCODE</t>
        </is>
      </c>
    </row>
    <row r="32">
      <c r="A32" s="4" t="n">
        <v>6</v>
      </c>
      <c r="B32" s="4" t="n">
        <v>3.97</v>
      </c>
      <c r="C32" s="4" t="inlineStr">
        <is>
          <t>80205</t>
        </is>
      </c>
      <c r="D32" s="4" t="inlineStr">
        <is>
          <t>PROPERTYZIPCODE</t>
        </is>
      </c>
    </row>
    <row r="33">
      <c r="A33" s="4" t="n">
        <v>4</v>
      </c>
      <c r="B33" s="4" t="n">
        <v>2.65</v>
      </c>
      <c r="C33" s="4" t="inlineStr">
        <is>
          <t>80210</t>
        </is>
      </c>
      <c r="D33" s="4" t="inlineStr">
        <is>
          <t>PROPERTYZIPCODE</t>
        </is>
      </c>
    </row>
    <row r="34">
      <c r="A34" s="4" t="n">
        <v>4</v>
      </c>
      <c r="B34" s="4" t="n">
        <v>2.65</v>
      </c>
      <c r="C34" s="4" t="inlineStr">
        <is>
          <t>80020</t>
        </is>
      </c>
      <c r="D34" s="4" t="inlineStr">
        <is>
          <t>PROPERTYZIPCODE</t>
        </is>
      </c>
    </row>
    <row r="35">
      <c r="A35" s="4" t="n">
        <v>4</v>
      </c>
      <c r="B35" s="4" t="n">
        <v>2.65</v>
      </c>
      <c r="C35" s="4" t="inlineStr">
        <is>
          <t>80238</t>
        </is>
      </c>
      <c r="D35" s="4" t="inlineStr">
        <is>
          <t>PROPERTYZIPCODE</t>
        </is>
      </c>
    </row>
    <row r="36">
      <c r="A36" s="4" t="n">
        <v>3</v>
      </c>
      <c r="B36" s="4" t="n">
        <v>1.99</v>
      </c>
      <c r="C36" s="4" t="inlineStr">
        <is>
          <t>80224</t>
        </is>
      </c>
      <c r="D36" s="4" t="inlineStr">
        <is>
          <t>PROPERTYZIPCODE</t>
        </is>
      </c>
    </row>
    <row r="37">
      <c r="A37" s="4" t="n">
        <v>3</v>
      </c>
      <c r="B37" s="4" t="n">
        <v>1.99</v>
      </c>
      <c r="C37" s="4" t="inlineStr">
        <is>
          <t>80231</t>
        </is>
      </c>
      <c r="D37" s="4" t="inlineStr">
        <is>
          <t>PROPERTYZIPCODE</t>
        </is>
      </c>
    </row>
    <row r="38">
      <c r="A38" s="4" t="n">
        <v>2</v>
      </c>
      <c r="B38" s="4" t="n">
        <v>1.32</v>
      </c>
      <c r="C38" s="4" t="inlineStr">
        <is>
          <t>80223</t>
        </is>
      </c>
      <c r="D38" s="4" t="inlineStr">
        <is>
          <t>PROPERTYZIPCODE</t>
        </is>
      </c>
    </row>
    <row r="39">
      <c r="A39" s="4" t="n">
        <v>2</v>
      </c>
      <c r="B39" s="4" t="n">
        <v>1.32</v>
      </c>
      <c r="C39" s="4" t="inlineStr">
        <is>
          <t>80014</t>
        </is>
      </c>
      <c r="D39" s="4" t="inlineStr">
        <is>
          <t>PROPERTYZIPCODE</t>
        </is>
      </c>
    </row>
    <row r="40">
      <c r="A40" s="4" t="n">
        <v>1</v>
      </c>
      <c r="B40" s="4" t="n">
        <v>0.66</v>
      </c>
      <c r="C40" s="4" t="inlineStr">
        <is>
          <t>80212</t>
        </is>
      </c>
      <c r="D40" s="4" t="inlineStr">
        <is>
          <t>PROPERTYZIPCODE</t>
        </is>
      </c>
    </row>
    <row r="41">
      <c r="A41" s="4" t="n">
        <v>1</v>
      </c>
      <c r="B41" s="4" t="n">
        <v>0.66</v>
      </c>
      <c r="C41" s="4" t="inlineStr">
        <is>
          <t>80401</t>
        </is>
      </c>
      <c r="D41" s="4" t="inlineStr">
        <is>
          <t>PROPERTYZIPCODE</t>
        </is>
      </c>
    </row>
    <row r="42">
      <c r="A42" s="4" t="n">
        <v>1</v>
      </c>
      <c r="B42" s="4" t="n">
        <v>0.66</v>
      </c>
      <c r="C42" s="4" t="inlineStr">
        <is>
          <t>80237</t>
        </is>
      </c>
      <c r="D42" s="4" t="inlineStr">
        <is>
          <t>PROPERTYZIPCODE</t>
        </is>
      </c>
    </row>
    <row r="43">
      <c r="A43" s="4" t="n">
        <v>1</v>
      </c>
      <c r="B43" s="4" t="n">
        <v>0.66</v>
      </c>
      <c r="C43" s="4" t="inlineStr">
        <is>
          <t>80235</t>
        </is>
      </c>
      <c r="D43" s="4" t="inlineStr">
        <is>
          <t>PROPERTYZIPCODE</t>
        </is>
      </c>
    </row>
    <row r="44">
      <c r="A44" s="4" t="n">
        <v>1</v>
      </c>
      <c r="B44" s="4" t="n">
        <v>0.66</v>
      </c>
      <c r="C44" s="4" t="inlineStr">
        <is>
          <t>80239</t>
        </is>
      </c>
      <c r="D44" s="4" t="inlineStr">
        <is>
          <t>PROPERTYZIPCODE</t>
        </is>
      </c>
    </row>
    <row r="45">
      <c r="A45" s="4" t="n">
        <v>1</v>
      </c>
      <c r="B45" s="4" t="n">
        <v>0.66</v>
      </c>
      <c r="C45" s="4" t="inlineStr">
        <is>
          <t>80236</t>
        </is>
      </c>
      <c r="D45" s="4" t="inlineStr">
        <is>
          <t>PROPERTYZIPCODE</t>
        </is>
      </c>
    </row>
    <row r="46">
      <c r="A46" s="9" t="n">
        <v>151</v>
      </c>
      <c r="B46" s="9" t="n">
        <v>100</v>
      </c>
      <c r="D46" s="9" t="inlineStr">
        <is>
          <t>Total PROPERTYZIPCODE</t>
        </is>
      </c>
    </row>
    <row r="47">
      <c r="A47" s="4" t="n">
        <v>130</v>
      </c>
      <c r="B47" s="4" t="n">
        <v>86.09</v>
      </c>
      <c r="C47" s="4" t="inlineStr">
        <is>
          <t>GARDEN</t>
        </is>
      </c>
      <c r="D47" s="4" t="inlineStr">
        <is>
          <t>Property Type</t>
        </is>
      </c>
    </row>
    <row r="48">
      <c r="A48" s="4" t="n">
        <v>15</v>
      </c>
      <c r="B48" s="4" t="n">
        <v>9.93</v>
      </c>
      <c r="C48" s="4" t="inlineStr">
        <is>
          <t>MIDRISE</t>
        </is>
      </c>
      <c r="D48" s="4" t="inlineStr">
        <is>
          <t>Property Type</t>
        </is>
      </c>
    </row>
    <row r="49">
      <c r="A49" s="4" t="n">
        <v>4</v>
      </c>
      <c r="B49" s="4" t="n">
        <v>2.65</v>
      </c>
      <c r="C49" s="4" t="inlineStr">
        <is>
          <t>SENIOR</t>
        </is>
      </c>
      <c r="D49" s="4" t="inlineStr">
        <is>
          <t>Property Type</t>
        </is>
      </c>
    </row>
    <row r="50">
      <c r="A50" s="4" t="n">
        <v>2</v>
      </c>
      <c r="B50" s="4" t="n">
        <v>1.32</v>
      </c>
      <c r="C50" s="4" t="inlineStr">
        <is>
          <t>HIRISE</t>
        </is>
      </c>
      <c r="D50" s="4" t="inlineStr">
        <is>
          <t>Property Type</t>
        </is>
      </c>
    </row>
    <row r="51">
      <c r="A51" s="9" t="n">
        <v>151</v>
      </c>
      <c r="B51" s="9" t="n">
        <v>100</v>
      </c>
      <c r="D51" s="9" t="inlineStr">
        <is>
          <t>Total Property Type</t>
        </is>
      </c>
    </row>
    <row r="52">
      <c r="A52" s="4" t="n">
        <v>9</v>
      </c>
      <c r="B52" s="4" t="n">
        <v>5.96</v>
      </c>
      <c r="C52" s="4" t="inlineStr">
        <is>
          <t>Less than 5 years</t>
        </is>
      </c>
      <c r="D52" s="4" t="inlineStr">
        <is>
          <t>Age of Property</t>
        </is>
      </c>
    </row>
    <row r="53">
      <c r="A53" s="4" t="n">
        <v>59</v>
      </c>
      <c r="B53" s="4" t="n">
        <v>39.07</v>
      </c>
      <c r="C53" s="4" t="inlineStr">
        <is>
          <t>5-9 years</t>
        </is>
      </c>
      <c r="D53" s="4" t="inlineStr">
        <is>
          <t>Age of Property</t>
        </is>
      </c>
    </row>
    <row r="54">
      <c r="A54" s="4" t="n">
        <v>42</v>
      </c>
      <c r="B54" s="4" t="n">
        <v>27.81</v>
      </c>
      <c r="C54" s="4" t="inlineStr">
        <is>
          <t>10-19 years</t>
        </is>
      </c>
      <c r="D54" s="4" t="inlineStr">
        <is>
          <t>Age of Property</t>
        </is>
      </c>
    </row>
    <row r="55">
      <c r="A55" s="4" t="n">
        <v>41</v>
      </c>
      <c r="B55" s="4" t="n">
        <v>27.15</v>
      </c>
      <c r="C55" s="4" t="inlineStr">
        <is>
          <t>20+ years</t>
        </is>
      </c>
      <c r="D55" s="4" t="inlineStr">
        <is>
          <t>Age of Property</t>
        </is>
      </c>
    </row>
    <row r="56">
      <c r="A56" s="9" t="n">
        <v>151</v>
      </c>
      <c r="B56" s="9" t="n">
        <v>100</v>
      </c>
      <c r="D56" s="9" t="inlineStr">
        <is>
          <t>Total Age of Property</t>
        </is>
      </c>
    </row>
    <row r="57">
      <c r="A57" s="4" t="n">
        <v>109</v>
      </c>
      <c r="B57" s="4" t="n">
        <v>72.19</v>
      </c>
      <c r="C57" s="4" t="inlineStr">
        <is>
          <t>Less than 100</t>
        </is>
      </c>
      <c r="D57" s="4" t="inlineStr">
        <is>
          <t>Property Size</t>
        </is>
      </c>
    </row>
    <row r="58">
      <c r="A58" s="4" t="n">
        <v>19</v>
      </c>
      <c r="B58" s="4" t="n">
        <v>12.58</v>
      </c>
      <c r="C58" s="4" t="inlineStr">
        <is>
          <t>100-199</t>
        </is>
      </c>
      <c r="D58" s="4" t="inlineStr">
        <is>
          <t>Property Size</t>
        </is>
      </c>
    </row>
    <row r="59">
      <c r="A59" s="4" t="n">
        <v>13</v>
      </c>
      <c r="B59" s="4" t="n">
        <v>8.609999999999999</v>
      </c>
      <c r="C59" s="4" t="inlineStr">
        <is>
          <t>200-299</t>
        </is>
      </c>
      <c r="D59" s="4" t="inlineStr">
        <is>
          <t>Property Size</t>
        </is>
      </c>
    </row>
    <row r="60">
      <c r="A60" s="4" t="n">
        <v>7</v>
      </c>
      <c r="B60" s="4" t="n">
        <v>4.64</v>
      </c>
      <c r="C60" s="4" t="inlineStr">
        <is>
          <t>300-399</t>
        </is>
      </c>
      <c r="D60" s="4" t="inlineStr">
        <is>
          <t>Property Size</t>
        </is>
      </c>
    </row>
    <row r="61">
      <c r="A61" s="4" t="n">
        <v>2</v>
      </c>
      <c r="B61" s="4" t="n">
        <v>1.32</v>
      </c>
      <c r="C61" s="4" t="inlineStr">
        <is>
          <t>400-499</t>
        </is>
      </c>
      <c r="D61" s="4" t="inlineStr">
        <is>
          <t>Property Size</t>
        </is>
      </c>
    </row>
    <row r="62">
      <c r="A62" s="4" t="n">
        <v>1</v>
      </c>
      <c r="B62" s="4" t="n">
        <v>0.66</v>
      </c>
      <c r="C62" s="4" t="inlineStr">
        <is>
          <t>500+</t>
        </is>
      </c>
      <c r="D62" s="4" t="inlineStr">
        <is>
          <t>Property Size</t>
        </is>
      </c>
    </row>
    <row r="63">
      <c r="A63" s="9" t="n">
        <v>151</v>
      </c>
      <c r="B63" s="9" t="n">
        <v>100</v>
      </c>
      <c r="D63" s="9" t="inlineStr">
        <is>
          <t>Total Property Size</t>
        </is>
      </c>
    </row>
    <row r="64">
      <c r="A64" s="4" t="n">
        <v>82</v>
      </c>
      <c r="B64" s="4" t="n">
        <v>54.3</v>
      </c>
      <c r="C64" s="4" t="inlineStr">
        <is>
          <t>AFFORDABLE</t>
        </is>
      </c>
      <c r="D64" s="4" t="inlineStr">
        <is>
          <t>Rent Type</t>
        </is>
      </c>
    </row>
    <row r="65">
      <c r="A65" s="4" t="n">
        <v>69</v>
      </c>
      <c r="B65" s="4" t="n">
        <v>45.7</v>
      </c>
      <c r="C65" s="4" t="inlineStr">
        <is>
          <t>MARKETRATE</t>
        </is>
      </c>
      <c r="D65" s="4" t="inlineStr">
        <is>
          <t>Rent Type</t>
        </is>
      </c>
    </row>
    <row r="66">
      <c r="A66" s="9" t="n">
        <v>151</v>
      </c>
      <c r="B66" s="9" t="n">
        <v>100</v>
      </c>
      <c r="D66" s="9" t="inlineStr">
        <is>
          <t>Total Rent Type</t>
        </is>
      </c>
    </row>
    <row r="67"/>
  </sheetData>
  <mergeCells count="2">
    <mergeCell ref="A19:D19"/>
    <mergeCell ref="A1:B1"/>
  </mergeCells>
  <pageMargins left="0.75" right="0.75" top="1" bottom="1" header="0.5" footer="0.5"/>
</worksheet>
</file>

<file path=xl/worksheets/sheet58.xml><?xml version="1.0" encoding="utf-8"?>
<worksheet xmlns="http://schemas.openxmlformats.org/spreadsheetml/2006/main">
  <sheetPr>
    <outlinePr summaryBelow="1" summaryRight="1"/>
    <pageSetUpPr/>
  </sheetPr>
  <dimension ref="A1:D59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4233</v>
      </c>
    </row>
    <row r="3">
      <c r="A3" s="6" t="inlineStr">
        <is>
          <t>Sample (Total number of properties)</t>
        </is>
      </c>
      <c r="B3" s="4" t="n">
        <v>32</v>
      </c>
    </row>
    <row r="4">
      <c r="A4" s="6" t="inlineStr">
        <is>
          <t>Average property taxes per unit</t>
        </is>
      </c>
      <c r="B4" s="7" t="n">
        <v>1425</v>
      </c>
    </row>
    <row r="5">
      <c r="A5" s="6" t="inlineStr">
        <is>
          <t>Average payroll expenses per unit</t>
        </is>
      </c>
      <c r="B5" s="7" t="n">
        <v>1312</v>
      </c>
    </row>
    <row r="6">
      <c r="A6" s="6" t="inlineStr">
        <is>
          <t>Average capital expenditures per unit</t>
        </is>
      </c>
      <c r="B6" s="7" t="n">
        <v>223</v>
      </c>
    </row>
    <row r="7">
      <c r="A7" s="6" t="inlineStr">
        <is>
          <t>Average mortgage per unit</t>
        </is>
      </c>
      <c r="B7" s="7" t="n">
        <v>10016</v>
      </c>
    </row>
    <row r="8">
      <c r="A8" s="6" t="inlineStr">
        <is>
          <t>Average total operating expenses per unit</t>
        </is>
      </c>
      <c r="B8" s="7" t="n">
        <v>5466</v>
      </c>
    </row>
    <row r="9">
      <c r="A9" s="6" t="inlineStr">
        <is>
          <t>Average total expenses per unit</t>
        </is>
      </c>
      <c r="B9" s="7" t="n">
        <v>18442</v>
      </c>
    </row>
    <row r="10">
      <c r="A10" s="6" t="inlineStr">
        <is>
          <t>Average total profit per unit</t>
        </is>
      </c>
      <c r="B10" s="7" t="n">
        <v>2504</v>
      </c>
    </row>
    <row r="11">
      <c r="A11" s="6" t="inlineStr">
        <is>
          <t>Property taxes per dollar of rent</t>
        </is>
      </c>
      <c r="B11" s="4" t="inlineStr">
        <is>
          <t>7 cents</t>
        </is>
      </c>
    </row>
    <row r="12">
      <c r="A12" s="6" t="inlineStr">
        <is>
          <t>Payroll expenses per dollar of rent</t>
        </is>
      </c>
      <c r="B12" s="4" t="inlineStr">
        <is>
          <t>6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48 cents</t>
        </is>
      </c>
    </row>
    <row r="15">
      <c r="A15" s="6" t="inlineStr">
        <is>
          <t>Total operating expenses per dollar of rent</t>
        </is>
      </c>
      <c r="B15" s="4" t="inlineStr">
        <is>
          <t>26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12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7</v>
      </c>
      <c r="B21" s="4" t="n">
        <v>21.88</v>
      </c>
      <c r="C21" s="4" t="inlineStr">
        <is>
          <t>80501</t>
        </is>
      </c>
      <c r="D21" s="4" t="inlineStr">
        <is>
          <t>PROPERTYZIPCODE</t>
        </is>
      </c>
    </row>
    <row r="22">
      <c r="A22" s="4" t="n">
        <v>4</v>
      </c>
      <c r="B22" s="4" t="n">
        <v>12.5</v>
      </c>
      <c r="C22" s="4" t="inlineStr">
        <is>
          <t>80526</t>
        </is>
      </c>
      <c r="D22" s="4" t="inlineStr">
        <is>
          <t>PROPERTYZIPCODE</t>
        </is>
      </c>
    </row>
    <row r="23">
      <c r="A23" s="4" t="n">
        <v>3</v>
      </c>
      <c r="B23" s="4" t="n">
        <v>9.380000000000001</v>
      </c>
      <c r="C23" s="4" t="inlineStr">
        <is>
          <t>80503</t>
        </is>
      </c>
      <c r="D23" s="4" t="inlineStr">
        <is>
          <t>PROPERTYZIPCODE</t>
        </is>
      </c>
    </row>
    <row r="24">
      <c r="A24" s="4" t="n">
        <v>3</v>
      </c>
      <c r="B24" s="4" t="n">
        <v>9.380000000000001</v>
      </c>
      <c r="C24" s="4" t="inlineStr">
        <is>
          <t>80303</t>
        </is>
      </c>
      <c r="D24" s="4" t="inlineStr">
        <is>
          <t>PROPERTYZIPCODE</t>
        </is>
      </c>
    </row>
    <row r="25">
      <c r="A25" s="4" t="n">
        <v>2</v>
      </c>
      <c r="B25" s="4" t="n">
        <v>6.25</v>
      </c>
      <c r="C25" s="4" t="inlineStr">
        <is>
          <t>80026</t>
        </is>
      </c>
      <c r="D25" s="4" t="inlineStr">
        <is>
          <t>PROPERTYZIPCODE</t>
        </is>
      </c>
    </row>
    <row r="26">
      <c r="A26" s="4" t="n">
        <v>2</v>
      </c>
      <c r="B26" s="4" t="n">
        <v>6.25</v>
      </c>
      <c r="C26" s="4" t="inlineStr">
        <is>
          <t>80525</t>
        </is>
      </c>
      <c r="D26" s="4" t="inlineStr">
        <is>
          <t>PROPERTYZIPCODE</t>
        </is>
      </c>
    </row>
    <row r="27">
      <c r="A27" s="4" t="n">
        <v>1</v>
      </c>
      <c r="B27" s="4" t="n">
        <v>3.12</v>
      </c>
      <c r="C27" s="4" t="inlineStr">
        <is>
          <t>81632</t>
        </is>
      </c>
      <c r="D27" s="4" t="inlineStr">
        <is>
          <t>PROPERTYZIPCODE</t>
        </is>
      </c>
    </row>
    <row r="28">
      <c r="A28" s="4" t="n">
        <v>1</v>
      </c>
      <c r="B28" s="4" t="n">
        <v>3.12</v>
      </c>
      <c r="C28" s="4" t="inlineStr">
        <is>
          <t>80302</t>
        </is>
      </c>
      <c r="D28" s="4" t="inlineStr">
        <is>
          <t>PROPERTYZIPCODE</t>
        </is>
      </c>
    </row>
    <row r="29">
      <c r="A29" s="4" t="n">
        <v>1</v>
      </c>
      <c r="B29" s="4" t="n">
        <v>3.12</v>
      </c>
      <c r="C29" s="4" t="inlineStr">
        <is>
          <t>80516</t>
        </is>
      </c>
      <c r="D29" s="4" t="inlineStr">
        <is>
          <t>PROPERTYZIPCODE</t>
        </is>
      </c>
    </row>
    <row r="30">
      <c r="A30" s="4" t="n">
        <v>1</v>
      </c>
      <c r="B30" s="4" t="n">
        <v>3.12</v>
      </c>
      <c r="C30" s="4" t="inlineStr">
        <is>
          <t>80504</t>
        </is>
      </c>
      <c r="D30" s="4" t="inlineStr">
        <is>
          <t>PROPERTYZIPCODE</t>
        </is>
      </c>
    </row>
    <row r="31">
      <c r="A31" s="4" t="n">
        <v>1</v>
      </c>
      <c r="B31" s="4" t="n">
        <v>3.12</v>
      </c>
      <c r="C31" s="4" t="inlineStr">
        <is>
          <t>80304</t>
        </is>
      </c>
      <c r="D31" s="4" t="inlineStr">
        <is>
          <t>PROPERTYZIPCODE</t>
        </is>
      </c>
    </row>
    <row r="32">
      <c r="A32" s="4" t="n">
        <v>1</v>
      </c>
      <c r="B32" s="4" t="n">
        <v>3.12</v>
      </c>
      <c r="C32" s="4" t="inlineStr">
        <is>
          <t>80498</t>
        </is>
      </c>
      <c r="D32" s="4" t="inlineStr">
        <is>
          <t>PROPERTYZIPCODE</t>
        </is>
      </c>
    </row>
    <row r="33">
      <c r="A33" s="4" t="n">
        <v>1</v>
      </c>
      <c r="B33" s="4" t="n">
        <v>3.12</v>
      </c>
      <c r="C33" s="4" t="inlineStr">
        <is>
          <t>80027</t>
        </is>
      </c>
      <c r="D33" s="4" t="inlineStr">
        <is>
          <t>PROPERTYZIPCODE</t>
        </is>
      </c>
    </row>
    <row r="34">
      <c r="A34" s="4" t="n">
        <v>1</v>
      </c>
      <c r="B34" s="4" t="n">
        <v>3.12</v>
      </c>
      <c r="C34" s="4" t="inlineStr">
        <is>
          <t>80452</t>
        </is>
      </c>
      <c r="D34" s="4" t="inlineStr">
        <is>
          <t>PROPERTYZIPCODE</t>
        </is>
      </c>
    </row>
    <row r="35">
      <c r="A35" s="4" t="n">
        <v>1</v>
      </c>
      <c r="B35" s="4" t="n">
        <v>3.12</v>
      </c>
      <c r="C35" s="4" t="inlineStr">
        <is>
          <t>80467</t>
        </is>
      </c>
      <c r="D35" s="4" t="inlineStr">
        <is>
          <t>PROPERTYZIPCODE</t>
        </is>
      </c>
    </row>
    <row r="36">
      <c r="A36" s="4" t="n">
        <v>1</v>
      </c>
      <c r="B36" s="4" t="n">
        <v>3.12</v>
      </c>
      <c r="C36" s="4" t="inlineStr">
        <is>
          <t>80524</t>
        </is>
      </c>
      <c r="D36" s="4" t="inlineStr">
        <is>
          <t>PROPERTYZIPCODE</t>
        </is>
      </c>
    </row>
    <row r="37">
      <c r="A37" s="4" t="n">
        <v>1</v>
      </c>
      <c r="B37" s="4" t="n">
        <v>3.12</v>
      </c>
      <c r="C37" s="4" t="inlineStr">
        <is>
          <t>80301</t>
        </is>
      </c>
      <c r="D37" s="4" t="inlineStr">
        <is>
          <t>PROPERTYZIPCODE</t>
        </is>
      </c>
    </row>
    <row r="38">
      <c r="A38" s="9" t="n">
        <v>32</v>
      </c>
      <c r="B38" s="9" t="n">
        <v>100</v>
      </c>
      <c r="D38" s="9" t="inlineStr">
        <is>
          <t>Total PROPERTYZIPCODE</t>
        </is>
      </c>
    </row>
    <row r="39">
      <c r="A39" s="4" t="n">
        <v>27</v>
      </c>
      <c r="B39" s="4" t="n">
        <v>84.38</v>
      </c>
      <c r="C39" s="4" t="inlineStr">
        <is>
          <t>GARDEN</t>
        </is>
      </c>
      <c r="D39" s="4" t="inlineStr">
        <is>
          <t>Property Type</t>
        </is>
      </c>
    </row>
    <row r="40">
      <c r="A40" s="4" t="n">
        <v>2</v>
      </c>
      <c r="B40" s="4" t="n">
        <v>6.25</v>
      </c>
      <c r="C40" s="4" t="inlineStr">
        <is>
          <t>STUDENT</t>
        </is>
      </c>
      <c r="D40" s="4" t="inlineStr">
        <is>
          <t>Property Type</t>
        </is>
      </c>
    </row>
    <row r="41">
      <c r="A41" s="4" t="n">
        <v>1</v>
      </c>
      <c r="B41" s="4" t="n">
        <v>3.12</v>
      </c>
      <c r="C41" s="4" t="inlineStr">
        <is>
          <t>MIDRISE</t>
        </is>
      </c>
      <c r="D41" s="4" t="inlineStr">
        <is>
          <t>Property Type</t>
        </is>
      </c>
    </row>
    <row r="42">
      <c r="A42" s="4" t="n">
        <v>1</v>
      </c>
      <c r="B42" s="4" t="n">
        <v>3.12</v>
      </c>
      <c r="C42" s="4" t="inlineStr">
        <is>
          <t>MANUF</t>
        </is>
      </c>
      <c r="D42" s="4" t="inlineStr">
        <is>
          <t>Property Type</t>
        </is>
      </c>
    </row>
    <row r="43">
      <c r="A43" s="4" t="n">
        <v>1</v>
      </c>
      <c r="B43" s="4" t="n">
        <v>3.12</v>
      </c>
      <c r="C43" s="4" t="inlineStr">
        <is>
          <t>SENIOR</t>
        </is>
      </c>
      <c r="D43" s="4" t="inlineStr">
        <is>
          <t>Property Type</t>
        </is>
      </c>
    </row>
    <row r="44">
      <c r="A44" s="9" t="n">
        <v>32</v>
      </c>
      <c r="B44" s="9" t="n">
        <v>100</v>
      </c>
      <c r="D44" s="9" t="inlineStr">
        <is>
          <t>Total Property Type</t>
        </is>
      </c>
    </row>
    <row r="45">
      <c r="A45" s="4" t="n">
        <v>2</v>
      </c>
      <c r="B45" s="4" t="n">
        <v>6.25</v>
      </c>
      <c r="C45" s="4" t="inlineStr">
        <is>
          <t>Less than 5 years</t>
        </is>
      </c>
      <c r="D45" s="4" t="inlineStr">
        <is>
          <t>Age of Property</t>
        </is>
      </c>
    </row>
    <row r="46">
      <c r="A46" s="4" t="n">
        <v>21</v>
      </c>
      <c r="B46" s="4" t="n">
        <v>65.62</v>
      </c>
      <c r="C46" s="4" t="inlineStr">
        <is>
          <t>5-9 years</t>
        </is>
      </c>
      <c r="D46" s="4" t="inlineStr">
        <is>
          <t>Age of Property</t>
        </is>
      </c>
    </row>
    <row r="47">
      <c r="A47" s="4" t="n">
        <v>5</v>
      </c>
      <c r="B47" s="4" t="n">
        <v>15.62</v>
      </c>
      <c r="C47" s="4" t="inlineStr">
        <is>
          <t>10-19 years</t>
        </is>
      </c>
      <c r="D47" s="4" t="inlineStr">
        <is>
          <t>Age of Property</t>
        </is>
      </c>
    </row>
    <row r="48">
      <c r="A48" s="4" t="n">
        <v>4</v>
      </c>
      <c r="B48" s="4" t="n">
        <v>12.5</v>
      </c>
      <c r="C48" s="4" t="inlineStr">
        <is>
          <t>20+ years</t>
        </is>
      </c>
      <c r="D48" s="4" t="inlineStr">
        <is>
          <t>Age of Property</t>
        </is>
      </c>
    </row>
    <row r="49">
      <c r="A49" s="9" t="n">
        <v>32</v>
      </c>
      <c r="B49" s="9" t="n">
        <v>100</v>
      </c>
      <c r="D49" s="9" t="inlineStr">
        <is>
          <t>Total Age of Property</t>
        </is>
      </c>
    </row>
    <row r="50">
      <c r="A50" s="4" t="n">
        <v>17</v>
      </c>
      <c r="B50" s="4" t="n">
        <v>53.12</v>
      </c>
      <c r="C50" s="4" t="inlineStr">
        <is>
          <t>Less than 100</t>
        </is>
      </c>
      <c r="D50" s="4" t="inlineStr">
        <is>
          <t>Property Size</t>
        </is>
      </c>
    </row>
    <row r="51">
      <c r="A51" s="4" t="n">
        <v>9</v>
      </c>
      <c r="B51" s="4" t="n">
        <v>28.12</v>
      </c>
      <c r="C51" s="4" t="inlineStr">
        <is>
          <t>100-199</t>
        </is>
      </c>
      <c r="D51" s="4" t="inlineStr">
        <is>
          <t>Property Size</t>
        </is>
      </c>
    </row>
    <row r="52">
      <c r="A52" s="4" t="n">
        <v>3</v>
      </c>
      <c r="B52" s="4" t="n">
        <v>9.380000000000001</v>
      </c>
      <c r="C52" s="4" t="inlineStr">
        <is>
          <t>200-299</t>
        </is>
      </c>
      <c r="D52" s="4" t="inlineStr">
        <is>
          <t>Property Size</t>
        </is>
      </c>
    </row>
    <row r="53">
      <c r="A53" s="4" t="n">
        <v>2</v>
      </c>
      <c r="B53" s="4" t="n">
        <v>6.25</v>
      </c>
      <c r="C53" s="4" t="inlineStr">
        <is>
          <t>300-399</t>
        </is>
      </c>
      <c r="D53" s="4" t="inlineStr">
        <is>
          <t>Property Size</t>
        </is>
      </c>
    </row>
    <row r="54">
      <c r="A54" s="4" t="n">
        <v>1</v>
      </c>
      <c r="B54" s="4" t="n">
        <v>3.12</v>
      </c>
      <c r="C54" s="4" t="inlineStr">
        <is>
          <t>500+</t>
        </is>
      </c>
      <c r="D54" s="4" t="inlineStr">
        <is>
          <t>Property Size</t>
        </is>
      </c>
    </row>
    <row r="55">
      <c r="A55" s="9" t="n">
        <v>32</v>
      </c>
      <c r="B55" s="9" t="n">
        <v>100</v>
      </c>
      <c r="D55" s="9" t="inlineStr">
        <is>
          <t>Total Property Size</t>
        </is>
      </c>
    </row>
    <row r="56">
      <c r="A56" s="4" t="n">
        <v>17</v>
      </c>
      <c r="B56" s="4" t="n">
        <v>53.12</v>
      </c>
      <c r="C56" s="4" t="inlineStr">
        <is>
          <t>MARKETRATE</t>
        </is>
      </c>
      <c r="D56" s="4" t="inlineStr">
        <is>
          <t>Rent Type</t>
        </is>
      </c>
    </row>
    <row r="57">
      <c r="A57" s="4" t="n">
        <v>15</v>
      </c>
      <c r="B57" s="4" t="n">
        <v>46.88</v>
      </c>
      <c r="C57" s="4" t="inlineStr">
        <is>
          <t>AFFORDABLE</t>
        </is>
      </c>
      <c r="D57" s="4" t="inlineStr">
        <is>
          <t>Rent Type</t>
        </is>
      </c>
    </row>
    <row r="58">
      <c r="A58" s="9" t="n">
        <v>32</v>
      </c>
      <c r="B58" s="9" t="n">
        <v>100</v>
      </c>
      <c r="D58" s="9" t="inlineStr">
        <is>
          <t>Total Rent Type</t>
        </is>
      </c>
    </row>
    <row r="59"/>
  </sheetData>
  <mergeCells count="2">
    <mergeCell ref="A19:D19"/>
    <mergeCell ref="A1:B1"/>
  </mergeCells>
  <pageMargins left="0.75" right="0.75" top="1" bottom="1" header="0.5" footer="0.5"/>
</worksheet>
</file>

<file path=xl/worksheets/sheet59.xml><?xml version="1.0" encoding="utf-8"?>
<worksheet xmlns="http://schemas.openxmlformats.org/spreadsheetml/2006/main">
  <sheetPr>
    <outlinePr summaryBelow="1" summaryRight="1"/>
    <pageSetUpPr/>
  </sheetPr>
  <dimension ref="A1:D52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4316</v>
      </c>
    </row>
    <row r="3">
      <c r="A3" s="6" t="inlineStr">
        <is>
          <t>Sample (Total number of properties)</t>
        </is>
      </c>
      <c r="B3" s="4" t="n">
        <v>21</v>
      </c>
    </row>
    <row r="4">
      <c r="A4" s="6" t="inlineStr">
        <is>
          <t>Average property taxes per unit</t>
        </is>
      </c>
      <c r="B4" s="7" t="n">
        <v>1276</v>
      </c>
    </row>
    <row r="5">
      <c r="A5" s="6" t="inlineStr">
        <is>
          <t>Average payroll expenses per unit</t>
        </is>
      </c>
      <c r="B5" s="7" t="n">
        <v>1816</v>
      </c>
    </row>
    <row r="6">
      <c r="A6" s="6" t="inlineStr">
        <is>
          <t>Average capital expenditures per unit</t>
        </is>
      </c>
      <c r="B6" s="7" t="n">
        <v>247</v>
      </c>
    </row>
    <row r="7">
      <c r="A7" s="6" t="inlineStr">
        <is>
          <t>Average mortgage per unit</t>
        </is>
      </c>
      <c r="B7" s="7" t="n">
        <v>10257</v>
      </c>
    </row>
    <row r="8">
      <c r="A8" s="6" t="inlineStr">
        <is>
          <t>Average total operating expenses per unit</t>
        </is>
      </c>
      <c r="B8" s="7" t="n">
        <v>4734</v>
      </c>
    </row>
    <row r="9">
      <c r="A9" s="6" t="inlineStr">
        <is>
          <t>Average total expenses per unit</t>
        </is>
      </c>
      <c r="B9" s="7" t="n">
        <v>18331</v>
      </c>
    </row>
    <row r="10">
      <c r="A10" s="6" t="inlineStr">
        <is>
          <t>Average total profit per unit</t>
        </is>
      </c>
      <c r="B10" s="7" t="n">
        <v>2564</v>
      </c>
    </row>
    <row r="11">
      <c r="A11" s="6" t="inlineStr">
        <is>
          <t>Property taxes per dollar of rent</t>
        </is>
      </c>
      <c r="B11" s="4" t="inlineStr">
        <is>
          <t>6 cents</t>
        </is>
      </c>
    </row>
    <row r="12">
      <c r="A12" s="6" t="inlineStr">
        <is>
          <t>Payroll expenses per dollar of rent</t>
        </is>
      </c>
      <c r="B12" s="4" t="inlineStr">
        <is>
          <t>9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49 cents</t>
        </is>
      </c>
    </row>
    <row r="15">
      <c r="A15" s="6" t="inlineStr">
        <is>
          <t>Total operating expenses per dollar of rent</t>
        </is>
      </c>
      <c r="B15" s="4" t="inlineStr">
        <is>
          <t>23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12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6</v>
      </c>
      <c r="B21" s="4" t="n">
        <v>28.57</v>
      </c>
      <c r="C21" s="4" t="inlineStr">
        <is>
          <t>80537</t>
        </is>
      </c>
      <c r="D21" s="4" t="inlineStr">
        <is>
          <t>PROPERTYZIPCODE</t>
        </is>
      </c>
    </row>
    <row r="22">
      <c r="A22" s="4" t="n">
        <v>4</v>
      </c>
      <c r="B22" s="4" t="n">
        <v>19.05</v>
      </c>
      <c r="C22" s="4" t="inlineStr">
        <is>
          <t>80538</t>
        </is>
      </c>
      <c r="D22" s="4" t="inlineStr">
        <is>
          <t>PROPERTYZIPCODE</t>
        </is>
      </c>
    </row>
    <row r="23">
      <c r="A23" s="4" t="n">
        <v>3</v>
      </c>
      <c r="B23" s="4" t="n">
        <v>14.29</v>
      </c>
      <c r="C23" s="4" t="inlineStr">
        <is>
          <t>80126</t>
        </is>
      </c>
      <c r="D23" s="4" t="inlineStr">
        <is>
          <t>PROPERTYZIPCODE</t>
        </is>
      </c>
    </row>
    <row r="24">
      <c r="A24" s="4" t="n">
        <v>2</v>
      </c>
      <c r="B24" s="4" t="n">
        <v>9.52</v>
      </c>
      <c r="C24" s="4" t="inlineStr">
        <is>
          <t>80104</t>
        </is>
      </c>
      <c r="D24" s="4" t="inlineStr">
        <is>
          <t>PROPERTYZIPCODE</t>
        </is>
      </c>
    </row>
    <row r="25">
      <c r="A25" s="4" t="n">
        <v>1</v>
      </c>
      <c r="B25" s="4" t="n">
        <v>4.76</v>
      </c>
      <c r="C25" s="4" t="inlineStr">
        <is>
          <t>80109</t>
        </is>
      </c>
      <c r="D25" s="4" t="inlineStr">
        <is>
          <t>PROPERTYZIPCODE</t>
        </is>
      </c>
    </row>
    <row r="26">
      <c r="A26" s="4" t="n">
        <v>1</v>
      </c>
      <c r="B26" s="4" t="n">
        <v>4.76</v>
      </c>
      <c r="C26" s="4" t="inlineStr">
        <is>
          <t>80129</t>
        </is>
      </c>
      <c r="D26" s="4" t="inlineStr">
        <is>
          <t>PROPERTYZIPCODE</t>
        </is>
      </c>
    </row>
    <row r="27">
      <c r="A27" s="4" t="n">
        <v>1</v>
      </c>
      <c r="B27" s="4" t="n">
        <v>4.76</v>
      </c>
      <c r="C27" s="4" t="inlineStr">
        <is>
          <t>80108</t>
        </is>
      </c>
      <c r="D27" s="4" t="inlineStr">
        <is>
          <t>PROPERTYZIPCODE</t>
        </is>
      </c>
    </row>
    <row r="28">
      <c r="A28" s="4" t="n">
        <v>1</v>
      </c>
      <c r="B28" s="4" t="n">
        <v>4.76</v>
      </c>
      <c r="C28" s="4" t="inlineStr">
        <is>
          <t>80138</t>
        </is>
      </c>
      <c r="D28" s="4" t="inlineStr">
        <is>
          <t>PROPERTYZIPCODE</t>
        </is>
      </c>
    </row>
    <row r="29">
      <c r="A29" s="4" t="n">
        <v>1</v>
      </c>
      <c r="B29" s="4" t="n">
        <v>4.76</v>
      </c>
      <c r="C29" s="4" t="inlineStr">
        <is>
          <t>80828</t>
        </is>
      </c>
      <c r="D29" s="4" t="inlineStr">
        <is>
          <t>PROPERTYZIPCODE</t>
        </is>
      </c>
    </row>
    <row r="30">
      <c r="A30" s="4" t="n">
        <v>1</v>
      </c>
      <c r="B30" s="4" t="n">
        <v>4.76</v>
      </c>
      <c r="C30" s="4" t="inlineStr">
        <is>
          <t>81052</t>
        </is>
      </c>
      <c r="D30" s="4" t="inlineStr">
        <is>
          <t>PROPERTYZIPCODE</t>
        </is>
      </c>
    </row>
    <row r="31">
      <c r="A31" s="9" t="n">
        <v>21</v>
      </c>
      <c r="B31" s="9" t="n">
        <v>100</v>
      </c>
      <c r="D31" s="9" t="inlineStr">
        <is>
          <t>Total PROPERTYZIPCODE</t>
        </is>
      </c>
    </row>
    <row r="32">
      <c r="A32" s="4" t="n">
        <v>18</v>
      </c>
      <c r="B32" s="4" t="n">
        <v>85.70999999999999</v>
      </c>
      <c r="C32" s="4" t="inlineStr">
        <is>
          <t>GARDEN</t>
        </is>
      </c>
      <c r="D32" s="4" t="inlineStr">
        <is>
          <t>Property Type</t>
        </is>
      </c>
    </row>
    <row r="33">
      <c r="A33" s="4" t="n">
        <v>1</v>
      </c>
      <c r="B33" s="4" t="n">
        <v>4.76</v>
      </c>
      <c r="C33" s="4" t="inlineStr">
        <is>
          <t>MIDRISE</t>
        </is>
      </c>
      <c r="D33" s="4" t="inlineStr">
        <is>
          <t>Property Type</t>
        </is>
      </c>
    </row>
    <row r="34">
      <c r="A34" s="4" t="n">
        <v>1</v>
      </c>
      <c r="B34" s="4" t="n">
        <v>4.76</v>
      </c>
      <c r="C34" s="4" t="inlineStr">
        <is>
          <t>SENIOR</t>
        </is>
      </c>
      <c r="D34" s="4" t="inlineStr">
        <is>
          <t>Property Type</t>
        </is>
      </c>
    </row>
    <row r="35">
      <c r="A35" s="4" t="n">
        <v>1</v>
      </c>
      <c r="B35" s="4" t="n">
        <v>4.76</v>
      </c>
      <c r="C35" s="4" t="inlineStr">
        <is>
          <t>MANUF</t>
        </is>
      </c>
      <c r="D35" s="4" t="inlineStr">
        <is>
          <t>Property Type</t>
        </is>
      </c>
    </row>
    <row r="36">
      <c r="A36" s="9" t="n">
        <v>21</v>
      </c>
      <c r="B36" s="9" t="n">
        <v>100</v>
      </c>
      <c r="D36" s="9" t="inlineStr">
        <is>
          <t>Total Property Type</t>
        </is>
      </c>
    </row>
    <row r="37">
      <c r="A37" s="4" t="n">
        <v>1</v>
      </c>
      <c r="B37" s="4" t="n">
        <v>4.76</v>
      </c>
      <c r="C37" s="4" t="inlineStr">
        <is>
          <t>Less than 5 years</t>
        </is>
      </c>
      <c r="D37" s="4" t="inlineStr">
        <is>
          <t>Age of Property</t>
        </is>
      </c>
    </row>
    <row r="38">
      <c r="A38" s="4" t="n">
        <v>9</v>
      </c>
      <c r="B38" s="4" t="n">
        <v>42.86</v>
      </c>
      <c r="C38" s="4" t="inlineStr">
        <is>
          <t>5-9 years</t>
        </is>
      </c>
      <c r="D38" s="4" t="inlineStr">
        <is>
          <t>Age of Property</t>
        </is>
      </c>
    </row>
    <row r="39">
      <c r="A39" s="4" t="n">
        <v>6</v>
      </c>
      <c r="B39" s="4" t="n">
        <v>28.57</v>
      </c>
      <c r="C39" s="4" t="inlineStr">
        <is>
          <t>10-19 years</t>
        </is>
      </c>
      <c r="D39" s="4" t="inlineStr">
        <is>
          <t>Age of Property</t>
        </is>
      </c>
    </row>
    <row r="40">
      <c r="A40" s="4" t="n">
        <v>5</v>
      </c>
      <c r="B40" s="4" t="n">
        <v>23.81</v>
      </c>
      <c r="C40" s="4" t="inlineStr">
        <is>
          <t>20+ years</t>
        </is>
      </c>
      <c r="D40" s="4" t="inlineStr">
        <is>
          <t>Age of Property</t>
        </is>
      </c>
    </row>
    <row r="41">
      <c r="A41" s="9" t="n">
        <v>21</v>
      </c>
      <c r="B41" s="9" t="n">
        <v>100</v>
      </c>
      <c r="D41" s="9" t="inlineStr">
        <is>
          <t>Total Age of Property</t>
        </is>
      </c>
    </row>
    <row r="42">
      <c r="A42" s="4" t="n">
        <v>6</v>
      </c>
      <c r="B42" s="4" t="n">
        <v>28.57</v>
      </c>
      <c r="C42" s="4" t="inlineStr">
        <is>
          <t>Less than 100</t>
        </is>
      </c>
      <c r="D42" s="4" t="inlineStr">
        <is>
          <t>Property Size</t>
        </is>
      </c>
    </row>
    <row r="43">
      <c r="A43" s="4" t="n">
        <v>4</v>
      </c>
      <c r="B43" s="4" t="n">
        <v>19.05</v>
      </c>
      <c r="C43" s="4" t="inlineStr">
        <is>
          <t>100-199</t>
        </is>
      </c>
      <c r="D43" s="4" t="inlineStr">
        <is>
          <t>Property Size</t>
        </is>
      </c>
    </row>
    <row r="44">
      <c r="A44" s="4" t="n">
        <v>6</v>
      </c>
      <c r="B44" s="4" t="n">
        <v>28.57</v>
      </c>
      <c r="C44" s="4" t="inlineStr">
        <is>
          <t>200-299</t>
        </is>
      </c>
      <c r="D44" s="4" t="inlineStr">
        <is>
          <t>Property Size</t>
        </is>
      </c>
    </row>
    <row r="45">
      <c r="A45" s="4" t="n">
        <v>2</v>
      </c>
      <c r="B45" s="4" t="n">
        <v>9.52</v>
      </c>
      <c r="C45" s="4" t="inlineStr">
        <is>
          <t>300-399</t>
        </is>
      </c>
      <c r="D45" s="4" t="inlineStr">
        <is>
          <t>Property Size</t>
        </is>
      </c>
    </row>
    <row r="46">
      <c r="A46" s="4" t="n">
        <v>2</v>
      </c>
      <c r="B46" s="4" t="n">
        <v>9.52</v>
      </c>
      <c r="C46" s="4" t="inlineStr">
        <is>
          <t>400-499</t>
        </is>
      </c>
      <c r="D46" s="4" t="inlineStr">
        <is>
          <t>Property Size</t>
        </is>
      </c>
    </row>
    <row r="47">
      <c r="A47" s="4" t="n">
        <v>1</v>
      </c>
      <c r="B47" s="4" t="n">
        <v>4.76</v>
      </c>
      <c r="C47" s="4" t="inlineStr">
        <is>
          <t>500+</t>
        </is>
      </c>
      <c r="D47" s="4" t="inlineStr">
        <is>
          <t>Property Size</t>
        </is>
      </c>
    </row>
    <row r="48">
      <c r="A48" s="9" t="n">
        <v>21</v>
      </c>
      <c r="B48" s="9" t="n">
        <v>100</v>
      </c>
      <c r="D48" s="9" t="inlineStr">
        <is>
          <t>Total Property Size</t>
        </is>
      </c>
    </row>
    <row r="49">
      <c r="A49" s="4" t="n">
        <v>18</v>
      </c>
      <c r="B49" s="4" t="n">
        <v>85.70999999999999</v>
      </c>
      <c r="C49" s="4" t="inlineStr">
        <is>
          <t>MARKETRATE</t>
        </is>
      </c>
      <c r="D49" s="4" t="inlineStr">
        <is>
          <t>Rent Type</t>
        </is>
      </c>
    </row>
    <row r="50">
      <c r="A50" s="4" t="n">
        <v>3</v>
      </c>
      <c r="B50" s="4" t="n">
        <v>14.29</v>
      </c>
      <c r="C50" s="4" t="inlineStr">
        <is>
          <t>AFFORDABLE</t>
        </is>
      </c>
      <c r="D50" s="4" t="inlineStr">
        <is>
          <t>Rent Type</t>
        </is>
      </c>
    </row>
    <row r="51">
      <c r="A51" s="9" t="n">
        <v>21</v>
      </c>
      <c r="B51" s="9" t="n">
        <v>100</v>
      </c>
      <c r="D51" s="9" t="inlineStr">
        <is>
          <t>Total Rent Type</t>
        </is>
      </c>
    </row>
    <row r="52"/>
  </sheetData>
  <mergeCells count="2">
    <mergeCell ref="A19:D19"/>
    <mergeCell ref="A1:B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55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6201</v>
      </c>
    </row>
    <row r="3">
      <c r="A3" s="6" t="inlineStr">
        <is>
          <t>Sample (Total number of properties)</t>
        </is>
      </c>
      <c r="B3" s="4" t="n">
        <v>28</v>
      </c>
    </row>
    <row r="4">
      <c r="A4" s="6" t="inlineStr">
        <is>
          <t>Average property taxes per unit</t>
        </is>
      </c>
      <c r="B4" s="7" t="n">
        <v>844</v>
      </c>
    </row>
    <row r="5">
      <c r="A5" s="6" t="inlineStr">
        <is>
          <t>Average payroll expenses per unit</t>
        </is>
      </c>
      <c r="B5" s="7" t="n">
        <v>1350</v>
      </c>
    </row>
    <row r="6">
      <c r="A6" s="6" t="inlineStr">
        <is>
          <t>Average capital expenditures per unit</t>
        </is>
      </c>
      <c r="B6" s="7" t="n">
        <v>222</v>
      </c>
    </row>
    <row r="7">
      <c r="A7" s="6" t="inlineStr">
        <is>
          <t>Average mortgage per unit</t>
        </is>
      </c>
      <c r="B7" s="7" t="n">
        <v>5372</v>
      </c>
    </row>
    <row r="8">
      <c r="A8" s="6" t="inlineStr">
        <is>
          <t>Average total operating expenses per unit</t>
        </is>
      </c>
      <c r="B8" s="7" t="n">
        <v>3290</v>
      </c>
    </row>
    <row r="9">
      <c r="A9" s="6" t="inlineStr">
        <is>
          <t>Average total expenses per unit</t>
        </is>
      </c>
      <c r="B9" s="7" t="n">
        <v>11077</v>
      </c>
    </row>
    <row r="10">
      <c r="A10" s="6" t="inlineStr">
        <is>
          <t>Average total profit per unit</t>
        </is>
      </c>
      <c r="B10" s="7" t="n">
        <v>1343</v>
      </c>
    </row>
    <row r="11">
      <c r="A11" s="6" t="inlineStr">
        <is>
          <t>Property taxes per dollar of rent</t>
        </is>
      </c>
      <c r="B11" s="4" t="inlineStr">
        <is>
          <t>7 cents</t>
        </is>
      </c>
    </row>
    <row r="12">
      <c r="A12" s="6" t="inlineStr">
        <is>
          <t>Payroll expenses per dollar of rent</t>
        </is>
      </c>
      <c r="B12" s="4" t="inlineStr">
        <is>
          <t>11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43 cents</t>
        </is>
      </c>
    </row>
    <row r="15">
      <c r="A15" s="6" t="inlineStr">
        <is>
          <t>Total operating expenses per dollar of rent</t>
        </is>
      </c>
      <c r="B15" s="4" t="inlineStr">
        <is>
          <t>26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5</v>
      </c>
      <c r="B21" s="4" t="n">
        <v>17.86</v>
      </c>
      <c r="C21" s="4" t="inlineStr">
        <is>
          <t>72764</t>
        </is>
      </c>
      <c r="D21" s="4" t="inlineStr">
        <is>
          <t>PROPERTYZIPCODE</t>
        </is>
      </c>
    </row>
    <row r="22">
      <c r="A22" s="4" t="n">
        <v>4</v>
      </c>
      <c r="B22" s="4" t="n">
        <v>14.29</v>
      </c>
      <c r="C22" s="4" t="inlineStr">
        <is>
          <t>72701</t>
        </is>
      </c>
      <c r="D22" s="4" t="inlineStr">
        <is>
          <t>PROPERTYZIPCODE</t>
        </is>
      </c>
    </row>
    <row r="23">
      <c r="A23" s="4" t="n">
        <v>3</v>
      </c>
      <c r="B23" s="4" t="n">
        <v>10.71</v>
      </c>
      <c r="C23" s="4" t="inlineStr">
        <is>
          <t>72712</t>
        </is>
      </c>
      <c r="D23" s="4" t="inlineStr">
        <is>
          <t>PROPERTYZIPCODE</t>
        </is>
      </c>
    </row>
    <row r="24">
      <c r="A24" s="4" t="n">
        <v>3</v>
      </c>
      <c r="B24" s="4" t="n">
        <v>10.71</v>
      </c>
      <c r="C24" s="4" t="inlineStr">
        <is>
          <t>72703</t>
        </is>
      </c>
      <c r="D24" s="4" t="inlineStr">
        <is>
          <t>PROPERTYZIPCODE</t>
        </is>
      </c>
    </row>
    <row r="25">
      <c r="A25" s="4" t="n">
        <v>2</v>
      </c>
      <c r="B25" s="4" t="n">
        <v>7.14</v>
      </c>
      <c r="C25" s="4" t="inlineStr">
        <is>
          <t>72903</t>
        </is>
      </c>
      <c r="D25" s="4" t="inlineStr">
        <is>
          <t>PROPERTYZIPCODE</t>
        </is>
      </c>
    </row>
    <row r="26">
      <c r="A26" s="4" t="n">
        <v>2</v>
      </c>
      <c r="B26" s="4" t="n">
        <v>7.14</v>
      </c>
      <c r="C26" s="4" t="inlineStr">
        <is>
          <t>72956</t>
        </is>
      </c>
      <c r="D26" s="4" t="inlineStr">
        <is>
          <t>PROPERTYZIPCODE</t>
        </is>
      </c>
    </row>
    <row r="27">
      <c r="A27" s="4" t="n">
        <v>2</v>
      </c>
      <c r="B27" s="4" t="n">
        <v>7.14</v>
      </c>
      <c r="C27" s="4" t="inlineStr">
        <is>
          <t>72762</t>
        </is>
      </c>
      <c r="D27" s="4" t="inlineStr">
        <is>
          <t>PROPERTYZIPCODE</t>
        </is>
      </c>
    </row>
    <row r="28">
      <c r="A28" s="4" t="n">
        <v>2</v>
      </c>
      <c r="B28" s="4" t="n">
        <v>7.14</v>
      </c>
      <c r="C28" s="4" t="inlineStr">
        <is>
          <t>72713</t>
        </is>
      </c>
      <c r="D28" s="4" t="inlineStr">
        <is>
          <t>PROPERTYZIPCODE</t>
        </is>
      </c>
    </row>
    <row r="29">
      <c r="A29" s="4" t="n">
        <v>1</v>
      </c>
      <c r="B29" s="4" t="n">
        <v>3.57</v>
      </c>
      <c r="C29" s="4" t="inlineStr">
        <is>
          <t>72758</t>
        </is>
      </c>
      <c r="D29" s="4" t="inlineStr">
        <is>
          <t>PROPERTYZIPCODE</t>
        </is>
      </c>
    </row>
    <row r="30">
      <c r="A30" s="4" t="n">
        <v>1</v>
      </c>
      <c r="B30" s="4" t="n">
        <v>3.57</v>
      </c>
      <c r="C30" s="4" t="inlineStr">
        <is>
          <t>72916</t>
        </is>
      </c>
      <c r="D30" s="4" t="inlineStr">
        <is>
          <t>PROPERTYZIPCODE</t>
        </is>
      </c>
    </row>
    <row r="31">
      <c r="A31" s="4" t="n">
        <v>1</v>
      </c>
      <c r="B31" s="4" t="n">
        <v>3.57</v>
      </c>
      <c r="C31" s="4" t="inlineStr">
        <is>
          <t>72704</t>
        </is>
      </c>
      <c r="D31" s="4" t="inlineStr">
        <is>
          <t>PROPERTYZIPCODE</t>
        </is>
      </c>
    </row>
    <row r="32">
      <c r="A32" s="4" t="n">
        <v>1</v>
      </c>
      <c r="B32" s="4" t="n">
        <v>3.57</v>
      </c>
      <c r="C32" s="4" t="inlineStr">
        <is>
          <t>72908</t>
        </is>
      </c>
      <c r="D32" s="4" t="inlineStr">
        <is>
          <t>PROPERTYZIPCODE</t>
        </is>
      </c>
    </row>
    <row r="33">
      <c r="A33" s="4" t="n">
        <v>1</v>
      </c>
      <c r="B33" s="4" t="n">
        <v>3.57</v>
      </c>
      <c r="C33" s="4" t="inlineStr">
        <is>
          <t>72904</t>
        </is>
      </c>
      <c r="D33" s="4" t="inlineStr">
        <is>
          <t>PROPERTYZIPCODE</t>
        </is>
      </c>
    </row>
    <row r="34">
      <c r="A34" s="9" t="n">
        <v>28</v>
      </c>
      <c r="B34" s="9" t="n">
        <v>100</v>
      </c>
      <c r="D34" s="9" t="inlineStr">
        <is>
          <t>Total PROPERTYZIPCODE</t>
        </is>
      </c>
    </row>
    <row r="35">
      <c r="A35" s="4" t="n">
        <v>23</v>
      </c>
      <c r="B35" s="4" t="n">
        <v>82.14</v>
      </c>
      <c r="C35" s="4" t="inlineStr">
        <is>
          <t>GARDEN</t>
        </is>
      </c>
      <c r="D35" s="4" t="inlineStr">
        <is>
          <t>Property Type</t>
        </is>
      </c>
    </row>
    <row r="36">
      <c r="A36" s="4" t="n">
        <v>3</v>
      </c>
      <c r="B36" s="4" t="n">
        <v>10.71</v>
      </c>
      <c r="C36" s="4" t="inlineStr">
        <is>
          <t>STUDENT</t>
        </is>
      </c>
      <c r="D36" s="4" t="inlineStr">
        <is>
          <t>Property Type</t>
        </is>
      </c>
    </row>
    <row r="37">
      <c r="A37" s="4" t="n">
        <v>1</v>
      </c>
      <c r="B37" s="4" t="n">
        <v>3.57</v>
      </c>
      <c r="C37" s="4" t="inlineStr">
        <is>
          <t>MIDRISE</t>
        </is>
      </c>
      <c r="D37" s="4" t="inlineStr">
        <is>
          <t>Property Type</t>
        </is>
      </c>
    </row>
    <row r="38">
      <c r="A38" s="4" t="n">
        <v>1</v>
      </c>
      <c r="B38" s="4" t="n">
        <v>3.57</v>
      </c>
      <c r="C38" s="4" t="inlineStr">
        <is>
          <t>MANUF</t>
        </is>
      </c>
      <c r="D38" s="4" t="inlineStr">
        <is>
          <t>Property Type</t>
        </is>
      </c>
    </row>
    <row r="39">
      <c r="A39" s="9" t="n">
        <v>28</v>
      </c>
      <c r="B39" s="9" t="n">
        <v>100</v>
      </c>
      <c r="D39" s="9" t="inlineStr">
        <is>
          <t>Total Property Type</t>
        </is>
      </c>
    </row>
    <row r="40">
      <c r="A40" s="4" t="n">
        <v>7</v>
      </c>
      <c r="B40" s="4" t="n">
        <v>25</v>
      </c>
      <c r="C40" s="4" t="inlineStr">
        <is>
          <t>Less than 5 years</t>
        </is>
      </c>
      <c r="D40" s="4" t="inlineStr">
        <is>
          <t>Age of Property</t>
        </is>
      </c>
    </row>
    <row r="41">
      <c r="A41" s="4" t="n">
        <v>6</v>
      </c>
      <c r="B41" s="4" t="n">
        <v>21.43</v>
      </c>
      <c r="C41" s="4" t="inlineStr">
        <is>
          <t>5-9 years</t>
        </is>
      </c>
      <c r="D41" s="4" t="inlineStr">
        <is>
          <t>Age of Property</t>
        </is>
      </c>
    </row>
    <row r="42">
      <c r="A42" s="4" t="n">
        <v>10</v>
      </c>
      <c r="B42" s="4" t="n">
        <v>35.71</v>
      </c>
      <c r="C42" s="4" t="inlineStr">
        <is>
          <t>10-19 years</t>
        </is>
      </c>
      <c r="D42" s="4" t="inlineStr">
        <is>
          <t>Age of Property</t>
        </is>
      </c>
    </row>
    <row r="43">
      <c r="A43" s="4" t="n">
        <v>5</v>
      </c>
      <c r="B43" s="4" t="n">
        <v>17.86</v>
      </c>
      <c r="C43" s="4" t="inlineStr">
        <is>
          <t>20+ years</t>
        </is>
      </c>
      <c r="D43" s="4" t="inlineStr">
        <is>
          <t>Age of Property</t>
        </is>
      </c>
    </row>
    <row r="44">
      <c r="A44" s="9" t="n">
        <v>28</v>
      </c>
      <c r="B44" s="9" t="n">
        <v>100</v>
      </c>
      <c r="D44" s="9" t="inlineStr">
        <is>
          <t>Total Age of Property</t>
        </is>
      </c>
    </row>
    <row r="45">
      <c r="A45" s="4" t="n">
        <v>11</v>
      </c>
      <c r="B45" s="4" t="n">
        <v>39.29</v>
      </c>
      <c r="C45" s="4" t="inlineStr">
        <is>
          <t>Less than 100</t>
        </is>
      </c>
      <c r="D45" s="4" t="inlineStr">
        <is>
          <t>Property Size</t>
        </is>
      </c>
    </row>
    <row r="46">
      <c r="A46" s="4" t="n">
        <v>4</v>
      </c>
      <c r="B46" s="4" t="n">
        <v>14.29</v>
      </c>
      <c r="C46" s="4" t="inlineStr">
        <is>
          <t>100-199</t>
        </is>
      </c>
      <c r="D46" s="4" t="inlineStr">
        <is>
          <t>Property Size</t>
        </is>
      </c>
    </row>
    <row r="47">
      <c r="A47" s="4" t="n">
        <v>6</v>
      </c>
      <c r="B47" s="4" t="n">
        <v>21.43</v>
      </c>
      <c r="C47" s="4" t="inlineStr">
        <is>
          <t>200-299</t>
        </is>
      </c>
      <c r="D47" s="4" t="inlineStr">
        <is>
          <t>Property Size</t>
        </is>
      </c>
    </row>
    <row r="48">
      <c r="A48" s="4" t="n">
        <v>3</v>
      </c>
      <c r="B48" s="4" t="n">
        <v>10.71</v>
      </c>
      <c r="C48" s="4" t="inlineStr">
        <is>
          <t>300-399</t>
        </is>
      </c>
      <c r="D48" s="4" t="inlineStr">
        <is>
          <t>Property Size</t>
        </is>
      </c>
    </row>
    <row r="49">
      <c r="A49" s="4" t="n">
        <v>1</v>
      </c>
      <c r="B49" s="4" t="n">
        <v>3.57</v>
      </c>
      <c r="C49" s="4" t="inlineStr">
        <is>
          <t>400-499</t>
        </is>
      </c>
      <c r="D49" s="4" t="inlineStr">
        <is>
          <t>Property Size</t>
        </is>
      </c>
    </row>
    <row r="50">
      <c r="A50" s="4" t="n">
        <v>3</v>
      </c>
      <c r="B50" s="4" t="n">
        <v>10.71</v>
      </c>
      <c r="C50" s="4" t="inlineStr">
        <is>
          <t>500+</t>
        </is>
      </c>
      <c r="D50" s="4" t="inlineStr">
        <is>
          <t>Property Size</t>
        </is>
      </c>
    </row>
    <row r="51">
      <c r="A51" s="9" t="n">
        <v>28</v>
      </c>
      <c r="B51" s="9" t="n">
        <v>100</v>
      </c>
      <c r="D51" s="9" t="inlineStr">
        <is>
          <t>Total Property Size</t>
        </is>
      </c>
    </row>
    <row r="52">
      <c r="A52" s="4" t="n">
        <v>16</v>
      </c>
      <c r="B52" s="4" t="n">
        <v>57.14</v>
      </c>
      <c r="C52" s="4" t="inlineStr">
        <is>
          <t>MARKETRATE</t>
        </is>
      </c>
      <c r="D52" s="4" t="inlineStr">
        <is>
          <t>Rent Type</t>
        </is>
      </c>
    </row>
    <row r="53">
      <c r="A53" s="4" t="n">
        <v>12</v>
      </c>
      <c r="B53" s="4" t="n">
        <v>42.86</v>
      </c>
      <c r="C53" s="4" t="inlineStr">
        <is>
          <t>AFFORDABLE</t>
        </is>
      </c>
      <c r="D53" s="4" t="inlineStr">
        <is>
          <t>Rent Type</t>
        </is>
      </c>
    </row>
    <row r="54">
      <c r="A54" s="9" t="n">
        <v>28</v>
      </c>
      <c r="B54" s="9" t="n">
        <v>100</v>
      </c>
      <c r="D54" s="9" t="inlineStr">
        <is>
          <t>Total Rent Type</t>
        </is>
      </c>
    </row>
    <row r="55"/>
  </sheetData>
  <mergeCells count="2">
    <mergeCell ref="A19:D19"/>
    <mergeCell ref="A1:B1"/>
  </mergeCells>
  <pageMargins left="0.75" right="0.75" top="1" bottom="1" header="0.5" footer="0.5"/>
</worksheet>
</file>

<file path=xl/worksheets/sheet60.xml><?xml version="1.0" encoding="utf-8"?>
<worksheet xmlns="http://schemas.openxmlformats.org/spreadsheetml/2006/main">
  <sheetPr>
    <outlinePr summaryBelow="1" summaryRight="1"/>
    <pageSetUpPr/>
  </sheetPr>
  <dimension ref="A1:D54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7645</v>
      </c>
    </row>
    <row r="3">
      <c r="A3" s="6" t="inlineStr">
        <is>
          <t>Sample (Total number of properties)</t>
        </is>
      </c>
      <c r="B3" s="4" t="n">
        <v>59</v>
      </c>
    </row>
    <row r="4">
      <c r="A4" s="6" t="inlineStr">
        <is>
          <t>Average property taxes per unit</t>
        </is>
      </c>
      <c r="B4" s="7" t="n">
        <v>582</v>
      </c>
    </row>
    <row r="5">
      <c r="A5" s="6" t="inlineStr">
        <is>
          <t>Average payroll expenses per unit</t>
        </is>
      </c>
      <c r="B5" s="7" t="n">
        <v>1348</v>
      </c>
    </row>
    <row r="6">
      <c r="A6" s="6" t="inlineStr">
        <is>
          <t>Average capital expenditures per unit</t>
        </is>
      </c>
      <c r="B6" s="7" t="n">
        <v>245</v>
      </c>
    </row>
    <row r="7">
      <c r="A7" s="6" t="inlineStr">
        <is>
          <t>Average mortgage per unit</t>
        </is>
      </c>
      <c r="B7" s="7" t="n">
        <v>7097</v>
      </c>
    </row>
    <row r="8">
      <c r="A8" s="6" t="inlineStr">
        <is>
          <t>Average total operating expenses per unit</t>
        </is>
      </c>
      <c r="B8" s="7" t="n">
        <v>4265</v>
      </c>
    </row>
    <row r="9">
      <c r="A9" s="6" t="inlineStr">
        <is>
          <t>Average total expenses per unit</t>
        </is>
      </c>
      <c r="B9" s="7" t="n">
        <v>13536</v>
      </c>
    </row>
    <row r="10">
      <c r="A10" s="6" t="inlineStr">
        <is>
          <t>Average total profit per unit</t>
        </is>
      </c>
      <c r="B10" s="7" t="n">
        <v>1774</v>
      </c>
    </row>
    <row r="11">
      <c r="A11" s="6" t="inlineStr">
        <is>
          <t>Property taxes per dollar of rent</t>
        </is>
      </c>
      <c r="B11" s="4" t="inlineStr">
        <is>
          <t>4 cents</t>
        </is>
      </c>
    </row>
    <row r="12">
      <c r="A12" s="6" t="inlineStr">
        <is>
          <t>Payroll expenses per dollar of rent</t>
        </is>
      </c>
      <c r="B12" s="4" t="inlineStr">
        <is>
          <t>9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46 cents</t>
        </is>
      </c>
    </row>
    <row r="15">
      <c r="A15" s="6" t="inlineStr">
        <is>
          <t>Total operating expenses per dollar of rent</t>
        </is>
      </c>
      <c r="B15" s="4" t="inlineStr">
        <is>
          <t>28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12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15</v>
      </c>
      <c r="B21" s="4" t="n">
        <v>25.42</v>
      </c>
      <c r="C21" s="4" t="inlineStr">
        <is>
          <t>80909</t>
        </is>
      </c>
      <c r="D21" s="4" t="inlineStr">
        <is>
          <t>PROPERTYZIPCODE</t>
        </is>
      </c>
    </row>
    <row r="22">
      <c r="A22" s="4" t="n">
        <v>9</v>
      </c>
      <c r="B22" s="4" t="n">
        <v>15.25</v>
      </c>
      <c r="C22" s="4" t="inlineStr">
        <is>
          <t>80918</t>
        </is>
      </c>
      <c r="D22" s="4" t="inlineStr">
        <is>
          <t>PROPERTYZIPCODE</t>
        </is>
      </c>
    </row>
    <row r="23">
      <c r="A23" s="4" t="n">
        <v>7</v>
      </c>
      <c r="B23" s="4" t="n">
        <v>11.86</v>
      </c>
      <c r="C23" s="4" t="inlineStr">
        <is>
          <t>80907</t>
        </is>
      </c>
      <c r="D23" s="4" t="inlineStr">
        <is>
          <t>PROPERTYZIPCODE</t>
        </is>
      </c>
    </row>
    <row r="24">
      <c r="A24" s="4" t="n">
        <v>5</v>
      </c>
      <c r="B24" s="4" t="n">
        <v>8.470000000000001</v>
      </c>
      <c r="C24" s="4" t="inlineStr">
        <is>
          <t>80916</t>
        </is>
      </c>
      <c r="D24" s="4" t="inlineStr">
        <is>
          <t>PROPERTYZIPCODE</t>
        </is>
      </c>
    </row>
    <row r="25">
      <c r="A25" s="4" t="n">
        <v>4</v>
      </c>
      <c r="B25" s="4" t="n">
        <v>6.78</v>
      </c>
      <c r="C25" s="4" t="inlineStr">
        <is>
          <t>80906</t>
        </is>
      </c>
      <c r="D25" s="4" t="inlineStr">
        <is>
          <t>PROPERTYZIPCODE</t>
        </is>
      </c>
    </row>
    <row r="26">
      <c r="A26" s="4" t="n">
        <v>4</v>
      </c>
      <c r="B26" s="4" t="n">
        <v>6.78</v>
      </c>
      <c r="C26" s="4" t="inlineStr">
        <is>
          <t>80903</t>
        </is>
      </c>
      <c r="D26" s="4" t="inlineStr">
        <is>
          <t>PROPERTYZIPCODE</t>
        </is>
      </c>
    </row>
    <row r="27">
      <c r="A27" s="4" t="n">
        <v>3</v>
      </c>
      <c r="B27" s="4" t="n">
        <v>5.08</v>
      </c>
      <c r="C27" s="4" t="inlineStr">
        <is>
          <t>80917</t>
        </is>
      </c>
      <c r="D27" s="4" t="inlineStr">
        <is>
          <t>PROPERTYZIPCODE</t>
        </is>
      </c>
    </row>
    <row r="28">
      <c r="A28" s="4" t="n">
        <v>3</v>
      </c>
      <c r="B28" s="4" t="n">
        <v>5.08</v>
      </c>
      <c r="C28" s="4" t="inlineStr">
        <is>
          <t>80910</t>
        </is>
      </c>
      <c r="D28" s="4" t="inlineStr">
        <is>
          <t>PROPERTYZIPCODE</t>
        </is>
      </c>
    </row>
    <row r="29">
      <c r="A29" s="4" t="n">
        <v>3</v>
      </c>
      <c r="B29" s="4" t="n">
        <v>5.08</v>
      </c>
      <c r="C29" s="4" t="inlineStr">
        <is>
          <t>80904</t>
        </is>
      </c>
      <c r="D29" s="4" t="inlineStr">
        <is>
          <t>PROPERTYZIPCODE</t>
        </is>
      </c>
    </row>
    <row r="30">
      <c r="A30" s="4" t="n">
        <v>1</v>
      </c>
      <c r="B30" s="4" t="n">
        <v>1.69</v>
      </c>
      <c r="C30" s="4" t="inlineStr">
        <is>
          <t>80921</t>
        </is>
      </c>
      <c r="D30" s="4" t="inlineStr">
        <is>
          <t>PROPERTYZIPCODE</t>
        </is>
      </c>
    </row>
    <row r="31">
      <c r="A31" s="4" t="n">
        <v>1</v>
      </c>
      <c r="B31" s="4" t="n">
        <v>1.69</v>
      </c>
      <c r="C31" s="4" t="inlineStr">
        <is>
          <t>80919</t>
        </is>
      </c>
      <c r="D31" s="4" t="inlineStr">
        <is>
          <t>PROPERTYZIPCODE</t>
        </is>
      </c>
    </row>
    <row r="32">
      <c r="A32" s="4" t="n">
        <v>1</v>
      </c>
      <c r="B32" s="4" t="n">
        <v>1.69</v>
      </c>
      <c r="C32" s="4" t="inlineStr">
        <is>
          <t>80905</t>
        </is>
      </c>
      <c r="D32" s="4" t="inlineStr">
        <is>
          <t>PROPERTYZIPCODE</t>
        </is>
      </c>
    </row>
    <row r="33">
      <c r="A33" s="4" t="n">
        <v>1</v>
      </c>
      <c r="B33" s="4" t="n">
        <v>1.69</v>
      </c>
      <c r="C33" s="4" t="inlineStr">
        <is>
          <t>80922</t>
        </is>
      </c>
      <c r="D33" s="4" t="inlineStr">
        <is>
          <t>PROPERTYZIPCODE</t>
        </is>
      </c>
    </row>
    <row r="34">
      <c r="A34" s="4" t="n">
        <v>1</v>
      </c>
      <c r="B34" s="4" t="n">
        <v>1.69</v>
      </c>
      <c r="C34" s="4" t="inlineStr">
        <is>
          <t>80915</t>
        </is>
      </c>
      <c r="D34" s="4" t="inlineStr">
        <is>
          <t>PROPERTYZIPCODE</t>
        </is>
      </c>
    </row>
    <row r="35">
      <c r="A35" s="4" t="n">
        <v>1</v>
      </c>
      <c r="B35" s="4" t="n">
        <v>1.69</v>
      </c>
      <c r="C35" s="4" t="inlineStr">
        <is>
          <t>80817</t>
        </is>
      </c>
      <c r="D35" s="4" t="inlineStr">
        <is>
          <t>PROPERTYZIPCODE</t>
        </is>
      </c>
    </row>
    <row r="36">
      <c r="A36" s="9" t="n">
        <v>59</v>
      </c>
      <c r="B36" s="9" t="n">
        <v>100</v>
      </c>
      <c r="D36" s="9" t="inlineStr">
        <is>
          <t>Total PROPERTYZIPCODE</t>
        </is>
      </c>
    </row>
    <row r="37">
      <c r="A37" s="4" t="n">
        <v>56</v>
      </c>
      <c r="B37" s="4" t="n">
        <v>94.92</v>
      </c>
      <c r="C37" s="4" t="inlineStr">
        <is>
          <t>GARDEN</t>
        </is>
      </c>
      <c r="D37" s="4" t="inlineStr">
        <is>
          <t>Property Type</t>
        </is>
      </c>
    </row>
    <row r="38">
      <c r="A38" s="4" t="n">
        <v>2</v>
      </c>
      <c r="B38" s="4" t="n">
        <v>3.39</v>
      </c>
      <c r="C38" s="4" t="inlineStr">
        <is>
          <t>MANUF</t>
        </is>
      </c>
      <c r="D38" s="4" t="inlineStr">
        <is>
          <t>Property Type</t>
        </is>
      </c>
    </row>
    <row r="39">
      <c r="A39" s="4" t="n">
        <v>1</v>
      </c>
      <c r="B39" s="4" t="n">
        <v>1.69</v>
      </c>
      <c r="C39" s="4" t="inlineStr">
        <is>
          <t>MIDRISE</t>
        </is>
      </c>
      <c r="D39" s="4" t="inlineStr">
        <is>
          <t>Property Type</t>
        </is>
      </c>
    </row>
    <row r="40">
      <c r="A40" s="9" t="n">
        <v>59</v>
      </c>
      <c r="B40" s="9" t="n">
        <v>100</v>
      </c>
      <c r="D40" s="9" t="inlineStr">
        <is>
          <t>Total Property Type</t>
        </is>
      </c>
    </row>
    <row r="41">
      <c r="A41" s="4" t="n">
        <v>3</v>
      </c>
      <c r="B41" s="4" t="n">
        <v>5.08</v>
      </c>
      <c r="C41" s="4" t="inlineStr">
        <is>
          <t>Less than 5 years</t>
        </is>
      </c>
      <c r="D41" s="4" t="inlineStr">
        <is>
          <t>Age of Property</t>
        </is>
      </c>
    </row>
    <row r="42">
      <c r="A42" s="4" t="n">
        <v>21</v>
      </c>
      <c r="B42" s="4" t="n">
        <v>35.59</v>
      </c>
      <c r="C42" s="4" t="inlineStr">
        <is>
          <t>5-9 years</t>
        </is>
      </c>
      <c r="D42" s="4" t="inlineStr">
        <is>
          <t>Age of Property</t>
        </is>
      </c>
    </row>
    <row r="43">
      <c r="A43" s="4" t="n">
        <v>8</v>
      </c>
      <c r="B43" s="4" t="n">
        <v>13.56</v>
      </c>
      <c r="C43" s="4" t="inlineStr">
        <is>
          <t>10-19 years</t>
        </is>
      </c>
      <c r="D43" s="4" t="inlineStr">
        <is>
          <t>Age of Property</t>
        </is>
      </c>
    </row>
    <row r="44">
      <c r="A44" s="4" t="n">
        <v>27</v>
      </c>
      <c r="B44" s="4" t="n">
        <v>45.76</v>
      </c>
      <c r="C44" s="4" t="inlineStr">
        <is>
          <t>20+ years</t>
        </is>
      </c>
      <c r="D44" s="4" t="inlineStr">
        <is>
          <t>Age of Property</t>
        </is>
      </c>
    </row>
    <row r="45">
      <c r="A45" s="9" t="n">
        <v>59</v>
      </c>
      <c r="B45" s="9" t="n">
        <v>100</v>
      </c>
      <c r="D45" s="9" t="inlineStr">
        <is>
          <t>Total Age of Property</t>
        </is>
      </c>
    </row>
    <row r="46">
      <c r="A46" s="4" t="n">
        <v>30</v>
      </c>
      <c r="B46" s="4" t="n">
        <v>50.85</v>
      </c>
      <c r="C46" s="4" t="inlineStr">
        <is>
          <t>Less than 100</t>
        </is>
      </c>
      <c r="D46" s="4" t="inlineStr">
        <is>
          <t>Property Size</t>
        </is>
      </c>
    </row>
    <row r="47">
      <c r="A47" s="4" t="n">
        <v>8</v>
      </c>
      <c r="B47" s="4" t="n">
        <v>13.56</v>
      </c>
      <c r="C47" s="4" t="inlineStr">
        <is>
          <t>100-199</t>
        </is>
      </c>
      <c r="D47" s="4" t="inlineStr">
        <is>
          <t>Property Size</t>
        </is>
      </c>
    </row>
    <row r="48">
      <c r="A48" s="4" t="n">
        <v>16</v>
      </c>
      <c r="B48" s="4" t="n">
        <v>27.12</v>
      </c>
      <c r="C48" s="4" t="inlineStr">
        <is>
          <t>200-299</t>
        </is>
      </c>
      <c r="D48" s="4" t="inlineStr">
        <is>
          <t>Property Size</t>
        </is>
      </c>
    </row>
    <row r="49">
      <c r="A49" s="4" t="n">
        <v>5</v>
      </c>
      <c r="B49" s="4" t="n">
        <v>8.470000000000001</v>
      </c>
      <c r="C49" s="4" t="inlineStr">
        <is>
          <t>300-399</t>
        </is>
      </c>
      <c r="D49" s="4" t="inlineStr">
        <is>
          <t>Property Size</t>
        </is>
      </c>
    </row>
    <row r="50">
      <c r="A50" s="9" t="n">
        <v>59</v>
      </c>
      <c r="B50" s="9" t="n">
        <v>100</v>
      </c>
      <c r="D50" s="9" t="inlineStr">
        <is>
          <t>Total Property Size</t>
        </is>
      </c>
    </row>
    <row r="51">
      <c r="A51" s="4" t="n">
        <v>30</v>
      </c>
      <c r="B51" s="4" t="n">
        <v>50.85</v>
      </c>
      <c r="C51" s="4" t="inlineStr">
        <is>
          <t>AFFORDABLE</t>
        </is>
      </c>
      <c r="D51" s="4" t="inlineStr">
        <is>
          <t>Rent Type</t>
        </is>
      </c>
    </row>
    <row r="52">
      <c r="A52" s="4" t="n">
        <v>29</v>
      </c>
      <c r="B52" s="4" t="n">
        <v>49.15</v>
      </c>
      <c r="C52" s="4" t="inlineStr">
        <is>
          <t>MARKETRATE</t>
        </is>
      </c>
      <c r="D52" s="4" t="inlineStr">
        <is>
          <t>Rent Type</t>
        </is>
      </c>
    </row>
    <row r="53">
      <c r="A53" s="9" t="n">
        <v>59</v>
      </c>
      <c r="B53" s="9" t="n">
        <v>100</v>
      </c>
      <c r="D53" s="9" t="inlineStr">
        <is>
          <t>Total Rent Type</t>
        </is>
      </c>
    </row>
    <row r="54"/>
  </sheetData>
  <mergeCells count="2">
    <mergeCell ref="A19:D19"/>
    <mergeCell ref="A1:B1"/>
  </mergeCells>
  <pageMargins left="0.75" right="0.75" top="1" bottom="1" header="0.5" footer="0.5"/>
</worksheet>
</file>

<file path=xl/worksheets/sheet61.xml><?xml version="1.0" encoding="utf-8"?>
<worksheet xmlns="http://schemas.openxmlformats.org/spreadsheetml/2006/main">
  <sheetPr>
    <outlinePr summaryBelow="1" summaryRight="1"/>
    <pageSetUpPr/>
  </sheetPr>
  <dimension ref="A1:D61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14107</v>
      </c>
    </row>
    <row r="3">
      <c r="A3" s="6" t="inlineStr">
        <is>
          <t>Sample (Total number of properties)</t>
        </is>
      </c>
      <c r="B3" s="4" t="n">
        <v>93</v>
      </c>
    </row>
    <row r="4">
      <c r="A4" s="6" t="inlineStr">
        <is>
          <t>Average property taxes per unit</t>
        </is>
      </c>
      <c r="B4" s="7" t="n">
        <v>1157</v>
      </c>
    </row>
    <row r="5">
      <c r="A5" s="6" t="inlineStr">
        <is>
          <t>Average payroll expenses per unit</t>
        </is>
      </c>
      <c r="B5" s="7" t="n">
        <v>1231</v>
      </c>
    </row>
    <row r="6">
      <c r="A6" s="6" t="inlineStr">
        <is>
          <t>Average capital expenditures per unit</t>
        </is>
      </c>
      <c r="B6" s="7" t="n">
        <v>255</v>
      </c>
    </row>
    <row r="7">
      <c r="A7" s="6" t="inlineStr">
        <is>
          <t>Average mortgage per unit</t>
        </is>
      </c>
      <c r="B7" s="7" t="n">
        <v>8306</v>
      </c>
    </row>
    <row r="8">
      <c r="A8" s="6" t="inlineStr">
        <is>
          <t>Average total operating expenses per unit</t>
        </is>
      </c>
      <c r="B8" s="7" t="n">
        <v>5405</v>
      </c>
    </row>
    <row r="9">
      <c r="A9" s="6" t="inlineStr">
        <is>
          <t>Average total expenses per unit</t>
        </is>
      </c>
      <c r="B9" s="7" t="n">
        <v>16353</v>
      </c>
    </row>
    <row r="10">
      <c r="A10" s="6" t="inlineStr">
        <is>
          <t>Average total profit per unit</t>
        </is>
      </c>
      <c r="B10" s="7" t="n">
        <v>2104</v>
      </c>
    </row>
    <row r="11">
      <c r="A11" s="6" t="inlineStr">
        <is>
          <t>Property taxes per dollar of rent</t>
        </is>
      </c>
      <c r="B11" s="4" t="inlineStr">
        <is>
          <t>6 cents</t>
        </is>
      </c>
    </row>
    <row r="12">
      <c r="A12" s="6" t="inlineStr">
        <is>
          <t>Payroll expenses per dollar of rent</t>
        </is>
      </c>
      <c r="B12" s="4" t="inlineStr">
        <is>
          <t>7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45 cents</t>
        </is>
      </c>
    </row>
    <row r="15">
      <c r="A15" s="6" t="inlineStr">
        <is>
          <t>Total operating expenses per dollar of rent</t>
        </is>
      </c>
      <c r="B15" s="4" t="inlineStr">
        <is>
          <t>29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22</v>
      </c>
      <c r="B21" s="4" t="n">
        <v>23.66</v>
      </c>
      <c r="C21" s="4" t="inlineStr">
        <is>
          <t>80010</t>
        </is>
      </c>
      <c r="D21" s="4" t="inlineStr">
        <is>
          <t>PROPERTYZIPCODE</t>
        </is>
      </c>
    </row>
    <row r="22">
      <c r="A22" s="4" t="n">
        <v>13</v>
      </c>
      <c r="B22" s="4" t="n">
        <v>13.98</v>
      </c>
      <c r="C22" s="4" t="inlineStr">
        <is>
          <t>80011</t>
        </is>
      </c>
      <c r="D22" s="4" t="inlineStr">
        <is>
          <t>PROPERTYZIPCODE</t>
        </is>
      </c>
    </row>
    <row r="23">
      <c r="A23" s="4" t="n">
        <v>12</v>
      </c>
      <c r="B23" s="4" t="n">
        <v>12.9</v>
      </c>
      <c r="C23" s="4" t="inlineStr">
        <is>
          <t>80012</t>
        </is>
      </c>
      <c r="D23" s="4" t="inlineStr">
        <is>
          <t>PROPERTYZIPCODE</t>
        </is>
      </c>
    </row>
    <row r="24">
      <c r="A24" s="4" t="n">
        <v>9</v>
      </c>
      <c r="B24" s="4" t="n">
        <v>9.68</v>
      </c>
      <c r="C24" s="4" t="inlineStr">
        <is>
          <t>80120</t>
        </is>
      </c>
      <c r="D24" s="4" t="inlineStr">
        <is>
          <t>PROPERTYZIPCODE</t>
        </is>
      </c>
    </row>
    <row r="25">
      <c r="A25" s="4" t="n">
        <v>7</v>
      </c>
      <c r="B25" s="4" t="n">
        <v>7.53</v>
      </c>
      <c r="C25" s="4" t="inlineStr">
        <is>
          <t>80113</t>
        </is>
      </c>
      <c r="D25" s="4" t="inlineStr">
        <is>
          <t>PROPERTYZIPCODE</t>
        </is>
      </c>
    </row>
    <row r="26">
      <c r="A26" s="4" t="n">
        <v>6</v>
      </c>
      <c r="B26" s="4" t="n">
        <v>6.45</v>
      </c>
      <c r="C26" s="4" t="inlineStr">
        <is>
          <t>80110</t>
        </is>
      </c>
      <c r="D26" s="4" t="inlineStr">
        <is>
          <t>PROPERTYZIPCODE</t>
        </is>
      </c>
    </row>
    <row r="27">
      <c r="A27" s="4" t="n">
        <v>6</v>
      </c>
      <c r="B27" s="4" t="n">
        <v>6.45</v>
      </c>
      <c r="C27" s="4" t="inlineStr">
        <is>
          <t>80247</t>
        </is>
      </c>
      <c r="D27" s="4" t="inlineStr">
        <is>
          <t>PROPERTYZIPCODE</t>
        </is>
      </c>
    </row>
    <row r="28">
      <c r="A28" s="4" t="n">
        <v>3</v>
      </c>
      <c r="B28" s="4" t="n">
        <v>3.23</v>
      </c>
      <c r="C28" s="4" t="inlineStr">
        <is>
          <t>80231</t>
        </is>
      </c>
      <c r="D28" s="4" t="inlineStr">
        <is>
          <t>PROPERTYZIPCODE</t>
        </is>
      </c>
    </row>
    <row r="29">
      <c r="A29" s="4" t="n">
        <v>2</v>
      </c>
      <c r="B29" s="4" t="n">
        <v>2.15</v>
      </c>
      <c r="C29" s="4" t="inlineStr">
        <is>
          <t>80112</t>
        </is>
      </c>
      <c r="D29" s="4" t="inlineStr">
        <is>
          <t>PROPERTYZIPCODE</t>
        </is>
      </c>
    </row>
    <row r="30">
      <c r="A30" s="4" t="n">
        <v>2</v>
      </c>
      <c r="B30" s="4" t="n">
        <v>2.15</v>
      </c>
      <c r="C30" s="4" t="inlineStr">
        <is>
          <t>80014</t>
        </is>
      </c>
      <c r="D30" s="4" t="inlineStr">
        <is>
          <t>PROPERTYZIPCODE</t>
        </is>
      </c>
    </row>
    <row r="31">
      <c r="A31" s="4" t="n">
        <v>2</v>
      </c>
      <c r="B31" s="4" t="n">
        <v>2.15</v>
      </c>
      <c r="C31" s="4" t="inlineStr">
        <is>
          <t>80236</t>
        </is>
      </c>
      <c r="D31" s="4" t="inlineStr">
        <is>
          <t>PROPERTYZIPCODE</t>
        </is>
      </c>
    </row>
    <row r="32">
      <c r="A32" s="4" t="n">
        <v>1</v>
      </c>
      <c r="B32" s="4" t="n">
        <v>1.08</v>
      </c>
      <c r="C32" s="4" t="inlineStr">
        <is>
          <t>80122</t>
        </is>
      </c>
      <c r="D32" s="4" t="inlineStr">
        <is>
          <t>PROPERTYZIPCODE</t>
        </is>
      </c>
    </row>
    <row r="33">
      <c r="A33" s="4" t="n">
        <v>1</v>
      </c>
      <c r="B33" s="4" t="n">
        <v>1.08</v>
      </c>
      <c r="C33" s="4" t="inlineStr">
        <is>
          <t>80111</t>
        </is>
      </c>
      <c r="D33" s="4" t="inlineStr">
        <is>
          <t>PROPERTYZIPCODE</t>
        </is>
      </c>
    </row>
    <row r="34">
      <c r="A34" s="4" t="n">
        <v>1</v>
      </c>
      <c r="B34" s="4" t="n">
        <v>1.08</v>
      </c>
      <c r="C34" s="4" t="inlineStr">
        <is>
          <t>80016</t>
        </is>
      </c>
      <c r="D34" s="4" t="inlineStr">
        <is>
          <t>PROPERTYZIPCODE</t>
        </is>
      </c>
    </row>
    <row r="35">
      <c r="A35" s="4" t="n">
        <v>1</v>
      </c>
      <c r="B35" s="4" t="n">
        <v>1.08</v>
      </c>
      <c r="C35" s="4" t="inlineStr">
        <is>
          <t>80123</t>
        </is>
      </c>
      <c r="D35" s="4" t="inlineStr">
        <is>
          <t>PROPERTYZIPCODE</t>
        </is>
      </c>
    </row>
    <row r="36">
      <c r="A36" s="4" t="n">
        <v>1</v>
      </c>
      <c r="B36" s="4" t="n">
        <v>1.08</v>
      </c>
      <c r="C36" s="4" t="inlineStr">
        <is>
          <t>80013</t>
        </is>
      </c>
      <c r="D36" s="4" t="inlineStr">
        <is>
          <t>PROPERTYZIPCODE</t>
        </is>
      </c>
    </row>
    <row r="37">
      <c r="A37" s="4" t="n">
        <v>1</v>
      </c>
      <c r="B37" s="4" t="n">
        <v>1.08</v>
      </c>
      <c r="C37" s="4" t="inlineStr">
        <is>
          <t>80017</t>
        </is>
      </c>
      <c r="D37" s="4" t="inlineStr">
        <is>
          <t>PROPERTYZIPCODE</t>
        </is>
      </c>
    </row>
    <row r="38">
      <c r="A38" s="4" t="n">
        <v>1</v>
      </c>
      <c r="B38" s="4" t="n">
        <v>1.08</v>
      </c>
      <c r="C38" s="4" t="inlineStr">
        <is>
          <t>80128</t>
        </is>
      </c>
      <c r="D38" s="4" t="inlineStr">
        <is>
          <t>PROPERTYZIPCODE</t>
        </is>
      </c>
    </row>
    <row r="39">
      <c r="A39" s="4" t="n">
        <v>1</v>
      </c>
      <c r="B39" s="4" t="n">
        <v>1.08</v>
      </c>
      <c r="C39" s="4" t="inlineStr">
        <is>
          <t>80201</t>
        </is>
      </c>
      <c r="D39" s="4" t="inlineStr">
        <is>
          <t>PROPERTYZIPCODE</t>
        </is>
      </c>
    </row>
    <row r="40">
      <c r="A40" s="4" t="n">
        <v>1</v>
      </c>
      <c r="B40" s="4" t="n">
        <v>1.08</v>
      </c>
      <c r="C40" s="4" t="inlineStr">
        <is>
          <t>80817</t>
        </is>
      </c>
      <c r="D40" s="4" t="inlineStr">
        <is>
          <t>PROPERTYZIPCODE</t>
        </is>
      </c>
    </row>
    <row r="41">
      <c r="A41" s="9" t="n">
        <v>93</v>
      </c>
      <c r="B41" s="9" t="n">
        <v>100</v>
      </c>
      <c r="D41" s="9" t="inlineStr">
        <is>
          <t>Total PROPERTYZIPCODE</t>
        </is>
      </c>
    </row>
    <row r="42">
      <c r="A42" s="4" t="n">
        <v>86</v>
      </c>
      <c r="B42" s="4" t="n">
        <v>92.47</v>
      </c>
      <c r="C42" s="4" t="inlineStr">
        <is>
          <t>GARDEN</t>
        </is>
      </c>
      <c r="D42" s="4" t="inlineStr">
        <is>
          <t>Property Type</t>
        </is>
      </c>
    </row>
    <row r="43">
      <c r="A43" s="4" t="n">
        <v>5</v>
      </c>
      <c r="B43" s="4" t="n">
        <v>5.38</v>
      </c>
      <c r="C43" s="4" t="inlineStr">
        <is>
          <t>MIDRISE</t>
        </is>
      </c>
      <c r="D43" s="4" t="inlineStr">
        <is>
          <t>Property Type</t>
        </is>
      </c>
    </row>
    <row r="44">
      <c r="A44" s="4" t="n">
        <v>2</v>
      </c>
      <c r="B44" s="4" t="n">
        <v>2.15</v>
      </c>
      <c r="C44" s="4" t="inlineStr">
        <is>
          <t>MANUF</t>
        </is>
      </c>
      <c r="D44" s="4" t="inlineStr">
        <is>
          <t>Property Type</t>
        </is>
      </c>
    </row>
    <row r="45">
      <c r="A45" s="9" t="n">
        <v>93</v>
      </c>
      <c r="B45" s="9" t="n">
        <v>100</v>
      </c>
      <c r="D45" s="9" t="inlineStr">
        <is>
          <t>Total Property Type</t>
        </is>
      </c>
    </row>
    <row r="46">
      <c r="A46" s="4" t="n">
        <v>11</v>
      </c>
      <c r="B46" s="4" t="n">
        <v>11.83</v>
      </c>
      <c r="C46" s="4" t="inlineStr">
        <is>
          <t>Less than 5 years</t>
        </is>
      </c>
      <c r="D46" s="4" t="inlineStr">
        <is>
          <t>Age of Property</t>
        </is>
      </c>
    </row>
    <row r="47">
      <c r="A47" s="4" t="n">
        <v>33</v>
      </c>
      <c r="B47" s="4" t="n">
        <v>35.48</v>
      </c>
      <c r="C47" s="4" t="inlineStr">
        <is>
          <t>5-9 years</t>
        </is>
      </c>
      <c r="D47" s="4" t="inlineStr">
        <is>
          <t>Age of Property</t>
        </is>
      </c>
    </row>
    <row r="48">
      <c r="A48" s="4" t="n">
        <v>15</v>
      </c>
      <c r="B48" s="4" t="n">
        <v>16.13</v>
      </c>
      <c r="C48" s="4" t="inlineStr">
        <is>
          <t>10-19 years</t>
        </is>
      </c>
      <c r="D48" s="4" t="inlineStr">
        <is>
          <t>Age of Property</t>
        </is>
      </c>
    </row>
    <row r="49">
      <c r="A49" s="4" t="n">
        <v>34</v>
      </c>
      <c r="B49" s="4" t="n">
        <v>36.56</v>
      </c>
      <c r="C49" s="4" t="inlineStr">
        <is>
          <t>20+ years</t>
        </is>
      </c>
      <c r="D49" s="4" t="inlineStr">
        <is>
          <t>Age of Property</t>
        </is>
      </c>
    </row>
    <row r="50">
      <c r="A50" s="9" t="n">
        <v>93</v>
      </c>
      <c r="B50" s="9" t="n">
        <v>100</v>
      </c>
      <c r="D50" s="9" t="inlineStr">
        <is>
          <t>Total Age of Property</t>
        </is>
      </c>
    </row>
    <row r="51">
      <c r="A51" s="4" t="n">
        <v>54</v>
      </c>
      <c r="B51" s="4" t="n">
        <v>58.06</v>
      </c>
      <c r="C51" s="4" t="inlineStr">
        <is>
          <t>Less than 100</t>
        </is>
      </c>
      <c r="D51" s="4" t="inlineStr">
        <is>
          <t>Property Size</t>
        </is>
      </c>
    </row>
    <row r="52">
      <c r="A52" s="4" t="n">
        <v>12</v>
      </c>
      <c r="B52" s="4" t="n">
        <v>12.9</v>
      </c>
      <c r="C52" s="4" t="inlineStr">
        <is>
          <t>100-199</t>
        </is>
      </c>
      <c r="D52" s="4" t="inlineStr">
        <is>
          <t>Property Size</t>
        </is>
      </c>
    </row>
    <row r="53">
      <c r="A53" s="4" t="n">
        <v>10</v>
      </c>
      <c r="B53" s="4" t="n">
        <v>10.75</v>
      </c>
      <c r="C53" s="4" t="inlineStr">
        <is>
          <t>200-299</t>
        </is>
      </c>
      <c r="D53" s="4" t="inlineStr">
        <is>
          <t>Property Size</t>
        </is>
      </c>
    </row>
    <row r="54">
      <c r="A54" s="4" t="n">
        <v>4</v>
      </c>
      <c r="B54" s="4" t="n">
        <v>4.3</v>
      </c>
      <c r="C54" s="4" t="inlineStr">
        <is>
          <t>300-399</t>
        </is>
      </c>
      <c r="D54" s="4" t="inlineStr">
        <is>
          <t>Property Size</t>
        </is>
      </c>
    </row>
    <row r="55">
      <c r="A55" s="4" t="n">
        <v>8</v>
      </c>
      <c r="B55" s="4" t="n">
        <v>8.6</v>
      </c>
      <c r="C55" s="4" t="inlineStr">
        <is>
          <t>400-499</t>
        </is>
      </c>
      <c r="D55" s="4" t="inlineStr">
        <is>
          <t>Property Size</t>
        </is>
      </c>
    </row>
    <row r="56">
      <c r="A56" s="4" t="n">
        <v>5</v>
      </c>
      <c r="B56" s="4" t="n">
        <v>5.38</v>
      </c>
      <c r="C56" s="4" t="inlineStr">
        <is>
          <t>500+</t>
        </is>
      </c>
      <c r="D56" s="4" t="inlineStr">
        <is>
          <t>Property Size</t>
        </is>
      </c>
    </row>
    <row r="57">
      <c r="A57" s="9" t="n">
        <v>93</v>
      </c>
      <c r="B57" s="9" t="n">
        <v>100</v>
      </c>
      <c r="D57" s="9" t="inlineStr">
        <is>
          <t>Total Property Size</t>
        </is>
      </c>
    </row>
    <row r="58">
      <c r="A58" s="4" t="n">
        <v>60</v>
      </c>
      <c r="B58" s="4" t="n">
        <v>64.52</v>
      </c>
      <c r="C58" s="4" t="inlineStr">
        <is>
          <t>AFFORDABLE</t>
        </is>
      </c>
      <c r="D58" s="4" t="inlineStr">
        <is>
          <t>Rent Type</t>
        </is>
      </c>
    </row>
    <row r="59">
      <c r="A59" s="4" t="n">
        <v>33</v>
      </c>
      <c r="B59" s="4" t="n">
        <v>35.48</v>
      </c>
      <c r="C59" s="4" t="inlineStr">
        <is>
          <t>MARKETRATE</t>
        </is>
      </c>
      <c r="D59" s="4" t="inlineStr">
        <is>
          <t>Rent Type</t>
        </is>
      </c>
    </row>
    <row r="60">
      <c r="A60" s="9" t="n">
        <v>93</v>
      </c>
      <c r="B60" s="9" t="n">
        <v>100</v>
      </c>
      <c r="D60" s="9" t="inlineStr">
        <is>
          <t>Total Rent Type</t>
        </is>
      </c>
    </row>
    <row r="61"/>
  </sheetData>
  <mergeCells count="2">
    <mergeCell ref="A19:D19"/>
    <mergeCell ref="A1:B1"/>
  </mergeCells>
  <pageMargins left="0.75" right="0.75" top="1" bottom="1" header="0.5" footer="0.5"/>
</worksheet>
</file>

<file path=xl/worksheets/sheet62.xml><?xml version="1.0" encoding="utf-8"?>
<worksheet xmlns="http://schemas.openxmlformats.org/spreadsheetml/2006/main">
  <sheetPr>
    <outlinePr summaryBelow="1" summaryRight="1"/>
    <pageSetUpPr/>
  </sheetPr>
  <dimension ref="A1:D59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10546</v>
      </c>
    </row>
    <row r="3">
      <c r="A3" s="6" t="inlineStr">
        <is>
          <t>Sample (Total number of properties)</t>
        </is>
      </c>
      <c r="B3" s="4" t="n">
        <v>88</v>
      </c>
    </row>
    <row r="4">
      <c r="A4" s="6" t="inlineStr">
        <is>
          <t>Average property taxes per unit</t>
        </is>
      </c>
      <c r="B4" s="7" t="n">
        <v>1314</v>
      </c>
    </row>
    <row r="5">
      <c r="A5" s="6" t="inlineStr">
        <is>
          <t>Average payroll expenses per unit</t>
        </is>
      </c>
      <c r="B5" s="7" t="n">
        <v>1174</v>
      </c>
    </row>
    <row r="6">
      <c r="A6" s="6" t="inlineStr">
        <is>
          <t>Average capital expenditures per unit</t>
        </is>
      </c>
      <c r="B6" s="7" t="n">
        <v>241</v>
      </c>
    </row>
    <row r="7">
      <c r="A7" s="6" t="inlineStr">
        <is>
          <t>Average mortgage per unit</t>
        </is>
      </c>
      <c r="B7" s="7" t="n">
        <v>9503</v>
      </c>
    </row>
    <row r="8">
      <c r="A8" s="6" t="inlineStr">
        <is>
          <t>Average total operating expenses per unit</t>
        </is>
      </c>
      <c r="B8" s="7" t="n">
        <v>5154</v>
      </c>
    </row>
    <row r="9">
      <c r="A9" s="6" t="inlineStr">
        <is>
          <t>Average total expenses per unit</t>
        </is>
      </c>
      <c r="B9" s="7" t="n">
        <v>17387</v>
      </c>
    </row>
    <row r="10">
      <c r="A10" s="6" t="inlineStr">
        <is>
          <t>Average total profit per unit</t>
        </is>
      </c>
      <c r="B10" s="7" t="n">
        <v>2376</v>
      </c>
    </row>
    <row r="11">
      <c r="A11" s="6" t="inlineStr">
        <is>
          <t>Property taxes per dollar of rent</t>
        </is>
      </c>
      <c r="B11" s="4" t="inlineStr">
        <is>
          <t>7 cents</t>
        </is>
      </c>
    </row>
    <row r="12">
      <c r="A12" s="6" t="inlineStr">
        <is>
          <t>Payroll expenses per dollar of rent</t>
        </is>
      </c>
      <c r="B12" s="4" t="inlineStr">
        <is>
          <t>6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48 cents</t>
        </is>
      </c>
    </row>
    <row r="15">
      <c r="A15" s="6" t="inlineStr">
        <is>
          <t>Total operating expenses per dollar of rent</t>
        </is>
      </c>
      <c r="B15" s="4" t="inlineStr">
        <is>
          <t>26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12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22</v>
      </c>
      <c r="B21" s="4" t="n">
        <v>25</v>
      </c>
      <c r="C21" s="4" t="inlineStr">
        <is>
          <t>80214</t>
        </is>
      </c>
      <c r="D21" s="4" t="inlineStr">
        <is>
          <t>PROPERTYZIPCODE</t>
        </is>
      </c>
    </row>
    <row r="22">
      <c r="A22" s="4" t="n">
        <v>16</v>
      </c>
      <c r="B22" s="4" t="n">
        <v>18.18</v>
      </c>
      <c r="C22" s="4" t="inlineStr">
        <is>
          <t>80226</t>
        </is>
      </c>
      <c r="D22" s="4" t="inlineStr">
        <is>
          <t>PROPERTYZIPCODE</t>
        </is>
      </c>
    </row>
    <row r="23">
      <c r="A23" s="4" t="n">
        <v>9</v>
      </c>
      <c r="B23" s="4" t="n">
        <v>10.23</v>
      </c>
      <c r="C23" s="4" t="inlineStr">
        <is>
          <t>80033</t>
        </is>
      </c>
      <c r="D23" s="4" t="inlineStr">
        <is>
          <t>PROPERTYZIPCODE</t>
        </is>
      </c>
    </row>
    <row r="24">
      <c r="A24" s="4" t="n">
        <v>7</v>
      </c>
      <c r="B24" s="4" t="n">
        <v>7.95</v>
      </c>
      <c r="C24" s="4" t="inlineStr">
        <is>
          <t>80004</t>
        </is>
      </c>
      <c r="D24" s="4" t="inlineStr">
        <is>
          <t>PROPERTYZIPCODE</t>
        </is>
      </c>
    </row>
    <row r="25">
      <c r="A25" s="4" t="n">
        <v>6</v>
      </c>
      <c r="B25" s="4" t="n">
        <v>6.82</v>
      </c>
      <c r="C25" s="4" t="inlineStr">
        <is>
          <t>80021</t>
        </is>
      </c>
      <c r="D25" s="4" t="inlineStr">
        <is>
          <t>PROPERTYZIPCODE</t>
        </is>
      </c>
    </row>
    <row r="26">
      <c r="A26" s="4" t="n">
        <v>5</v>
      </c>
      <c r="B26" s="4" t="n">
        <v>5.68</v>
      </c>
      <c r="C26" s="4" t="inlineStr">
        <is>
          <t>80215</t>
        </is>
      </c>
      <c r="D26" s="4" t="inlineStr">
        <is>
          <t>PROPERTYZIPCODE</t>
        </is>
      </c>
    </row>
    <row r="27">
      <c r="A27" s="4" t="n">
        <v>5</v>
      </c>
      <c r="B27" s="4" t="n">
        <v>5.68</v>
      </c>
      <c r="C27" s="4" t="inlineStr">
        <is>
          <t>80401</t>
        </is>
      </c>
      <c r="D27" s="4" t="inlineStr">
        <is>
          <t>PROPERTYZIPCODE</t>
        </is>
      </c>
    </row>
    <row r="28">
      <c r="A28" s="4" t="n">
        <v>4</v>
      </c>
      <c r="B28" s="4" t="n">
        <v>4.55</v>
      </c>
      <c r="C28" s="4" t="inlineStr">
        <is>
          <t>80003</t>
        </is>
      </c>
      <c r="D28" s="4" t="inlineStr">
        <is>
          <t>PROPERTYZIPCODE</t>
        </is>
      </c>
    </row>
    <row r="29">
      <c r="A29" s="4" t="n">
        <v>3</v>
      </c>
      <c r="B29" s="4" t="n">
        <v>3.41</v>
      </c>
      <c r="C29" s="4" t="inlineStr">
        <is>
          <t>80227</t>
        </is>
      </c>
      <c r="D29" s="4" t="inlineStr">
        <is>
          <t>PROPERTYZIPCODE</t>
        </is>
      </c>
    </row>
    <row r="30">
      <c r="A30" s="4" t="n">
        <v>3</v>
      </c>
      <c r="B30" s="4" t="n">
        <v>3.41</v>
      </c>
      <c r="C30" s="4" t="inlineStr">
        <is>
          <t>80232</t>
        </is>
      </c>
      <c r="D30" s="4" t="inlineStr">
        <is>
          <t>PROPERTYZIPCODE</t>
        </is>
      </c>
    </row>
    <row r="31">
      <c r="A31" s="4" t="n">
        <v>2</v>
      </c>
      <c r="B31" s="4" t="n">
        <v>2.27</v>
      </c>
      <c r="C31" s="4" t="inlineStr">
        <is>
          <t>80002</t>
        </is>
      </c>
      <c r="D31" s="4" t="inlineStr">
        <is>
          <t>PROPERTYZIPCODE</t>
        </is>
      </c>
    </row>
    <row r="32">
      <c r="A32" s="4" t="n">
        <v>1</v>
      </c>
      <c r="B32" s="4" t="n">
        <v>1.14</v>
      </c>
      <c r="C32" s="4" t="inlineStr">
        <is>
          <t>80020</t>
        </is>
      </c>
      <c r="D32" s="4" t="inlineStr">
        <is>
          <t>PROPERTYZIPCODE</t>
        </is>
      </c>
    </row>
    <row r="33">
      <c r="A33" s="4" t="n">
        <v>1</v>
      </c>
      <c r="B33" s="4" t="n">
        <v>1.14</v>
      </c>
      <c r="C33" s="4" t="inlineStr">
        <is>
          <t>80127</t>
        </is>
      </c>
      <c r="D33" s="4" t="inlineStr">
        <is>
          <t>PROPERTYZIPCODE</t>
        </is>
      </c>
    </row>
    <row r="34">
      <c r="A34" s="4" t="n">
        <v>1</v>
      </c>
      <c r="B34" s="4" t="n">
        <v>1.14</v>
      </c>
      <c r="C34" s="4" t="inlineStr">
        <is>
          <t>80023</t>
        </is>
      </c>
      <c r="D34" s="4" t="inlineStr">
        <is>
          <t>PROPERTYZIPCODE</t>
        </is>
      </c>
    </row>
    <row r="35">
      <c r="A35" s="4" t="n">
        <v>1</v>
      </c>
      <c r="B35" s="4" t="n">
        <v>1.14</v>
      </c>
      <c r="C35" s="4" t="inlineStr">
        <is>
          <t>80123</t>
        </is>
      </c>
      <c r="D35" s="4" t="inlineStr">
        <is>
          <t>PROPERTYZIPCODE</t>
        </is>
      </c>
    </row>
    <row r="36">
      <c r="A36" s="4" t="n">
        <v>1</v>
      </c>
      <c r="B36" s="4" t="n">
        <v>1.14</v>
      </c>
      <c r="C36" s="4" t="inlineStr">
        <is>
          <t>80228</t>
        </is>
      </c>
      <c r="D36" s="4" t="inlineStr">
        <is>
          <t>PROPERTYZIPCODE</t>
        </is>
      </c>
    </row>
    <row r="37">
      <c r="A37" s="4" t="n">
        <v>1</v>
      </c>
      <c r="B37" s="4" t="n">
        <v>1.14</v>
      </c>
      <c r="C37" s="4" t="inlineStr">
        <is>
          <t>81212</t>
        </is>
      </c>
      <c r="D37" s="4" t="inlineStr">
        <is>
          <t>PROPERTYZIPCODE</t>
        </is>
      </c>
    </row>
    <row r="38">
      <c r="A38" s="9" t="n">
        <v>88</v>
      </c>
      <c r="B38" s="9" t="n">
        <v>100</v>
      </c>
      <c r="D38" s="9" t="inlineStr">
        <is>
          <t>Total PROPERTYZIPCODE</t>
        </is>
      </c>
    </row>
    <row r="39">
      <c r="A39" s="4" t="n">
        <v>80</v>
      </c>
      <c r="B39" s="4" t="n">
        <v>90.91</v>
      </c>
      <c r="C39" s="4" t="inlineStr">
        <is>
          <t>GARDEN</t>
        </is>
      </c>
      <c r="D39" s="4" t="inlineStr">
        <is>
          <t>Property Type</t>
        </is>
      </c>
    </row>
    <row r="40">
      <c r="A40" s="4" t="n">
        <v>4</v>
      </c>
      <c r="B40" s="4" t="n">
        <v>4.55</v>
      </c>
      <c r="C40" s="4" t="inlineStr">
        <is>
          <t>MIDRISE</t>
        </is>
      </c>
      <c r="D40" s="4" t="inlineStr">
        <is>
          <t>Property Type</t>
        </is>
      </c>
    </row>
    <row r="41">
      <c r="A41" s="4" t="n">
        <v>3</v>
      </c>
      <c r="B41" s="4" t="n">
        <v>3.41</v>
      </c>
      <c r="C41" s="4" t="inlineStr">
        <is>
          <t>SENIOR</t>
        </is>
      </c>
      <c r="D41" s="4" t="inlineStr">
        <is>
          <t>Property Type</t>
        </is>
      </c>
    </row>
    <row r="42">
      <c r="A42" s="4" t="n">
        <v>1</v>
      </c>
      <c r="B42" s="4" t="n">
        <v>1.14</v>
      </c>
      <c r="C42" s="4" t="inlineStr">
        <is>
          <t>MANUF</t>
        </is>
      </c>
      <c r="D42" s="4" t="inlineStr">
        <is>
          <t>Property Type</t>
        </is>
      </c>
    </row>
    <row r="43">
      <c r="A43" s="9" t="n">
        <v>88</v>
      </c>
      <c r="B43" s="9" t="n">
        <v>100</v>
      </c>
      <c r="D43" s="9" t="inlineStr">
        <is>
          <t>Total Property Type</t>
        </is>
      </c>
    </row>
    <row r="44">
      <c r="A44" s="4" t="n">
        <v>10</v>
      </c>
      <c r="B44" s="4" t="n">
        <v>11.36</v>
      </c>
      <c r="C44" s="4" t="inlineStr">
        <is>
          <t>Less than 5 years</t>
        </is>
      </c>
      <c r="D44" s="4" t="inlineStr">
        <is>
          <t>Age of Property</t>
        </is>
      </c>
    </row>
    <row r="45">
      <c r="A45" s="4" t="n">
        <v>39</v>
      </c>
      <c r="B45" s="4" t="n">
        <v>44.32</v>
      </c>
      <c r="C45" s="4" t="inlineStr">
        <is>
          <t>5-9 years</t>
        </is>
      </c>
      <c r="D45" s="4" t="inlineStr">
        <is>
          <t>Age of Property</t>
        </is>
      </c>
    </row>
    <row r="46">
      <c r="A46" s="4" t="n">
        <v>12</v>
      </c>
      <c r="B46" s="4" t="n">
        <v>13.64</v>
      </c>
      <c r="C46" s="4" t="inlineStr">
        <is>
          <t>10-19 years</t>
        </is>
      </c>
      <c r="D46" s="4" t="inlineStr">
        <is>
          <t>Age of Property</t>
        </is>
      </c>
    </row>
    <row r="47">
      <c r="A47" s="4" t="n">
        <v>27</v>
      </c>
      <c r="B47" s="4" t="n">
        <v>30.68</v>
      </c>
      <c r="C47" s="4" t="inlineStr">
        <is>
          <t>20+ years</t>
        </is>
      </c>
      <c r="D47" s="4" t="inlineStr">
        <is>
          <t>Age of Property</t>
        </is>
      </c>
    </row>
    <row r="48">
      <c r="A48" s="9" t="n">
        <v>88</v>
      </c>
      <c r="B48" s="9" t="n">
        <v>100</v>
      </c>
      <c r="D48" s="9" t="inlineStr">
        <is>
          <t>Total Age of Property</t>
        </is>
      </c>
    </row>
    <row r="49">
      <c r="A49" s="4" t="n">
        <v>59</v>
      </c>
      <c r="B49" s="4" t="n">
        <v>67.05</v>
      </c>
      <c r="C49" s="4" t="inlineStr">
        <is>
          <t>Less than 100</t>
        </is>
      </c>
      <c r="D49" s="4" t="inlineStr">
        <is>
          <t>Property Size</t>
        </is>
      </c>
    </row>
    <row r="50">
      <c r="A50" s="4" t="n">
        <v>7</v>
      </c>
      <c r="B50" s="4" t="n">
        <v>7.95</v>
      </c>
      <c r="C50" s="4" t="inlineStr">
        <is>
          <t>100-199</t>
        </is>
      </c>
      <c r="D50" s="4" t="inlineStr">
        <is>
          <t>Property Size</t>
        </is>
      </c>
    </row>
    <row r="51">
      <c r="A51" s="4" t="n">
        <v>10</v>
      </c>
      <c r="B51" s="4" t="n">
        <v>11.36</v>
      </c>
      <c r="C51" s="4" t="inlineStr">
        <is>
          <t>200-299</t>
        </is>
      </c>
      <c r="D51" s="4" t="inlineStr">
        <is>
          <t>Property Size</t>
        </is>
      </c>
    </row>
    <row r="52">
      <c r="A52" s="4" t="n">
        <v>5</v>
      </c>
      <c r="B52" s="4" t="n">
        <v>5.68</v>
      </c>
      <c r="C52" s="4" t="inlineStr">
        <is>
          <t>300-399</t>
        </is>
      </c>
      <c r="D52" s="4" t="inlineStr">
        <is>
          <t>Property Size</t>
        </is>
      </c>
    </row>
    <row r="53">
      <c r="A53" s="4" t="n">
        <v>2</v>
      </c>
      <c r="B53" s="4" t="n">
        <v>2.27</v>
      </c>
      <c r="C53" s="4" t="inlineStr">
        <is>
          <t>400-499</t>
        </is>
      </c>
      <c r="D53" s="4" t="inlineStr">
        <is>
          <t>Property Size</t>
        </is>
      </c>
    </row>
    <row r="54">
      <c r="A54" s="4" t="n">
        <v>5</v>
      </c>
      <c r="B54" s="4" t="n">
        <v>5.68</v>
      </c>
      <c r="C54" s="4" t="inlineStr">
        <is>
          <t>500+</t>
        </is>
      </c>
      <c r="D54" s="4" t="inlineStr">
        <is>
          <t>Property Size</t>
        </is>
      </c>
    </row>
    <row r="55">
      <c r="A55" s="9" t="n">
        <v>88</v>
      </c>
      <c r="B55" s="9" t="n">
        <v>100</v>
      </c>
      <c r="D55" s="9" t="inlineStr">
        <is>
          <t>Total Property Size</t>
        </is>
      </c>
    </row>
    <row r="56">
      <c r="A56" s="4" t="n">
        <v>47</v>
      </c>
      <c r="B56" s="4" t="n">
        <v>53.41</v>
      </c>
      <c r="C56" s="4" t="inlineStr">
        <is>
          <t>MARKETRATE</t>
        </is>
      </c>
      <c r="D56" s="4" t="inlineStr">
        <is>
          <t>Rent Type</t>
        </is>
      </c>
    </row>
    <row r="57">
      <c r="A57" s="4" t="n">
        <v>41</v>
      </c>
      <c r="B57" s="4" t="n">
        <v>46.59</v>
      </c>
      <c r="C57" s="4" t="inlineStr">
        <is>
          <t>AFFORDABLE</t>
        </is>
      </c>
      <c r="D57" s="4" t="inlineStr">
        <is>
          <t>Rent Type</t>
        </is>
      </c>
    </row>
    <row r="58">
      <c r="A58" s="9" t="n">
        <v>88</v>
      </c>
      <c r="B58" s="9" t="n">
        <v>100</v>
      </c>
      <c r="D58" s="9" t="inlineStr">
        <is>
          <t>Total Rent Type</t>
        </is>
      </c>
    </row>
    <row r="59"/>
  </sheetData>
  <mergeCells count="2">
    <mergeCell ref="A19:D19"/>
    <mergeCell ref="A1:B1"/>
  </mergeCells>
  <pageMargins left="0.75" right="0.75" top="1" bottom="1" header="0.5" footer="0.5"/>
</worksheet>
</file>

<file path=xl/worksheets/sheet63.xml><?xml version="1.0" encoding="utf-8"?>
<worksheet xmlns="http://schemas.openxmlformats.org/spreadsheetml/2006/main">
  <sheetPr>
    <outlinePr summaryBelow="1" summaryRight="1"/>
    <pageSetUpPr/>
  </sheetPr>
  <dimension ref="A1:D55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8235</v>
      </c>
    </row>
    <row r="3">
      <c r="A3" s="6" t="inlineStr">
        <is>
          <t>Sample (Total number of properties)</t>
        </is>
      </c>
      <c r="B3" s="4" t="n">
        <v>44</v>
      </c>
    </row>
    <row r="4">
      <c r="A4" s="6" t="inlineStr">
        <is>
          <t>Average property taxes per unit</t>
        </is>
      </c>
      <c r="B4" s="7" t="n">
        <v>1518</v>
      </c>
    </row>
    <row r="5">
      <c r="A5" s="6" t="inlineStr">
        <is>
          <t>Average payroll expenses per unit</t>
        </is>
      </c>
      <c r="B5" s="7" t="n">
        <v>1672</v>
      </c>
    </row>
    <row r="6">
      <c r="A6" s="6" t="inlineStr">
        <is>
          <t>Average capital expenditures per unit</t>
        </is>
      </c>
      <c r="B6" s="7" t="n">
        <v>265</v>
      </c>
    </row>
    <row r="7">
      <c r="A7" s="6" t="inlineStr">
        <is>
          <t>Average mortgage per unit</t>
        </is>
      </c>
      <c r="B7" s="7" t="n">
        <v>8133</v>
      </c>
    </row>
    <row r="8">
      <c r="A8" s="6" t="inlineStr">
        <is>
          <t>Average total operating expenses per unit</t>
        </is>
      </c>
      <c r="B8" s="7" t="n">
        <v>4888</v>
      </c>
    </row>
    <row r="9">
      <c r="A9" s="6" t="inlineStr">
        <is>
          <t>Average total expenses per unit</t>
        </is>
      </c>
      <c r="B9" s="7" t="n">
        <v>16477</v>
      </c>
    </row>
    <row r="10">
      <c r="A10" s="6" t="inlineStr">
        <is>
          <t>Average total profit per unit</t>
        </is>
      </c>
      <c r="B10" s="7" t="n">
        <v>2033</v>
      </c>
    </row>
    <row r="11">
      <c r="A11" s="6" t="inlineStr">
        <is>
          <t>Property taxes per dollar of rent</t>
        </is>
      </c>
      <c r="B11" s="4" t="inlineStr">
        <is>
          <t>8 cents</t>
        </is>
      </c>
    </row>
    <row r="12">
      <c r="A12" s="6" t="inlineStr">
        <is>
          <t>Payroll expenses per dollar of rent</t>
        </is>
      </c>
      <c r="B12" s="4" t="inlineStr">
        <is>
          <t>9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44 cents</t>
        </is>
      </c>
    </row>
    <row r="15">
      <c r="A15" s="6" t="inlineStr">
        <is>
          <t>Total operating expenses per dollar of rent</t>
        </is>
      </c>
      <c r="B15" s="4" t="inlineStr">
        <is>
          <t>26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7</v>
      </c>
      <c r="B21" s="4" t="n">
        <v>15.91</v>
      </c>
      <c r="C21" s="4" t="inlineStr">
        <is>
          <t>80229</t>
        </is>
      </c>
      <c r="D21" s="4" t="inlineStr">
        <is>
          <t>PROPERTYZIPCODE</t>
        </is>
      </c>
    </row>
    <row r="22">
      <c r="A22" s="4" t="n">
        <v>6</v>
      </c>
      <c r="B22" s="4" t="n">
        <v>13.64</v>
      </c>
      <c r="C22" s="4" t="inlineStr">
        <is>
          <t>80221</t>
        </is>
      </c>
      <c r="D22" s="4" t="inlineStr">
        <is>
          <t>PROPERTYZIPCODE</t>
        </is>
      </c>
    </row>
    <row r="23">
      <c r="A23" s="4" t="n">
        <v>5</v>
      </c>
      <c r="B23" s="4" t="n">
        <v>11.36</v>
      </c>
      <c r="C23" s="4" t="inlineStr">
        <is>
          <t>80233</t>
        </is>
      </c>
      <c r="D23" s="4" t="inlineStr">
        <is>
          <t>PROPERTYZIPCODE</t>
        </is>
      </c>
    </row>
    <row r="24">
      <c r="A24" s="4" t="n">
        <v>4</v>
      </c>
      <c r="B24" s="4" t="n">
        <v>9.09</v>
      </c>
      <c r="C24" s="4" t="inlineStr">
        <is>
          <t>80234</t>
        </is>
      </c>
      <c r="D24" s="4" t="inlineStr">
        <is>
          <t>PROPERTYZIPCODE</t>
        </is>
      </c>
    </row>
    <row r="25">
      <c r="A25" s="4" t="n">
        <v>4</v>
      </c>
      <c r="B25" s="4" t="n">
        <v>9.09</v>
      </c>
      <c r="C25" s="4" t="inlineStr">
        <is>
          <t>80260</t>
        </is>
      </c>
      <c r="D25" s="4" t="inlineStr">
        <is>
          <t>PROPERTYZIPCODE</t>
        </is>
      </c>
    </row>
    <row r="26">
      <c r="A26" s="4" t="n">
        <v>4</v>
      </c>
      <c r="B26" s="4" t="n">
        <v>9.09</v>
      </c>
      <c r="C26" s="4" t="inlineStr">
        <is>
          <t>80030</t>
        </is>
      </c>
      <c r="D26" s="4" t="inlineStr">
        <is>
          <t>PROPERTYZIPCODE</t>
        </is>
      </c>
    </row>
    <row r="27">
      <c r="A27" s="4" t="n">
        <v>3</v>
      </c>
      <c r="B27" s="4" t="n">
        <v>6.82</v>
      </c>
      <c r="C27" s="4" t="inlineStr">
        <is>
          <t>80631</t>
        </is>
      </c>
      <c r="D27" s="4" t="inlineStr">
        <is>
          <t>PROPERTYZIPCODE</t>
        </is>
      </c>
    </row>
    <row r="28">
      <c r="A28" s="4" t="n">
        <v>3</v>
      </c>
      <c r="B28" s="4" t="n">
        <v>6.82</v>
      </c>
      <c r="C28" s="4" t="inlineStr">
        <is>
          <t>80601</t>
        </is>
      </c>
      <c r="D28" s="4" t="inlineStr">
        <is>
          <t>PROPERTYZIPCODE</t>
        </is>
      </c>
    </row>
    <row r="29">
      <c r="A29" s="4" t="n">
        <v>2</v>
      </c>
      <c r="B29" s="4" t="n">
        <v>4.55</v>
      </c>
      <c r="C29" s="4" t="inlineStr">
        <is>
          <t>80031</t>
        </is>
      </c>
      <c r="D29" s="4" t="inlineStr">
        <is>
          <t>PROPERTYZIPCODE</t>
        </is>
      </c>
    </row>
    <row r="30">
      <c r="A30" s="4" t="n">
        <v>2</v>
      </c>
      <c r="B30" s="4" t="n">
        <v>4.55</v>
      </c>
      <c r="C30" s="4" t="inlineStr">
        <is>
          <t>80634</t>
        </is>
      </c>
      <c r="D30" s="4" t="inlineStr">
        <is>
          <t>PROPERTYZIPCODE</t>
        </is>
      </c>
    </row>
    <row r="31">
      <c r="A31" s="4" t="n">
        <v>2</v>
      </c>
      <c r="B31" s="4" t="n">
        <v>4.55</v>
      </c>
      <c r="C31" s="4" t="inlineStr">
        <is>
          <t>80241</t>
        </is>
      </c>
      <c r="D31" s="4" t="inlineStr">
        <is>
          <t>PROPERTYZIPCODE</t>
        </is>
      </c>
    </row>
    <row r="32">
      <c r="A32" s="4" t="n">
        <v>1</v>
      </c>
      <c r="B32" s="4" t="n">
        <v>2.27</v>
      </c>
      <c r="C32" s="4" t="inlineStr">
        <is>
          <t>80212</t>
        </is>
      </c>
      <c r="D32" s="4" t="inlineStr">
        <is>
          <t>PROPERTYZIPCODE</t>
        </is>
      </c>
    </row>
    <row r="33">
      <c r="A33" s="4" t="n">
        <v>1</v>
      </c>
      <c r="B33" s="4" t="n">
        <v>2.27</v>
      </c>
      <c r="C33" s="4" t="inlineStr">
        <is>
          <t>80620</t>
        </is>
      </c>
      <c r="D33" s="4" t="inlineStr">
        <is>
          <t>PROPERTYZIPCODE</t>
        </is>
      </c>
    </row>
    <row r="34">
      <c r="A34" s="9" t="n">
        <v>44</v>
      </c>
      <c r="B34" s="9" t="n">
        <v>100</v>
      </c>
      <c r="D34" s="9" t="inlineStr">
        <is>
          <t>Total PROPERTYZIPCODE</t>
        </is>
      </c>
    </row>
    <row r="35">
      <c r="A35" s="4" t="n">
        <v>40</v>
      </c>
      <c r="B35" s="4" t="n">
        <v>90.91</v>
      </c>
      <c r="C35" s="4" t="inlineStr">
        <is>
          <t>GARDEN</t>
        </is>
      </c>
      <c r="D35" s="4" t="inlineStr">
        <is>
          <t>Property Type</t>
        </is>
      </c>
    </row>
    <row r="36">
      <c r="A36" s="4" t="n">
        <v>2</v>
      </c>
      <c r="B36" s="4" t="n">
        <v>4.55</v>
      </c>
      <c r="C36" s="4" t="inlineStr">
        <is>
          <t>SENIOR</t>
        </is>
      </c>
      <c r="D36" s="4" t="inlineStr">
        <is>
          <t>Property Type</t>
        </is>
      </c>
    </row>
    <row r="37">
      <c r="A37" s="4" t="n">
        <v>1</v>
      </c>
      <c r="B37" s="4" t="n">
        <v>2.27</v>
      </c>
      <c r="C37" s="4" t="inlineStr">
        <is>
          <t>MANUF</t>
        </is>
      </c>
      <c r="D37" s="4" t="inlineStr">
        <is>
          <t>Property Type</t>
        </is>
      </c>
    </row>
    <row r="38">
      <c r="A38" s="4" t="n">
        <v>1</v>
      </c>
      <c r="B38" s="4" t="n">
        <v>2.27</v>
      </c>
      <c r="C38" s="4" t="inlineStr">
        <is>
          <t>MIDRISE</t>
        </is>
      </c>
      <c r="D38" s="4" t="inlineStr">
        <is>
          <t>Property Type</t>
        </is>
      </c>
    </row>
    <row r="39">
      <c r="A39" s="9" t="n">
        <v>44</v>
      </c>
      <c r="B39" s="9" t="n">
        <v>100</v>
      </c>
      <c r="D39" s="9" t="inlineStr">
        <is>
          <t>Total Property Type</t>
        </is>
      </c>
    </row>
    <row r="40">
      <c r="A40" s="4" t="n">
        <v>6</v>
      </c>
      <c r="B40" s="4" t="n">
        <v>13.64</v>
      </c>
      <c r="C40" s="4" t="inlineStr">
        <is>
          <t>Less than 5 years</t>
        </is>
      </c>
      <c r="D40" s="4" t="inlineStr">
        <is>
          <t>Age of Property</t>
        </is>
      </c>
    </row>
    <row r="41">
      <c r="A41" s="4" t="n">
        <v>12</v>
      </c>
      <c r="B41" s="4" t="n">
        <v>27.27</v>
      </c>
      <c r="C41" s="4" t="inlineStr">
        <is>
          <t>5-9 years</t>
        </is>
      </c>
      <c r="D41" s="4" t="inlineStr">
        <is>
          <t>Age of Property</t>
        </is>
      </c>
    </row>
    <row r="42">
      <c r="A42" s="4" t="n">
        <v>6</v>
      </c>
      <c r="B42" s="4" t="n">
        <v>13.64</v>
      </c>
      <c r="C42" s="4" t="inlineStr">
        <is>
          <t>10-19 years</t>
        </is>
      </c>
      <c r="D42" s="4" t="inlineStr">
        <is>
          <t>Age of Property</t>
        </is>
      </c>
    </row>
    <row r="43">
      <c r="A43" s="4" t="n">
        <v>20</v>
      </c>
      <c r="B43" s="4" t="n">
        <v>45.45</v>
      </c>
      <c r="C43" s="4" t="inlineStr">
        <is>
          <t>20+ years</t>
        </is>
      </c>
      <c r="D43" s="4" t="inlineStr">
        <is>
          <t>Age of Property</t>
        </is>
      </c>
    </row>
    <row r="44">
      <c r="A44" s="9" t="n">
        <v>44</v>
      </c>
      <c r="B44" s="9" t="n">
        <v>100</v>
      </c>
      <c r="D44" s="9" t="inlineStr">
        <is>
          <t>Total Age of Property</t>
        </is>
      </c>
    </row>
    <row r="45">
      <c r="A45" s="4" t="n">
        <v>18</v>
      </c>
      <c r="B45" s="4" t="n">
        <v>40.91</v>
      </c>
      <c r="C45" s="4" t="inlineStr">
        <is>
          <t>Less than 100</t>
        </is>
      </c>
      <c r="D45" s="4" t="inlineStr">
        <is>
          <t>Property Size</t>
        </is>
      </c>
    </row>
    <row r="46">
      <c r="A46" s="4" t="n">
        <v>4</v>
      </c>
      <c r="B46" s="4" t="n">
        <v>9.09</v>
      </c>
      <c r="C46" s="4" t="inlineStr">
        <is>
          <t>100-199</t>
        </is>
      </c>
      <c r="D46" s="4" t="inlineStr">
        <is>
          <t>Property Size</t>
        </is>
      </c>
    </row>
    <row r="47">
      <c r="A47" s="4" t="n">
        <v>13</v>
      </c>
      <c r="B47" s="4" t="n">
        <v>29.55</v>
      </c>
      <c r="C47" s="4" t="inlineStr">
        <is>
          <t>200-299</t>
        </is>
      </c>
      <c r="D47" s="4" t="inlineStr">
        <is>
          <t>Property Size</t>
        </is>
      </c>
    </row>
    <row r="48">
      <c r="A48" s="4" t="n">
        <v>4</v>
      </c>
      <c r="B48" s="4" t="n">
        <v>9.09</v>
      </c>
      <c r="C48" s="4" t="inlineStr">
        <is>
          <t>300-399</t>
        </is>
      </c>
      <c r="D48" s="4" t="inlineStr">
        <is>
          <t>Property Size</t>
        </is>
      </c>
    </row>
    <row r="49">
      <c r="A49" s="4" t="n">
        <v>4</v>
      </c>
      <c r="B49" s="4" t="n">
        <v>9.09</v>
      </c>
      <c r="C49" s="4" t="inlineStr">
        <is>
          <t>400-499</t>
        </is>
      </c>
      <c r="D49" s="4" t="inlineStr">
        <is>
          <t>Property Size</t>
        </is>
      </c>
    </row>
    <row r="50">
      <c r="A50" s="4" t="n">
        <v>1</v>
      </c>
      <c r="B50" s="4" t="n">
        <v>2.27</v>
      </c>
      <c r="C50" s="4" t="inlineStr">
        <is>
          <t>500+</t>
        </is>
      </c>
      <c r="D50" s="4" t="inlineStr">
        <is>
          <t>Property Size</t>
        </is>
      </c>
    </row>
    <row r="51">
      <c r="A51" s="9" t="n">
        <v>44</v>
      </c>
      <c r="B51" s="9" t="n">
        <v>100</v>
      </c>
      <c r="D51" s="9" t="inlineStr">
        <is>
          <t>Total Property Size</t>
        </is>
      </c>
    </row>
    <row r="52">
      <c r="A52" s="4" t="n">
        <v>25</v>
      </c>
      <c r="B52" s="4" t="n">
        <v>56.82</v>
      </c>
      <c r="C52" s="4" t="inlineStr">
        <is>
          <t>AFFORDABLE</t>
        </is>
      </c>
      <c r="D52" s="4" t="inlineStr">
        <is>
          <t>Rent Type</t>
        </is>
      </c>
    </row>
    <row r="53">
      <c r="A53" s="4" t="n">
        <v>19</v>
      </c>
      <c r="B53" s="4" t="n">
        <v>43.18</v>
      </c>
      <c r="C53" s="4" t="inlineStr">
        <is>
          <t>MARKETRATE</t>
        </is>
      </c>
      <c r="D53" s="4" t="inlineStr">
        <is>
          <t>Rent Type</t>
        </is>
      </c>
    </row>
    <row r="54">
      <c r="A54" s="9" t="n">
        <v>44</v>
      </c>
      <c r="B54" s="9" t="n">
        <v>100</v>
      </c>
      <c r="D54" s="9" t="inlineStr">
        <is>
          <t>Total Rent Type</t>
        </is>
      </c>
    </row>
    <row r="55"/>
  </sheetData>
  <mergeCells count="2">
    <mergeCell ref="A19:D19"/>
    <mergeCell ref="A1:B1"/>
  </mergeCells>
  <pageMargins left="0.75" right="0.75" top="1" bottom="1" header="0.5" footer="0.5"/>
</worksheet>
</file>

<file path=xl/worksheets/sheet64.xml><?xml version="1.0" encoding="utf-8"?>
<worksheet xmlns="http://schemas.openxmlformats.org/spreadsheetml/2006/main">
  <sheetPr>
    <outlinePr summaryBelow="1" summaryRight="1"/>
    <pageSetUpPr/>
  </sheetPr>
  <dimension ref="A1:D70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7527</v>
      </c>
    </row>
    <row r="3">
      <c r="A3" s="6" t="inlineStr">
        <is>
          <t>Sample (Total number of properties)</t>
        </is>
      </c>
      <c r="B3" s="4" t="n">
        <v>90</v>
      </c>
    </row>
    <row r="4">
      <c r="A4" s="6" t="inlineStr">
        <is>
          <t>Average property taxes per unit</t>
        </is>
      </c>
      <c r="B4" s="7" t="n">
        <v>2148</v>
      </c>
    </row>
    <row r="5">
      <c r="A5" s="6" t="inlineStr">
        <is>
          <t>Average payroll expenses per unit</t>
        </is>
      </c>
      <c r="B5" s="7" t="n">
        <v>976</v>
      </c>
    </row>
    <row r="6">
      <c r="A6" s="6" t="inlineStr">
        <is>
          <t>Average capital expenditures per unit</t>
        </is>
      </c>
      <c r="B6" s="7" t="n">
        <v>263</v>
      </c>
    </row>
    <row r="7">
      <c r="A7" s="6" t="inlineStr">
        <is>
          <t>Average mortgage per unit</t>
        </is>
      </c>
      <c r="B7" s="7" t="n">
        <v>6116</v>
      </c>
    </row>
    <row r="8">
      <c r="A8" s="6" t="inlineStr">
        <is>
          <t>Average total operating expenses per unit</t>
        </is>
      </c>
      <c r="B8" s="7" t="n">
        <v>4823</v>
      </c>
    </row>
    <row r="9">
      <c r="A9" s="6" t="inlineStr">
        <is>
          <t>Average total expenses per unit</t>
        </is>
      </c>
      <c r="B9" s="7" t="n">
        <v>14327</v>
      </c>
    </row>
    <row r="10">
      <c r="A10" s="6" t="inlineStr">
        <is>
          <t>Average total profit per unit</t>
        </is>
      </c>
      <c r="B10" s="7" t="n">
        <v>1530</v>
      </c>
    </row>
    <row r="11">
      <c r="A11" s="6" t="inlineStr">
        <is>
          <t>Property taxes per dollar of rent</t>
        </is>
      </c>
      <c r="B11" s="4" t="inlineStr">
        <is>
          <t>14 cents</t>
        </is>
      </c>
    </row>
    <row r="12">
      <c r="A12" s="6" t="inlineStr">
        <is>
          <t>Payroll expenses per dollar of rent</t>
        </is>
      </c>
      <c r="B12" s="4" t="inlineStr">
        <is>
          <t>6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39 cents</t>
        </is>
      </c>
    </row>
    <row r="15">
      <c r="A15" s="6" t="inlineStr">
        <is>
          <t>Total operating expenses per dollar of rent</t>
        </is>
      </c>
      <c r="B15" s="4" t="inlineStr">
        <is>
          <t>30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12</v>
      </c>
      <c r="B21" s="4" t="n">
        <v>13.33</v>
      </c>
      <c r="C21" s="4" t="inlineStr">
        <is>
          <t>6106</t>
        </is>
      </c>
      <c r="D21" s="4" t="inlineStr">
        <is>
          <t>PROPERTYZIPCODE</t>
        </is>
      </c>
    </row>
    <row r="22">
      <c r="A22" s="4" t="n">
        <v>10</v>
      </c>
      <c r="B22" s="4" t="n">
        <v>11.11</v>
      </c>
      <c r="C22" s="4" t="inlineStr">
        <is>
          <t>6010</t>
        </is>
      </c>
      <c r="D22" s="4" t="inlineStr">
        <is>
          <t>PROPERTYZIPCODE</t>
        </is>
      </c>
    </row>
    <row r="23">
      <c r="A23" s="4" t="n">
        <v>10</v>
      </c>
      <c r="B23" s="4" t="n">
        <v>11.11</v>
      </c>
      <c r="C23" s="4" t="inlineStr">
        <is>
          <t>6108</t>
        </is>
      </c>
      <c r="D23" s="4" t="inlineStr">
        <is>
          <t>PROPERTYZIPCODE</t>
        </is>
      </c>
    </row>
    <row r="24">
      <c r="A24" s="4" t="n">
        <v>8</v>
      </c>
      <c r="B24" s="4" t="n">
        <v>8.890000000000001</v>
      </c>
      <c r="C24" s="4" t="inlineStr">
        <is>
          <t>6119</t>
        </is>
      </c>
      <c r="D24" s="4" t="inlineStr">
        <is>
          <t>PROPERTYZIPCODE</t>
        </is>
      </c>
    </row>
    <row r="25">
      <c r="A25" s="4" t="n">
        <v>7</v>
      </c>
      <c r="B25" s="4" t="n">
        <v>7.78</v>
      </c>
      <c r="C25" s="4" t="inlineStr">
        <is>
          <t>6105</t>
        </is>
      </c>
      <c r="D25" s="4" t="inlineStr">
        <is>
          <t>PROPERTYZIPCODE</t>
        </is>
      </c>
    </row>
    <row r="26">
      <c r="A26" s="4" t="n">
        <v>5</v>
      </c>
      <c r="B26" s="4" t="n">
        <v>5.56</v>
      </c>
      <c r="C26" s="4" t="inlineStr">
        <is>
          <t>6457</t>
        </is>
      </c>
      <c r="D26" s="4" t="inlineStr">
        <is>
          <t>PROPERTYZIPCODE</t>
        </is>
      </c>
    </row>
    <row r="27">
      <c r="A27" s="4" t="n">
        <v>4</v>
      </c>
      <c r="B27" s="4" t="n">
        <v>4.44</v>
      </c>
      <c r="C27" s="4" t="inlineStr">
        <is>
          <t>6118</t>
        </is>
      </c>
      <c r="D27" s="4" t="inlineStr">
        <is>
          <t>PROPERTYZIPCODE</t>
        </is>
      </c>
    </row>
    <row r="28">
      <c r="A28" s="4" t="n">
        <v>3</v>
      </c>
      <c r="B28" s="4" t="n">
        <v>3.33</v>
      </c>
      <c r="C28" s="4" t="inlineStr">
        <is>
          <t>6051</t>
        </is>
      </c>
      <c r="D28" s="4" t="inlineStr">
        <is>
          <t>PROPERTYZIPCODE</t>
        </is>
      </c>
    </row>
    <row r="29">
      <c r="A29" s="4" t="n">
        <v>3</v>
      </c>
      <c r="B29" s="4" t="n">
        <v>3.33</v>
      </c>
      <c r="C29" s="4" t="inlineStr">
        <is>
          <t>6098</t>
        </is>
      </c>
      <c r="D29" s="4" t="inlineStr">
        <is>
          <t>PROPERTYZIPCODE</t>
        </is>
      </c>
    </row>
    <row r="30">
      <c r="A30" s="4" t="n">
        <v>2</v>
      </c>
      <c r="B30" s="4" t="n">
        <v>2.22</v>
      </c>
      <c r="C30" s="4" t="inlineStr">
        <is>
          <t>6120</t>
        </is>
      </c>
      <c r="D30" s="4" t="inlineStr">
        <is>
          <t>PROPERTYZIPCODE</t>
        </is>
      </c>
    </row>
    <row r="31">
      <c r="A31" s="4" t="n">
        <v>2</v>
      </c>
      <c r="B31" s="4" t="n">
        <v>2.22</v>
      </c>
      <c r="C31" s="4" t="inlineStr">
        <is>
          <t>6032</t>
        </is>
      </c>
      <c r="D31" s="4" t="inlineStr">
        <is>
          <t>PROPERTYZIPCODE</t>
        </is>
      </c>
    </row>
    <row r="32">
      <c r="A32" s="4" t="n">
        <v>2</v>
      </c>
      <c r="B32" s="4" t="n">
        <v>2.22</v>
      </c>
      <c r="C32" s="4" t="inlineStr">
        <is>
          <t>6040</t>
        </is>
      </c>
      <c r="D32" s="4" t="inlineStr">
        <is>
          <t>PROPERTYZIPCODE</t>
        </is>
      </c>
    </row>
    <row r="33">
      <c r="A33" s="4" t="n">
        <v>2</v>
      </c>
      <c r="B33" s="4" t="n">
        <v>2.22</v>
      </c>
      <c r="C33" s="4" t="inlineStr">
        <is>
          <t>6103</t>
        </is>
      </c>
      <c r="D33" s="4" t="inlineStr">
        <is>
          <t>PROPERTYZIPCODE</t>
        </is>
      </c>
    </row>
    <row r="34">
      <c r="A34" s="4" t="n">
        <v>2</v>
      </c>
      <c r="B34" s="4" t="n">
        <v>2.22</v>
      </c>
      <c r="C34" s="4" t="inlineStr">
        <is>
          <t>6002</t>
        </is>
      </c>
      <c r="D34" s="4" t="inlineStr">
        <is>
          <t>PROPERTYZIPCODE</t>
        </is>
      </c>
    </row>
    <row r="35">
      <c r="A35" s="4" t="n">
        <v>2</v>
      </c>
      <c r="B35" s="4" t="n">
        <v>2.22</v>
      </c>
      <c r="C35" s="4" t="inlineStr">
        <is>
          <t>6109</t>
        </is>
      </c>
      <c r="D35" s="4" t="inlineStr">
        <is>
          <t>PROPERTYZIPCODE</t>
        </is>
      </c>
    </row>
    <row r="36">
      <c r="A36" s="4" t="n">
        <v>2</v>
      </c>
      <c r="B36" s="4" t="n">
        <v>2.22</v>
      </c>
      <c r="C36" s="4" t="inlineStr">
        <is>
          <t>6114</t>
        </is>
      </c>
      <c r="D36" s="4" t="inlineStr">
        <is>
          <t>PROPERTYZIPCODE</t>
        </is>
      </c>
    </row>
    <row r="37">
      <c r="A37" s="4" t="n">
        <v>1</v>
      </c>
      <c r="B37" s="4" t="n">
        <v>1.11</v>
      </c>
      <c r="C37" s="4" t="inlineStr">
        <is>
          <t>6042</t>
        </is>
      </c>
      <c r="D37" s="4" t="inlineStr">
        <is>
          <t>PROPERTYZIPCODE</t>
        </is>
      </c>
    </row>
    <row r="38">
      <c r="A38" s="4" t="n">
        <v>1</v>
      </c>
      <c r="B38" s="4" t="n">
        <v>1.11</v>
      </c>
      <c r="C38" s="4" t="inlineStr">
        <is>
          <t>6088</t>
        </is>
      </c>
      <c r="D38" s="4" t="inlineStr">
        <is>
          <t>PROPERTYZIPCODE</t>
        </is>
      </c>
    </row>
    <row r="39">
      <c r="A39" s="4" t="n">
        <v>1</v>
      </c>
      <c r="B39" s="4" t="n">
        <v>1.11</v>
      </c>
      <c r="C39" s="4" t="inlineStr">
        <is>
          <t>6035</t>
        </is>
      </c>
      <c r="D39" s="4" t="inlineStr">
        <is>
          <t>PROPERTYZIPCODE</t>
        </is>
      </c>
    </row>
    <row r="40">
      <c r="A40" s="4" t="n">
        <v>1</v>
      </c>
      <c r="B40" s="4" t="n">
        <v>1.11</v>
      </c>
      <c r="C40" s="4" t="inlineStr">
        <is>
          <t>6475</t>
        </is>
      </c>
      <c r="D40" s="4" t="inlineStr">
        <is>
          <t>PROPERTYZIPCODE</t>
        </is>
      </c>
    </row>
    <row r="41">
      <c r="A41" s="4" t="n">
        <v>1</v>
      </c>
      <c r="B41" s="4" t="n">
        <v>1.11</v>
      </c>
      <c r="C41" s="4" t="inlineStr">
        <is>
          <t>6107</t>
        </is>
      </c>
      <c r="D41" s="4" t="inlineStr">
        <is>
          <t>PROPERTYZIPCODE</t>
        </is>
      </c>
    </row>
    <row r="42">
      <c r="A42" s="4" t="n">
        <v>1</v>
      </c>
      <c r="B42" s="4" t="n">
        <v>1.11</v>
      </c>
      <c r="C42" s="4" t="inlineStr">
        <is>
          <t>6095</t>
        </is>
      </c>
      <c r="D42" s="4" t="inlineStr">
        <is>
          <t>PROPERTYZIPCODE</t>
        </is>
      </c>
    </row>
    <row r="43">
      <c r="A43" s="4" t="n">
        <v>1</v>
      </c>
      <c r="B43" s="4" t="n">
        <v>1.11</v>
      </c>
      <c r="C43" s="4" t="inlineStr">
        <is>
          <t>6062</t>
        </is>
      </c>
      <c r="D43" s="4" t="inlineStr">
        <is>
          <t>PROPERTYZIPCODE</t>
        </is>
      </c>
    </row>
    <row r="44">
      <c r="A44" s="4" t="n">
        <v>1</v>
      </c>
      <c r="B44" s="4" t="n">
        <v>1.11</v>
      </c>
      <c r="C44" s="4" t="inlineStr">
        <is>
          <t>6479</t>
        </is>
      </c>
      <c r="D44" s="4" t="inlineStr">
        <is>
          <t>PROPERTYZIPCODE</t>
        </is>
      </c>
    </row>
    <row r="45">
      <c r="A45" s="4" t="n">
        <v>1</v>
      </c>
      <c r="B45" s="4" t="n">
        <v>1.11</v>
      </c>
      <c r="C45" s="4" t="inlineStr">
        <is>
          <t>6096</t>
        </is>
      </c>
      <c r="D45" s="4" t="inlineStr">
        <is>
          <t>PROPERTYZIPCODE</t>
        </is>
      </c>
    </row>
    <row r="46">
      <c r="A46" s="4" t="n">
        <v>1</v>
      </c>
      <c r="B46" s="4" t="n">
        <v>1.11</v>
      </c>
      <c r="C46" s="4" t="inlineStr">
        <is>
          <t>6489</t>
        </is>
      </c>
      <c r="D46" s="4" t="inlineStr">
        <is>
          <t>PROPERTYZIPCODE</t>
        </is>
      </c>
    </row>
    <row r="47">
      <c r="A47" s="4" t="n">
        <v>1</v>
      </c>
      <c r="B47" s="4" t="n">
        <v>1.11</v>
      </c>
      <c r="C47" s="4" t="inlineStr">
        <is>
          <t>6053</t>
        </is>
      </c>
      <c r="D47" s="4" t="inlineStr">
        <is>
          <t>PROPERTYZIPCODE</t>
        </is>
      </c>
    </row>
    <row r="48">
      <c r="A48" s="4" t="n">
        <v>1</v>
      </c>
      <c r="B48" s="4" t="n">
        <v>1.11</v>
      </c>
      <c r="C48" s="4" t="inlineStr">
        <is>
          <t>6112</t>
        </is>
      </c>
      <c r="D48" s="4" t="inlineStr">
        <is>
          <t>PROPERTYZIPCODE</t>
        </is>
      </c>
    </row>
    <row r="49">
      <c r="A49" s="4" t="n">
        <v>1</v>
      </c>
      <c r="B49" s="4" t="n">
        <v>1.11</v>
      </c>
      <c r="C49" s="4" t="inlineStr">
        <is>
          <t>6111</t>
        </is>
      </c>
      <c r="D49" s="4" t="inlineStr">
        <is>
          <t>PROPERTYZIPCODE</t>
        </is>
      </c>
    </row>
    <row r="50">
      <c r="A50" s="4" t="n">
        <v>1</v>
      </c>
      <c r="B50" s="4" t="n">
        <v>1.11</v>
      </c>
      <c r="C50" s="4" t="inlineStr">
        <is>
          <t>6076</t>
        </is>
      </c>
      <c r="D50" s="4" t="inlineStr">
        <is>
          <t>PROPERTYZIPCODE</t>
        </is>
      </c>
    </row>
    <row r="51">
      <c r="A51" s="9" t="n">
        <v>90</v>
      </c>
      <c r="B51" s="9" t="n">
        <v>100</v>
      </c>
      <c r="D51" s="9" t="inlineStr">
        <is>
          <t>Total PROPERTYZIPCODE</t>
        </is>
      </c>
    </row>
    <row r="52">
      <c r="A52" s="4" t="n">
        <v>81</v>
      </c>
      <c r="B52" s="4" t="n">
        <v>90</v>
      </c>
      <c r="C52" s="4" t="inlineStr">
        <is>
          <t>GARDEN</t>
        </is>
      </c>
      <c r="D52" s="4" t="inlineStr">
        <is>
          <t>Property Type</t>
        </is>
      </c>
    </row>
    <row r="53">
      <c r="A53" s="4" t="n">
        <v>6</v>
      </c>
      <c r="B53" s="4" t="n">
        <v>6.67</v>
      </c>
      <c r="C53" s="4" t="inlineStr">
        <is>
          <t>MIDRISE</t>
        </is>
      </c>
      <c r="D53" s="4" t="inlineStr">
        <is>
          <t>Property Type</t>
        </is>
      </c>
    </row>
    <row r="54">
      <c r="A54" s="4" t="n">
        <v>2</v>
      </c>
      <c r="B54" s="4" t="n">
        <v>2.22</v>
      </c>
      <c r="C54" s="4" t="inlineStr">
        <is>
          <t>SENIOR</t>
        </is>
      </c>
      <c r="D54" s="4" t="inlineStr">
        <is>
          <t>Property Type</t>
        </is>
      </c>
    </row>
    <row r="55">
      <c r="A55" s="4" t="n">
        <v>1</v>
      </c>
      <c r="B55" s="4" t="n">
        <v>1.11</v>
      </c>
      <c r="C55" s="4" t="inlineStr">
        <is>
          <t>HIRISE</t>
        </is>
      </c>
      <c r="D55" s="4" t="inlineStr">
        <is>
          <t>Property Type</t>
        </is>
      </c>
    </row>
    <row r="56">
      <c r="A56" s="9" t="n">
        <v>90</v>
      </c>
      <c r="B56" s="9" t="n">
        <v>100</v>
      </c>
      <c r="D56" s="9" t="inlineStr">
        <is>
          <t>Total Property Type</t>
        </is>
      </c>
    </row>
    <row r="57">
      <c r="A57" s="4" t="n">
        <v>2</v>
      </c>
      <c r="B57" s="4" t="n">
        <v>2.22</v>
      </c>
      <c r="C57" s="4" t="inlineStr">
        <is>
          <t>Less than 5 years</t>
        </is>
      </c>
      <c r="D57" s="4" t="inlineStr">
        <is>
          <t>Age of Property</t>
        </is>
      </c>
    </row>
    <row r="58">
      <c r="A58" s="4" t="n">
        <v>16</v>
      </c>
      <c r="B58" s="4" t="n">
        <v>17.78</v>
      </c>
      <c r="C58" s="4" t="inlineStr">
        <is>
          <t>5-9 years</t>
        </is>
      </c>
      <c r="D58" s="4" t="inlineStr">
        <is>
          <t>Age of Property</t>
        </is>
      </c>
    </row>
    <row r="59">
      <c r="A59" s="4" t="n">
        <v>11</v>
      </c>
      <c r="B59" s="4" t="n">
        <v>12.22</v>
      </c>
      <c r="C59" s="4" t="inlineStr">
        <is>
          <t>10-19 years</t>
        </is>
      </c>
      <c r="D59" s="4" t="inlineStr">
        <is>
          <t>Age of Property</t>
        </is>
      </c>
    </row>
    <row r="60">
      <c r="A60" s="4" t="n">
        <v>61</v>
      </c>
      <c r="B60" s="4" t="n">
        <v>67.78</v>
      </c>
      <c r="C60" s="4" t="inlineStr">
        <is>
          <t>20+ years</t>
        </is>
      </c>
      <c r="D60" s="4" t="inlineStr">
        <is>
          <t>Age of Property</t>
        </is>
      </c>
    </row>
    <row r="61">
      <c r="A61" s="9" t="n">
        <v>90</v>
      </c>
      <c r="B61" s="9" t="n">
        <v>100</v>
      </c>
      <c r="D61" s="9" t="inlineStr">
        <is>
          <t>Total Age of Property</t>
        </is>
      </c>
    </row>
    <row r="62">
      <c r="A62" s="4" t="n">
        <v>71</v>
      </c>
      <c r="B62" s="4" t="n">
        <v>78.89</v>
      </c>
      <c r="C62" s="4" t="inlineStr">
        <is>
          <t>Less than 100</t>
        </is>
      </c>
      <c r="D62" s="4" t="inlineStr">
        <is>
          <t>Property Size</t>
        </is>
      </c>
    </row>
    <row r="63">
      <c r="A63" s="4" t="n">
        <v>10</v>
      </c>
      <c r="B63" s="4" t="n">
        <v>11.11</v>
      </c>
      <c r="C63" s="4" t="inlineStr">
        <is>
          <t>100-199</t>
        </is>
      </c>
      <c r="D63" s="4" t="inlineStr">
        <is>
          <t>Property Size</t>
        </is>
      </c>
    </row>
    <row r="64">
      <c r="A64" s="4" t="n">
        <v>7</v>
      </c>
      <c r="B64" s="4" t="n">
        <v>7.78</v>
      </c>
      <c r="C64" s="4" t="inlineStr">
        <is>
          <t>200-299</t>
        </is>
      </c>
      <c r="D64" s="4" t="inlineStr">
        <is>
          <t>Property Size</t>
        </is>
      </c>
    </row>
    <row r="65">
      <c r="A65" s="4" t="n">
        <v>2</v>
      </c>
      <c r="B65" s="4" t="n">
        <v>2.22</v>
      </c>
      <c r="C65" s="4" t="inlineStr">
        <is>
          <t>500+</t>
        </is>
      </c>
      <c r="D65" s="4" t="inlineStr">
        <is>
          <t>Property Size</t>
        </is>
      </c>
    </row>
    <row r="66">
      <c r="A66" s="9" t="n">
        <v>90</v>
      </c>
      <c r="B66" s="9" t="n">
        <v>100</v>
      </c>
      <c r="D66" s="9" t="inlineStr">
        <is>
          <t>Total Property Size</t>
        </is>
      </c>
    </row>
    <row r="67">
      <c r="A67" s="4" t="n">
        <v>54</v>
      </c>
      <c r="B67" s="4" t="n">
        <v>60</v>
      </c>
      <c r="C67" s="4" t="inlineStr">
        <is>
          <t>AFFORDABLE</t>
        </is>
      </c>
      <c r="D67" s="4" t="inlineStr">
        <is>
          <t>Rent Type</t>
        </is>
      </c>
    </row>
    <row r="68">
      <c r="A68" s="4" t="n">
        <v>36</v>
      </c>
      <c r="B68" s="4" t="n">
        <v>40</v>
      </c>
      <c r="C68" s="4" t="inlineStr">
        <is>
          <t>MARKETRATE</t>
        </is>
      </c>
      <c r="D68" s="4" t="inlineStr">
        <is>
          <t>Rent Type</t>
        </is>
      </c>
    </row>
    <row r="69">
      <c r="A69" s="9" t="n">
        <v>90</v>
      </c>
      <c r="B69" s="9" t="n">
        <v>100</v>
      </c>
      <c r="D69" s="9" t="inlineStr">
        <is>
          <t>Total Rent Type</t>
        </is>
      </c>
    </row>
    <row r="70"/>
  </sheetData>
  <mergeCells count="2">
    <mergeCell ref="A19:D19"/>
    <mergeCell ref="A1:B1"/>
  </mergeCells>
  <pageMargins left="0.75" right="0.75" top="1" bottom="1" header="0.5" footer="0.5"/>
</worksheet>
</file>

<file path=xl/worksheets/sheet65.xml><?xml version="1.0" encoding="utf-8"?>
<worksheet xmlns="http://schemas.openxmlformats.org/spreadsheetml/2006/main">
  <sheetPr>
    <outlinePr summaryBelow="1" summaryRight="1"/>
    <pageSetUpPr/>
  </sheetPr>
  <dimension ref="A1:D62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4058</v>
      </c>
    </row>
    <row r="3">
      <c r="A3" s="6" t="inlineStr">
        <is>
          <t>Sample (Total number of properties)</t>
        </is>
      </c>
      <c r="B3" s="4" t="n">
        <v>54</v>
      </c>
    </row>
    <row r="4">
      <c r="A4" s="6" t="inlineStr">
        <is>
          <t>Average property taxes per unit</t>
        </is>
      </c>
      <c r="B4" s="7" t="n">
        <v>2818</v>
      </c>
    </row>
    <row r="5">
      <c r="A5" s="6" t="inlineStr">
        <is>
          <t>Average payroll expenses per unit</t>
        </is>
      </c>
      <c r="B5" s="7" t="n">
        <v>906</v>
      </c>
    </row>
    <row r="6">
      <c r="A6" s="6" t="inlineStr">
        <is>
          <t>Average capital expenditures per unit</t>
        </is>
      </c>
      <c r="B6" s="7" t="n">
        <v>257</v>
      </c>
    </row>
    <row r="7">
      <c r="A7" s="6" t="inlineStr">
        <is>
          <t>Average mortgage per unit</t>
        </is>
      </c>
      <c r="B7" s="7" t="n">
        <v>8489</v>
      </c>
    </row>
    <row r="8">
      <c r="A8" s="6" t="inlineStr">
        <is>
          <t>Average total operating expenses per unit</t>
        </is>
      </c>
      <c r="B8" s="7" t="n">
        <v>5016</v>
      </c>
    </row>
    <row r="9">
      <c r="A9" s="6" t="inlineStr">
        <is>
          <t>Average total expenses per unit</t>
        </is>
      </c>
      <c r="B9" s="7" t="n">
        <v>17486</v>
      </c>
    </row>
    <row r="10">
      <c r="A10" s="6" t="inlineStr">
        <is>
          <t>Average total profit per unit</t>
        </is>
      </c>
      <c r="B10" s="7" t="n">
        <v>2122</v>
      </c>
    </row>
    <row r="11">
      <c r="A11" s="6" t="inlineStr">
        <is>
          <t>Property taxes per dollar of rent</t>
        </is>
      </c>
      <c r="B11" s="4" t="inlineStr">
        <is>
          <t>14 cents</t>
        </is>
      </c>
    </row>
    <row r="12">
      <c r="A12" s="6" t="inlineStr">
        <is>
          <t>Payroll expenses per dollar of rent</t>
        </is>
      </c>
      <c r="B12" s="4" t="inlineStr">
        <is>
          <t>5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43 cents</t>
        </is>
      </c>
    </row>
    <row r="15">
      <c r="A15" s="6" t="inlineStr">
        <is>
          <t>Total operating expenses per dollar of rent</t>
        </is>
      </c>
      <c r="B15" s="4" t="inlineStr">
        <is>
          <t>26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12</v>
      </c>
      <c r="B21" s="4" t="n">
        <v>22.22</v>
      </c>
      <c r="C21" s="4" t="inlineStr">
        <is>
          <t>6511</t>
        </is>
      </c>
      <c r="D21" s="4" t="inlineStr">
        <is>
          <t>PROPERTYZIPCODE</t>
        </is>
      </c>
    </row>
    <row r="22">
      <c r="A22" s="4" t="n">
        <v>7</v>
      </c>
      <c r="B22" s="4" t="n">
        <v>12.96</v>
      </c>
      <c r="C22" s="4" t="inlineStr">
        <is>
          <t>6516</t>
        </is>
      </c>
      <c r="D22" s="4" t="inlineStr">
        <is>
          <t>PROPERTYZIPCODE</t>
        </is>
      </c>
    </row>
    <row r="23">
      <c r="A23" s="4" t="n">
        <v>4</v>
      </c>
      <c r="B23" s="4" t="n">
        <v>7.41</v>
      </c>
      <c r="C23" s="4" t="inlineStr">
        <is>
          <t>6515</t>
        </is>
      </c>
      <c r="D23" s="4" t="inlineStr">
        <is>
          <t>PROPERTYZIPCODE</t>
        </is>
      </c>
    </row>
    <row r="24">
      <c r="A24" s="4" t="n">
        <v>4</v>
      </c>
      <c r="B24" s="4" t="n">
        <v>7.41</v>
      </c>
      <c r="C24" s="4" t="inlineStr">
        <is>
          <t>6514</t>
        </is>
      </c>
      <c r="D24" s="4" t="inlineStr">
        <is>
          <t>PROPERTYZIPCODE</t>
        </is>
      </c>
    </row>
    <row r="25">
      <c r="A25" s="4" t="n">
        <v>3</v>
      </c>
      <c r="B25" s="4" t="n">
        <v>5.56</v>
      </c>
      <c r="C25" s="4" t="inlineStr">
        <is>
          <t>6512</t>
        </is>
      </c>
      <c r="D25" s="4" t="inlineStr">
        <is>
          <t>PROPERTYZIPCODE</t>
        </is>
      </c>
    </row>
    <row r="26">
      <c r="A26" s="4" t="n">
        <v>2</v>
      </c>
      <c r="B26" s="4" t="n">
        <v>3.7</v>
      </c>
      <c r="C26" s="4" t="inlineStr">
        <is>
          <t>6510</t>
        </is>
      </c>
      <c r="D26" s="4" t="inlineStr">
        <is>
          <t>PROPERTYZIPCODE</t>
        </is>
      </c>
    </row>
    <row r="27">
      <c r="A27" s="4" t="n">
        <v>2</v>
      </c>
      <c r="B27" s="4" t="n">
        <v>3.7</v>
      </c>
      <c r="C27" s="4" t="inlineStr">
        <is>
          <t>6484</t>
        </is>
      </c>
      <c r="D27" s="4" t="inlineStr">
        <is>
          <t>PROPERTYZIPCODE</t>
        </is>
      </c>
    </row>
    <row r="28">
      <c r="A28" s="4" t="n">
        <v>2</v>
      </c>
      <c r="B28" s="4" t="n">
        <v>3.7</v>
      </c>
      <c r="C28" s="4" t="inlineStr">
        <is>
          <t>6405</t>
        </is>
      </c>
      <c r="D28" s="4" t="inlineStr">
        <is>
          <t>PROPERTYZIPCODE</t>
        </is>
      </c>
    </row>
    <row r="29">
      <c r="A29" s="4" t="n">
        <v>2</v>
      </c>
      <c r="B29" s="4" t="n">
        <v>3.7</v>
      </c>
      <c r="C29" s="4" t="inlineStr">
        <is>
          <t>6706</t>
        </is>
      </c>
      <c r="D29" s="4" t="inlineStr">
        <is>
          <t>PROPERTYZIPCODE</t>
        </is>
      </c>
    </row>
    <row r="30">
      <c r="A30" s="4" t="n">
        <v>2</v>
      </c>
      <c r="B30" s="4" t="n">
        <v>3.7</v>
      </c>
      <c r="C30" s="4" t="inlineStr">
        <is>
          <t>6401</t>
        </is>
      </c>
      <c r="D30" s="4" t="inlineStr">
        <is>
          <t>PROPERTYZIPCODE</t>
        </is>
      </c>
    </row>
    <row r="31">
      <c r="A31" s="4" t="n">
        <v>1</v>
      </c>
      <c r="B31" s="4" t="n">
        <v>1.85</v>
      </c>
      <c r="C31" s="4" t="inlineStr">
        <is>
          <t>6461</t>
        </is>
      </c>
      <c r="D31" s="4" t="inlineStr">
        <is>
          <t>PROPERTYZIPCODE</t>
        </is>
      </c>
    </row>
    <row r="32">
      <c r="A32" s="4" t="n">
        <v>1</v>
      </c>
      <c r="B32" s="4" t="n">
        <v>1.85</v>
      </c>
      <c r="C32" s="4" t="inlineStr">
        <is>
          <t>6615</t>
        </is>
      </c>
      <c r="D32" s="4" t="inlineStr">
        <is>
          <t>PROPERTYZIPCODE</t>
        </is>
      </c>
    </row>
    <row r="33">
      <c r="A33" s="4" t="n">
        <v>1</v>
      </c>
      <c r="B33" s="4" t="n">
        <v>1.85</v>
      </c>
      <c r="C33" s="4" t="inlineStr">
        <is>
          <t>6473</t>
        </is>
      </c>
      <c r="D33" s="4" t="inlineStr">
        <is>
          <t>PROPERTYZIPCODE</t>
        </is>
      </c>
    </row>
    <row r="34">
      <c r="A34" s="4" t="n">
        <v>1</v>
      </c>
      <c r="B34" s="4" t="n">
        <v>1.85</v>
      </c>
      <c r="C34" s="4" t="inlineStr">
        <is>
          <t>6040</t>
        </is>
      </c>
      <c r="D34" s="4" t="inlineStr">
        <is>
          <t>PROPERTYZIPCODE</t>
        </is>
      </c>
    </row>
    <row r="35">
      <c r="A35" s="4" t="n">
        <v>1</v>
      </c>
      <c r="B35" s="4" t="n">
        <v>1.85</v>
      </c>
      <c r="C35" s="4" t="inlineStr">
        <is>
          <t>6477</t>
        </is>
      </c>
      <c r="D35" s="4" t="inlineStr">
        <is>
          <t>PROPERTYZIPCODE</t>
        </is>
      </c>
    </row>
    <row r="36">
      <c r="A36" s="4" t="n">
        <v>1</v>
      </c>
      <c r="B36" s="4" t="n">
        <v>1.85</v>
      </c>
      <c r="C36" s="4" t="inlineStr">
        <is>
          <t>6519</t>
        </is>
      </c>
      <c r="D36" s="4" t="inlineStr">
        <is>
          <t>PROPERTYZIPCODE</t>
        </is>
      </c>
    </row>
    <row r="37">
      <c r="A37" s="4" t="n">
        <v>1</v>
      </c>
      <c r="B37" s="4" t="n">
        <v>1.85</v>
      </c>
      <c r="C37" s="4" t="inlineStr">
        <is>
          <t>6472</t>
        </is>
      </c>
      <c r="D37" s="4" t="inlineStr">
        <is>
          <t>PROPERTYZIPCODE</t>
        </is>
      </c>
    </row>
    <row r="38">
      <c r="A38" s="4" t="n">
        <v>1</v>
      </c>
      <c r="B38" s="4" t="n">
        <v>1.85</v>
      </c>
      <c r="C38" s="4" t="inlineStr">
        <is>
          <t>6770</t>
        </is>
      </c>
      <c r="D38" s="4" t="inlineStr">
        <is>
          <t>PROPERTYZIPCODE</t>
        </is>
      </c>
    </row>
    <row r="39">
      <c r="A39" s="4" t="n">
        <v>1</v>
      </c>
      <c r="B39" s="4" t="n">
        <v>1.85</v>
      </c>
      <c r="C39" s="4" t="inlineStr">
        <is>
          <t>6513</t>
        </is>
      </c>
      <c r="D39" s="4" t="inlineStr">
        <is>
          <t>PROPERTYZIPCODE</t>
        </is>
      </c>
    </row>
    <row r="40">
      <c r="A40" s="4" t="n">
        <v>1</v>
      </c>
      <c r="B40" s="4" t="n">
        <v>1.85</v>
      </c>
      <c r="C40" s="4" t="inlineStr">
        <is>
          <t>6517</t>
        </is>
      </c>
      <c r="D40" s="4" t="inlineStr">
        <is>
          <t>PROPERTYZIPCODE</t>
        </is>
      </c>
    </row>
    <row r="41">
      <c r="A41" s="4" t="n">
        <v>1</v>
      </c>
      <c r="B41" s="4" t="n">
        <v>1.85</v>
      </c>
      <c r="C41" s="4" t="inlineStr">
        <is>
          <t>6403</t>
        </is>
      </c>
      <c r="D41" s="4" t="inlineStr">
        <is>
          <t>PROPERTYZIPCODE</t>
        </is>
      </c>
    </row>
    <row r="42">
      <c r="A42" s="4" t="n">
        <v>1</v>
      </c>
      <c r="B42" s="4" t="n">
        <v>1.85</v>
      </c>
      <c r="C42" s="4" t="inlineStr">
        <is>
          <t>6451</t>
        </is>
      </c>
      <c r="D42" s="4" t="inlineStr">
        <is>
          <t>PROPERTYZIPCODE</t>
        </is>
      </c>
    </row>
    <row r="43">
      <c r="A43" s="4" t="n">
        <v>1</v>
      </c>
      <c r="B43" s="4" t="n">
        <v>1.85</v>
      </c>
      <c r="C43" s="4" t="inlineStr">
        <is>
          <t>6705</t>
        </is>
      </c>
      <c r="D43" s="4" t="inlineStr">
        <is>
          <t>PROPERTYZIPCODE</t>
        </is>
      </c>
    </row>
    <row r="44">
      <c r="A44" s="4" t="n">
        <v>1</v>
      </c>
      <c r="B44" s="4" t="n">
        <v>1.85</v>
      </c>
      <c r="C44" s="4" t="inlineStr">
        <is>
          <t>6518</t>
        </is>
      </c>
      <c r="D44" s="4" t="inlineStr">
        <is>
          <t>PROPERTYZIPCODE</t>
        </is>
      </c>
    </row>
    <row r="45">
      <c r="A45" s="9" t="n">
        <v>54</v>
      </c>
      <c r="B45" s="9" t="n">
        <v>100</v>
      </c>
      <c r="D45" s="9" t="inlineStr">
        <is>
          <t>Total PROPERTYZIPCODE</t>
        </is>
      </c>
    </row>
    <row r="46">
      <c r="A46" s="4" t="n">
        <v>46</v>
      </c>
      <c r="B46" s="4" t="n">
        <v>85.19</v>
      </c>
      <c r="C46" s="4" t="inlineStr">
        <is>
          <t>GARDEN</t>
        </is>
      </c>
      <c r="D46" s="4" t="inlineStr">
        <is>
          <t>Property Type</t>
        </is>
      </c>
    </row>
    <row r="47">
      <c r="A47" s="4" t="n">
        <v>8</v>
      </c>
      <c r="B47" s="4" t="n">
        <v>14.81</v>
      </c>
      <c r="C47" s="4" t="inlineStr">
        <is>
          <t>MIDRISE</t>
        </is>
      </c>
      <c r="D47" s="4" t="inlineStr">
        <is>
          <t>Property Type</t>
        </is>
      </c>
    </row>
    <row r="48">
      <c r="A48" s="9" t="n">
        <v>54</v>
      </c>
      <c r="B48" s="9" t="n">
        <v>100</v>
      </c>
      <c r="D48" s="9" t="inlineStr">
        <is>
          <t>Total Property Type</t>
        </is>
      </c>
    </row>
    <row r="49">
      <c r="A49" s="4" t="n">
        <v>6</v>
      </c>
      <c r="B49" s="4" t="n">
        <v>11.11</v>
      </c>
      <c r="C49" s="4" t="inlineStr">
        <is>
          <t>Less than 5 years</t>
        </is>
      </c>
      <c r="D49" s="4" t="inlineStr">
        <is>
          <t>Age of Property</t>
        </is>
      </c>
    </row>
    <row r="50">
      <c r="A50" s="4" t="n">
        <v>15</v>
      </c>
      <c r="B50" s="4" t="n">
        <v>27.78</v>
      </c>
      <c r="C50" s="4" t="inlineStr">
        <is>
          <t>5-9 years</t>
        </is>
      </c>
      <c r="D50" s="4" t="inlineStr">
        <is>
          <t>Age of Property</t>
        </is>
      </c>
    </row>
    <row r="51">
      <c r="A51" s="4" t="n">
        <v>4</v>
      </c>
      <c r="B51" s="4" t="n">
        <v>7.41</v>
      </c>
      <c r="C51" s="4" t="inlineStr">
        <is>
          <t>10-19 years</t>
        </is>
      </c>
      <c r="D51" s="4" t="inlineStr">
        <is>
          <t>Age of Property</t>
        </is>
      </c>
    </row>
    <row r="52">
      <c r="A52" s="4" t="n">
        <v>29</v>
      </c>
      <c r="B52" s="4" t="n">
        <v>53.7</v>
      </c>
      <c r="C52" s="4" t="inlineStr">
        <is>
          <t>20+ years</t>
        </is>
      </c>
      <c r="D52" s="4" t="inlineStr">
        <is>
          <t>Age of Property</t>
        </is>
      </c>
    </row>
    <row r="53">
      <c r="A53" s="9" t="n">
        <v>54</v>
      </c>
      <c r="B53" s="9" t="n">
        <v>100</v>
      </c>
      <c r="D53" s="9" t="inlineStr">
        <is>
          <t>Total Age of Property</t>
        </is>
      </c>
    </row>
    <row r="54">
      <c r="A54" s="4" t="n">
        <v>40</v>
      </c>
      <c r="B54" s="4" t="n">
        <v>74.06999999999999</v>
      </c>
      <c r="C54" s="4" t="inlineStr">
        <is>
          <t>Less than 100</t>
        </is>
      </c>
      <c r="D54" s="4" t="inlineStr">
        <is>
          <t>Property Size</t>
        </is>
      </c>
    </row>
    <row r="55">
      <c r="A55" s="4" t="n">
        <v>9</v>
      </c>
      <c r="B55" s="4" t="n">
        <v>16.67</v>
      </c>
      <c r="C55" s="4" t="inlineStr">
        <is>
          <t>100-199</t>
        </is>
      </c>
      <c r="D55" s="4" t="inlineStr">
        <is>
          <t>Property Size</t>
        </is>
      </c>
    </row>
    <row r="56">
      <c r="A56" s="4" t="n">
        <v>3</v>
      </c>
      <c r="B56" s="4" t="n">
        <v>5.56</v>
      </c>
      <c r="C56" s="4" t="inlineStr">
        <is>
          <t>200-299</t>
        </is>
      </c>
      <c r="D56" s="4" t="inlineStr">
        <is>
          <t>Property Size</t>
        </is>
      </c>
    </row>
    <row r="57">
      <c r="A57" s="4" t="n">
        <v>2</v>
      </c>
      <c r="B57" s="4" t="n">
        <v>3.7</v>
      </c>
      <c r="C57" s="4" t="inlineStr">
        <is>
          <t>400-499</t>
        </is>
      </c>
      <c r="D57" s="4" t="inlineStr">
        <is>
          <t>Property Size</t>
        </is>
      </c>
    </row>
    <row r="58">
      <c r="A58" s="9" t="n">
        <v>54</v>
      </c>
      <c r="B58" s="9" t="n">
        <v>100</v>
      </c>
      <c r="D58" s="9" t="inlineStr">
        <is>
          <t>Total Property Size</t>
        </is>
      </c>
    </row>
    <row r="59">
      <c r="A59" s="4" t="n">
        <v>38</v>
      </c>
      <c r="B59" s="4" t="n">
        <v>70.37</v>
      </c>
      <c r="C59" s="4" t="inlineStr">
        <is>
          <t>AFFORDABLE</t>
        </is>
      </c>
      <c r="D59" s="4" t="inlineStr">
        <is>
          <t>Rent Type</t>
        </is>
      </c>
    </row>
    <row r="60">
      <c r="A60" s="4" t="n">
        <v>16</v>
      </c>
      <c r="B60" s="4" t="n">
        <v>29.63</v>
      </c>
      <c r="C60" s="4" t="inlineStr">
        <is>
          <t>MARKETRATE</t>
        </is>
      </c>
      <c r="D60" s="4" t="inlineStr">
        <is>
          <t>Rent Type</t>
        </is>
      </c>
    </row>
    <row r="61">
      <c r="A61" s="9" t="n">
        <v>54</v>
      </c>
      <c r="B61" s="9" t="n">
        <v>100</v>
      </c>
      <c r="D61" s="9" t="inlineStr">
        <is>
          <t>Total Rent Type</t>
        </is>
      </c>
    </row>
    <row r="62"/>
  </sheetData>
  <mergeCells count="2">
    <mergeCell ref="A19:D19"/>
    <mergeCell ref="A1:B1"/>
  </mergeCells>
  <pageMargins left="0.75" right="0.75" top="1" bottom="1" header="0.5" footer="0.5"/>
</worksheet>
</file>

<file path=xl/worksheets/sheet66.xml><?xml version="1.0" encoding="utf-8"?>
<worksheet xmlns="http://schemas.openxmlformats.org/spreadsheetml/2006/main">
  <sheetPr>
    <outlinePr summaryBelow="1" summaryRight="1"/>
    <pageSetUpPr/>
  </sheetPr>
  <dimension ref="A1:D57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4877</v>
      </c>
    </row>
    <row r="3">
      <c r="A3" s="6" t="inlineStr">
        <is>
          <t>Sample (Total number of properties)</t>
        </is>
      </c>
      <c r="B3" s="4" t="n">
        <v>79</v>
      </c>
    </row>
    <row r="4">
      <c r="A4" s="6" t="inlineStr">
        <is>
          <t>Average property taxes per unit</t>
        </is>
      </c>
      <c r="B4" s="7" t="n">
        <v>3108</v>
      </c>
    </row>
    <row r="5">
      <c r="A5" s="6" t="inlineStr">
        <is>
          <t>Average payroll expenses per unit</t>
        </is>
      </c>
      <c r="B5" s="7" t="n">
        <v>836</v>
      </c>
    </row>
    <row r="6">
      <c r="A6" s="6" t="inlineStr">
        <is>
          <t>Average capital expenditures per unit</t>
        </is>
      </c>
      <c r="B6" s="7" t="n">
        <v>255</v>
      </c>
    </row>
    <row r="7">
      <c r="A7" s="6" t="inlineStr">
        <is>
          <t>Average mortgage per unit</t>
        </is>
      </c>
      <c r="B7" s="7" t="n">
        <v>11305</v>
      </c>
    </row>
    <row r="8">
      <c r="A8" s="6" t="inlineStr">
        <is>
          <t>Average total operating expenses per unit</t>
        </is>
      </c>
      <c r="B8" s="7" t="n">
        <v>4979</v>
      </c>
    </row>
    <row r="9">
      <c r="A9" s="6" t="inlineStr">
        <is>
          <t>Average total expenses per unit</t>
        </is>
      </c>
      <c r="B9" s="7" t="n">
        <v>20484</v>
      </c>
    </row>
    <row r="10">
      <c r="A10" s="6" t="inlineStr">
        <is>
          <t>Average total profit per unit</t>
        </is>
      </c>
      <c r="B10" s="7" t="n">
        <v>2837</v>
      </c>
    </row>
    <row r="11">
      <c r="A11" s="6" t="inlineStr">
        <is>
          <t>Property taxes per dollar of rent</t>
        </is>
      </c>
      <c r="B11" s="4" t="inlineStr">
        <is>
          <t>13 cents</t>
        </is>
      </c>
    </row>
    <row r="12">
      <c r="A12" s="6" t="inlineStr">
        <is>
          <t>Payroll expenses per dollar of rent</t>
        </is>
      </c>
      <c r="B12" s="4" t="inlineStr">
        <is>
          <t>4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48 cents</t>
        </is>
      </c>
    </row>
    <row r="15">
      <c r="A15" s="6" t="inlineStr">
        <is>
          <t>Total operating expenses per dollar of rent</t>
        </is>
      </c>
      <c r="B15" s="4" t="inlineStr">
        <is>
          <t>21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12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23</v>
      </c>
      <c r="B21" s="4" t="n">
        <v>29.11</v>
      </c>
      <c r="C21" s="4" t="inlineStr">
        <is>
          <t>6902</t>
        </is>
      </c>
      <c r="D21" s="4" t="inlineStr">
        <is>
          <t>PROPERTYZIPCODE</t>
        </is>
      </c>
    </row>
    <row r="22">
      <c r="A22" s="4" t="n">
        <v>9</v>
      </c>
      <c r="B22" s="4" t="n">
        <v>11.39</v>
      </c>
      <c r="C22" s="4" t="inlineStr">
        <is>
          <t>6604</t>
        </is>
      </c>
      <c r="D22" s="4" t="inlineStr">
        <is>
          <t>PROPERTYZIPCODE</t>
        </is>
      </c>
    </row>
    <row r="23">
      <c r="A23" s="4" t="n">
        <v>7</v>
      </c>
      <c r="B23" s="4" t="n">
        <v>8.859999999999999</v>
      </c>
      <c r="C23" s="4" t="inlineStr">
        <is>
          <t>6606</t>
        </is>
      </c>
      <c r="D23" s="4" t="inlineStr">
        <is>
          <t>PROPERTYZIPCODE</t>
        </is>
      </c>
    </row>
    <row r="24">
      <c r="A24" s="4" t="n">
        <v>7</v>
      </c>
      <c r="B24" s="4" t="n">
        <v>8.859999999999999</v>
      </c>
      <c r="C24" s="4" t="inlineStr">
        <is>
          <t>6854</t>
        </is>
      </c>
      <c r="D24" s="4" t="inlineStr">
        <is>
          <t>PROPERTYZIPCODE</t>
        </is>
      </c>
    </row>
    <row r="25">
      <c r="A25" s="4" t="n">
        <v>7</v>
      </c>
      <c r="B25" s="4" t="n">
        <v>8.859999999999999</v>
      </c>
      <c r="C25" s="4" t="inlineStr">
        <is>
          <t>6608</t>
        </is>
      </c>
      <c r="D25" s="4" t="inlineStr">
        <is>
          <t>PROPERTYZIPCODE</t>
        </is>
      </c>
    </row>
    <row r="26">
      <c r="A26" s="4" t="n">
        <v>6</v>
      </c>
      <c r="B26" s="4" t="n">
        <v>7.59</v>
      </c>
      <c r="C26" s="4" t="inlineStr">
        <is>
          <t>6605</t>
        </is>
      </c>
      <c r="D26" s="4" t="inlineStr">
        <is>
          <t>PROPERTYZIPCODE</t>
        </is>
      </c>
    </row>
    <row r="27">
      <c r="A27" s="4" t="n">
        <v>6</v>
      </c>
      <c r="B27" s="4" t="n">
        <v>7.59</v>
      </c>
      <c r="C27" s="4" t="inlineStr">
        <is>
          <t>6851</t>
        </is>
      </c>
      <c r="D27" s="4" t="inlineStr">
        <is>
          <t>PROPERTYZIPCODE</t>
        </is>
      </c>
    </row>
    <row r="28">
      <c r="A28" s="4" t="n">
        <v>4</v>
      </c>
      <c r="B28" s="4" t="n">
        <v>5.06</v>
      </c>
      <c r="C28" s="4" t="inlineStr">
        <is>
          <t>6850</t>
        </is>
      </c>
      <c r="D28" s="4" t="inlineStr">
        <is>
          <t>PROPERTYZIPCODE</t>
        </is>
      </c>
    </row>
    <row r="29">
      <c r="A29" s="4" t="n">
        <v>2</v>
      </c>
      <c r="B29" s="4" t="n">
        <v>2.53</v>
      </c>
      <c r="C29" s="4" t="inlineStr">
        <is>
          <t>6905</t>
        </is>
      </c>
      <c r="D29" s="4" t="inlineStr">
        <is>
          <t>PROPERTYZIPCODE</t>
        </is>
      </c>
    </row>
    <row r="30">
      <c r="A30" s="4" t="n">
        <v>2</v>
      </c>
      <c r="B30" s="4" t="n">
        <v>2.53</v>
      </c>
      <c r="C30" s="4" t="inlineStr">
        <is>
          <t>6607</t>
        </is>
      </c>
      <c r="D30" s="4" t="inlineStr">
        <is>
          <t>PROPERTYZIPCODE</t>
        </is>
      </c>
    </row>
    <row r="31">
      <c r="A31" s="4" t="n">
        <v>1</v>
      </c>
      <c r="B31" s="4" t="n">
        <v>1.27</v>
      </c>
      <c r="C31" s="4" t="inlineStr">
        <is>
          <t>6855</t>
        </is>
      </c>
      <c r="D31" s="4" t="inlineStr">
        <is>
          <t>PROPERTYZIPCODE</t>
        </is>
      </c>
    </row>
    <row r="32">
      <c r="A32" s="4" t="n">
        <v>1</v>
      </c>
      <c r="B32" s="4" t="n">
        <v>1.27</v>
      </c>
      <c r="C32" s="4" t="inlineStr">
        <is>
          <t>6901</t>
        </is>
      </c>
      <c r="D32" s="4" t="inlineStr">
        <is>
          <t>PROPERTYZIPCODE</t>
        </is>
      </c>
    </row>
    <row r="33">
      <c r="A33" s="4" t="n">
        <v>1</v>
      </c>
      <c r="B33" s="4" t="n">
        <v>1.27</v>
      </c>
      <c r="C33" s="4" t="inlineStr">
        <is>
          <t>6611</t>
        </is>
      </c>
      <c r="D33" s="4" t="inlineStr">
        <is>
          <t>PROPERTYZIPCODE</t>
        </is>
      </c>
    </row>
    <row r="34">
      <c r="A34" s="4" t="n">
        <v>1</v>
      </c>
      <c r="B34" s="4" t="n">
        <v>1.27</v>
      </c>
      <c r="C34" s="4" t="inlineStr">
        <is>
          <t>6615</t>
        </is>
      </c>
      <c r="D34" s="4" t="inlineStr">
        <is>
          <t>PROPERTYZIPCODE</t>
        </is>
      </c>
    </row>
    <row r="35">
      <c r="A35" s="4" t="n">
        <v>1</v>
      </c>
      <c r="B35" s="4" t="n">
        <v>1.27</v>
      </c>
      <c r="C35" s="4" t="inlineStr">
        <is>
          <t>6906</t>
        </is>
      </c>
      <c r="D35" s="4" t="inlineStr">
        <is>
          <t>PROPERTYZIPCODE</t>
        </is>
      </c>
    </row>
    <row r="36">
      <c r="A36" s="4" t="n">
        <v>1</v>
      </c>
      <c r="B36" s="4" t="n">
        <v>1.27</v>
      </c>
      <c r="C36" s="4" t="inlineStr">
        <is>
          <t>6877</t>
        </is>
      </c>
      <c r="D36" s="4" t="inlineStr">
        <is>
          <t>PROPERTYZIPCODE</t>
        </is>
      </c>
    </row>
    <row r="37">
      <c r="A37" s="9" t="n">
        <v>79</v>
      </c>
      <c r="B37" s="9" t="n">
        <v>100</v>
      </c>
      <c r="D37" s="9" t="inlineStr">
        <is>
          <t>Total PROPERTYZIPCODE</t>
        </is>
      </c>
    </row>
    <row r="38">
      <c r="A38" s="4" t="n">
        <v>67</v>
      </c>
      <c r="B38" s="4" t="n">
        <v>84.81</v>
      </c>
      <c r="C38" s="4" t="inlineStr">
        <is>
          <t>GARDEN</t>
        </is>
      </c>
      <c r="D38" s="4" t="inlineStr">
        <is>
          <t>Property Type</t>
        </is>
      </c>
    </row>
    <row r="39">
      <c r="A39" s="4" t="n">
        <v>7</v>
      </c>
      <c r="B39" s="4" t="n">
        <v>8.859999999999999</v>
      </c>
      <c r="C39" s="4" t="inlineStr">
        <is>
          <t>MIDRISE</t>
        </is>
      </c>
      <c r="D39" s="4" t="inlineStr">
        <is>
          <t>Property Type</t>
        </is>
      </c>
    </row>
    <row r="40">
      <c r="A40" s="4" t="n">
        <v>4</v>
      </c>
      <c r="B40" s="4" t="n">
        <v>5.06</v>
      </c>
      <c r="C40" s="4" t="inlineStr">
        <is>
          <t>HIRISE</t>
        </is>
      </c>
      <c r="D40" s="4" t="inlineStr">
        <is>
          <t>Property Type</t>
        </is>
      </c>
    </row>
    <row r="41">
      <c r="A41" s="4" t="n">
        <v>1</v>
      </c>
      <c r="B41" s="4" t="n">
        <v>1.27</v>
      </c>
      <c r="C41" s="4" t="inlineStr">
        <is>
          <t>SENIOR</t>
        </is>
      </c>
      <c r="D41" s="4" t="inlineStr">
        <is>
          <t>Property Type</t>
        </is>
      </c>
    </row>
    <row r="42">
      <c r="A42" s="9" t="n">
        <v>79</v>
      </c>
      <c r="B42" s="9" t="n">
        <v>100</v>
      </c>
      <c r="D42" s="9" t="inlineStr">
        <is>
          <t>Total Property Type</t>
        </is>
      </c>
    </row>
    <row r="43">
      <c r="A43" s="4" t="n">
        <v>5</v>
      </c>
      <c r="B43" s="4" t="n">
        <v>6.33</v>
      </c>
      <c r="C43" s="4" t="inlineStr">
        <is>
          <t>Less than 5 years</t>
        </is>
      </c>
      <c r="D43" s="4" t="inlineStr">
        <is>
          <t>Age of Property</t>
        </is>
      </c>
    </row>
    <row r="44">
      <c r="A44" s="4" t="n">
        <v>27</v>
      </c>
      <c r="B44" s="4" t="n">
        <v>34.18</v>
      </c>
      <c r="C44" s="4" t="inlineStr">
        <is>
          <t>5-9 years</t>
        </is>
      </c>
      <c r="D44" s="4" t="inlineStr">
        <is>
          <t>Age of Property</t>
        </is>
      </c>
    </row>
    <row r="45">
      <c r="A45" s="4" t="n">
        <v>15</v>
      </c>
      <c r="B45" s="4" t="n">
        <v>18.99</v>
      </c>
      <c r="C45" s="4" t="inlineStr">
        <is>
          <t>10-19 years</t>
        </is>
      </c>
      <c r="D45" s="4" t="inlineStr">
        <is>
          <t>Age of Property</t>
        </is>
      </c>
    </row>
    <row r="46">
      <c r="A46" s="4" t="n">
        <v>32</v>
      </c>
      <c r="B46" s="4" t="n">
        <v>40.51</v>
      </c>
      <c r="C46" s="4" t="inlineStr">
        <is>
          <t>20+ years</t>
        </is>
      </c>
      <c r="D46" s="4" t="inlineStr">
        <is>
          <t>Age of Property</t>
        </is>
      </c>
    </row>
    <row r="47">
      <c r="A47" s="9" t="n">
        <v>79</v>
      </c>
      <c r="B47" s="9" t="n">
        <v>100</v>
      </c>
      <c r="D47" s="9" t="inlineStr">
        <is>
          <t>Total Age of Property</t>
        </is>
      </c>
    </row>
    <row r="48">
      <c r="A48" s="4" t="n">
        <v>64</v>
      </c>
      <c r="B48" s="4" t="n">
        <v>81.01000000000001</v>
      </c>
      <c r="C48" s="4" t="inlineStr">
        <is>
          <t>Less than 100</t>
        </is>
      </c>
      <c r="D48" s="4" t="inlineStr">
        <is>
          <t>Property Size</t>
        </is>
      </c>
    </row>
    <row r="49">
      <c r="A49" s="4" t="n">
        <v>7</v>
      </c>
      <c r="B49" s="4" t="n">
        <v>8.859999999999999</v>
      </c>
      <c r="C49" s="4" t="inlineStr">
        <is>
          <t>100-199</t>
        </is>
      </c>
      <c r="D49" s="4" t="inlineStr">
        <is>
          <t>Property Size</t>
        </is>
      </c>
    </row>
    <row r="50">
      <c r="A50" s="4" t="n">
        <v>4</v>
      </c>
      <c r="B50" s="4" t="n">
        <v>5.06</v>
      </c>
      <c r="C50" s="4" t="inlineStr">
        <is>
          <t>200-299</t>
        </is>
      </c>
      <c r="D50" s="4" t="inlineStr">
        <is>
          <t>Property Size</t>
        </is>
      </c>
    </row>
    <row r="51">
      <c r="A51" s="4" t="n">
        <v>2</v>
      </c>
      <c r="B51" s="4" t="n">
        <v>2.53</v>
      </c>
      <c r="C51" s="4" t="inlineStr">
        <is>
          <t>300-399</t>
        </is>
      </c>
      <c r="D51" s="4" t="inlineStr">
        <is>
          <t>Property Size</t>
        </is>
      </c>
    </row>
    <row r="52">
      <c r="A52" s="4" t="n">
        <v>2</v>
      </c>
      <c r="B52" s="4" t="n">
        <v>2.53</v>
      </c>
      <c r="C52" s="4" t="inlineStr">
        <is>
          <t>400-499</t>
        </is>
      </c>
      <c r="D52" s="4" t="inlineStr">
        <is>
          <t>Property Size</t>
        </is>
      </c>
    </row>
    <row r="53">
      <c r="A53" s="9" t="n">
        <v>79</v>
      </c>
      <c r="B53" s="9" t="n">
        <v>100</v>
      </c>
      <c r="D53" s="9" t="inlineStr">
        <is>
          <t>Total Property Size</t>
        </is>
      </c>
    </row>
    <row r="54">
      <c r="A54" s="4" t="n">
        <v>45</v>
      </c>
      <c r="B54" s="4" t="n">
        <v>56.96</v>
      </c>
      <c r="C54" s="4" t="inlineStr">
        <is>
          <t>AFFORDABLE</t>
        </is>
      </c>
      <c r="D54" s="4" t="inlineStr">
        <is>
          <t>Rent Type</t>
        </is>
      </c>
    </row>
    <row r="55">
      <c r="A55" s="4" t="n">
        <v>34</v>
      </c>
      <c r="B55" s="4" t="n">
        <v>43.04</v>
      </c>
      <c r="C55" s="4" t="inlineStr">
        <is>
          <t>MARKETRATE</t>
        </is>
      </c>
      <c r="D55" s="4" t="inlineStr">
        <is>
          <t>Rent Type</t>
        </is>
      </c>
    </row>
    <row r="56">
      <c r="A56" s="9" t="n">
        <v>79</v>
      </c>
      <c r="B56" s="9" t="n">
        <v>100</v>
      </c>
      <c r="D56" s="9" t="inlineStr">
        <is>
          <t>Total Rent Type</t>
        </is>
      </c>
    </row>
    <row r="57"/>
  </sheetData>
  <mergeCells count="2">
    <mergeCell ref="A19:D19"/>
    <mergeCell ref="A1:B1"/>
  </mergeCells>
  <pageMargins left="0.75" right="0.75" top="1" bottom="1" header="0.5" footer="0.5"/>
</worksheet>
</file>

<file path=xl/worksheets/sheet67.xml><?xml version="1.0" encoding="utf-8"?>
<worksheet xmlns="http://schemas.openxmlformats.org/spreadsheetml/2006/main">
  <sheetPr>
    <outlinePr summaryBelow="1" summaryRight="1"/>
    <pageSetUpPr/>
  </sheetPr>
  <dimension ref="A1:D58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3772</v>
      </c>
    </row>
    <row r="3">
      <c r="A3" s="6" t="inlineStr">
        <is>
          <t>Sample (Total number of properties)</t>
        </is>
      </c>
      <c r="B3" s="4" t="n">
        <v>41</v>
      </c>
    </row>
    <row r="4">
      <c r="A4" s="6" t="inlineStr">
        <is>
          <t>Average property taxes per unit</t>
        </is>
      </c>
      <c r="B4" s="7" t="n">
        <v>2403</v>
      </c>
    </row>
    <row r="5">
      <c r="A5" s="6" t="inlineStr">
        <is>
          <t>Average payroll expenses per unit</t>
        </is>
      </c>
      <c r="B5" s="7" t="n">
        <v>983</v>
      </c>
    </row>
    <row r="6">
      <c r="A6" s="6" t="inlineStr">
        <is>
          <t>Average capital expenditures per unit</t>
        </is>
      </c>
      <c r="B6" s="7" t="n">
        <v>265</v>
      </c>
    </row>
    <row r="7">
      <c r="A7" s="6" t="inlineStr">
        <is>
          <t>Average mortgage per unit</t>
        </is>
      </c>
      <c r="B7" s="7" t="n">
        <v>7515</v>
      </c>
    </row>
    <row r="8">
      <c r="A8" s="6" t="inlineStr">
        <is>
          <t>Average total operating expenses per unit</t>
        </is>
      </c>
      <c r="B8" s="7" t="n">
        <v>4529</v>
      </c>
    </row>
    <row r="9">
      <c r="A9" s="6" t="inlineStr">
        <is>
          <t>Average total expenses per unit</t>
        </is>
      </c>
      <c r="B9" s="7" t="n">
        <v>15695</v>
      </c>
    </row>
    <row r="10">
      <c r="A10" s="6" t="inlineStr">
        <is>
          <t>Average total profit per unit</t>
        </is>
      </c>
      <c r="B10" s="7" t="n">
        <v>1879</v>
      </c>
    </row>
    <row r="11">
      <c r="A11" s="6" t="inlineStr">
        <is>
          <t>Property taxes per dollar of rent</t>
        </is>
      </c>
      <c r="B11" s="4" t="inlineStr">
        <is>
          <t>14 cents</t>
        </is>
      </c>
    </row>
    <row r="12">
      <c r="A12" s="6" t="inlineStr">
        <is>
          <t>Payroll expenses per dollar of rent</t>
        </is>
      </c>
      <c r="B12" s="4" t="inlineStr">
        <is>
          <t>6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43 cents</t>
        </is>
      </c>
    </row>
    <row r="15">
      <c r="A15" s="6" t="inlineStr">
        <is>
          <t>Total operating expenses per dollar of rent</t>
        </is>
      </c>
      <c r="B15" s="4" t="inlineStr">
        <is>
          <t>26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6</v>
      </c>
      <c r="B21" s="4" t="n">
        <v>14.63</v>
      </c>
      <c r="C21" s="4" t="inlineStr">
        <is>
          <t>6705</t>
        </is>
      </c>
      <c r="D21" s="4" t="inlineStr">
        <is>
          <t>PROPERTYZIPCODE</t>
        </is>
      </c>
    </row>
    <row r="22">
      <c r="A22" s="4" t="n">
        <v>6</v>
      </c>
      <c r="B22" s="4" t="n">
        <v>14.63</v>
      </c>
      <c r="C22" s="4" t="inlineStr">
        <is>
          <t>6051</t>
        </is>
      </c>
      <c r="D22" s="4" t="inlineStr">
        <is>
          <t>PROPERTYZIPCODE</t>
        </is>
      </c>
    </row>
    <row r="23">
      <c r="A23" s="4" t="n">
        <v>5</v>
      </c>
      <c r="B23" s="4" t="n">
        <v>12.2</v>
      </c>
      <c r="C23" s="4" t="inlineStr">
        <is>
          <t>6053</t>
        </is>
      </c>
      <c r="D23" s="4" t="inlineStr">
        <is>
          <t>PROPERTYZIPCODE</t>
        </is>
      </c>
    </row>
    <row r="24">
      <c r="A24" s="4" t="n">
        <v>4</v>
      </c>
      <c r="B24" s="4" t="n">
        <v>9.76</v>
      </c>
      <c r="C24" s="4" t="inlineStr">
        <is>
          <t>6702</t>
        </is>
      </c>
      <c r="D24" s="4" t="inlineStr">
        <is>
          <t>PROPERTYZIPCODE</t>
        </is>
      </c>
    </row>
    <row r="25">
      <c r="A25" s="4" t="n">
        <v>3</v>
      </c>
      <c r="B25" s="4" t="n">
        <v>7.32</v>
      </c>
      <c r="C25" s="4" t="inlineStr">
        <is>
          <t>6062</t>
        </is>
      </c>
      <c r="D25" s="4" t="inlineStr">
        <is>
          <t>PROPERTYZIPCODE</t>
        </is>
      </c>
    </row>
    <row r="26">
      <c r="A26" s="4" t="n">
        <v>2</v>
      </c>
      <c r="B26" s="4" t="n">
        <v>4.88</v>
      </c>
      <c r="C26" s="4" t="inlineStr">
        <is>
          <t>6810</t>
        </is>
      </c>
      <c r="D26" s="4" t="inlineStr">
        <is>
          <t>PROPERTYZIPCODE</t>
        </is>
      </c>
    </row>
    <row r="27">
      <c r="A27" s="4" t="n">
        <v>2</v>
      </c>
      <c r="B27" s="4" t="n">
        <v>4.88</v>
      </c>
      <c r="C27" s="4" t="inlineStr">
        <is>
          <t>6704</t>
        </is>
      </c>
      <c r="D27" s="4" t="inlineStr">
        <is>
          <t>PROPERTYZIPCODE</t>
        </is>
      </c>
    </row>
    <row r="28">
      <c r="A28" s="4" t="n">
        <v>2</v>
      </c>
      <c r="B28" s="4" t="n">
        <v>4.88</v>
      </c>
      <c r="C28" s="4" t="inlineStr">
        <is>
          <t>6451</t>
        </is>
      </c>
      <c r="D28" s="4" t="inlineStr">
        <is>
          <t>PROPERTYZIPCODE</t>
        </is>
      </c>
    </row>
    <row r="29">
      <c r="A29" s="4" t="n">
        <v>2</v>
      </c>
      <c r="B29" s="4" t="n">
        <v>4.88</v>
      </c>
      <c r="C29" s="4" t="inlineStr">
        <is>
          <t>6450</t>
        </is>
      </c>
      <c r="D29" s="4" t="inlineStr">
        <is>
          <t>PROPERTYZIPCODE</t>
        </is>
      </c>
    </row>
    <row r="30">
      <c r="A30" s="4" t="n">
        <v>1</v>
      </c>
      <c r="B30" s="4" t="n">
        <v>2.44</v>
      </c>
      <c r="C30" s="4" t="inlineStr">
        <is>
          <t>6804</t>
        </is>
      </c>
      <c r="D30" s="4" t="inlineStr">
        <is>
          <t>PROPERTYZIPCODE</t>
        </is>
      </c>
    </row>
    <row r="31">
      <c r="A31" s="4" t="n">
        <v>1</v>
      </c>
      <c r="B31" s="4" t="n">
        <v>2.44</v>
      </c>
      <c r="C31" s="4" t="inlineStr">
        <is>
          <t>6070</t>
        </is>
      </c>
      <c r="D31" s="4" t="inlineStr">
        <is>
          <t>PROPERTYZIPCODE</t>
        </is>
      </c>
    </row>
    <row r="32">
      <c r="A32" s="4" t="n">
        <v>1</v>
      </c>
      <c r="B32" s="4" t="n">
        <v>2.44</v>
      </c>
      <c r="C32" s="4" t="inlineStr">
        <is>
          <t>6614</t>
        </is>
      </c>
      <c r="D32" s="4" t="inlineStr">
        <is>
          <t>PROPERTYZIPCODE</t>
        </is>
      </c>
    </row>
    <row r="33">
      <c r="A33" s="4" t="n">
        <v>1</v>
      </c>
      <c r="B33" s="4" t="n">
        <v>2.44</v>
      </c>
      <c r="C33" s="4" t="inlineStr">
        <is>
          <t>6850</t>
        </is>
      </c>
      <c r="D33" s="4" t="inlineStr">
        <is>
          <t>PROPERTYZIPCODE</t>
        </is>
      </c>
    </row>
    <row r="34">
      <c r="A34" s="4" t="n">
        <v>1</v>
      </c>
      <c r="B34" s="4" t="n">
        <v>2.44</v>
      </c>
      <c r="C34" s="4" t="inlineStr">
        <is>
          <t>6811</t>
        </is>
      </c>
      <c r="D34" s="4" t="inlineStr">
        <is>
          <t>PROPERTYZIPCODE</t>
        </is>
      </c>
    </row>
    <row r="35">
      <c r="A35" s="4" t="n">
        <v>1</v>
      </c>
      <c r="B35" s="4" t="n">
        <v>2.44</v>
      </c>
      <c r="C35" s="4" t="inlineStr">
        <is>
          <t>6032</t>
        </is>
      </c>
      <c r="D35" s="4" t="inlineStr">
        <is>
          <t>PROPERTYZIPCODE</t>
        </is>
      </c>
    </row>
    <row r="36">
      <c r="A36" s="4" t="n">
        <v>1</v>
      </c>
      <c r="B36" s="4" t="n">
        <v>2.44</v>
      </c>
      <c r="C36" s="4" t="inlineStr">
        <is>
          <t>6716</t>
        </is>
      </c>
      <c r="D36" s="4" t="inlineStr">
        <is>
          <t>PROPERTYZIPCODE</t>
        </is>
      </c>
    </row>
    <row r="37">
      <c r="A37" s="4" t="n">
        <v>1</v>
      </c>
      <c r="B37" s="4" t="n">
        <v>2.44</v>
      </c>
      <c r="C37" s="4" t="inlineStr">
        <is>
          <t>6708</t>
        </is>
      </c>
      <c r="D37" s="4" t="inlineStr">
        <is>
          <t>PROPERTYZIPCODE</t>
        </is>
      </c>
    </row>
    <row r="38">
      <c r="A38" s="4" t="n">
        <v>1</v>
      </c>
      <c r="B38" s="4" t="n">
        <v>2.44</v>
      </c>
      <c r="C38" s="4" t="inlineStr">
        <is>
          <t>6410</t>
        </is>
      </c>
      <c r="D38" s="4" t="inlineStr">
        <is>
          <t>PROPERTYZIPCODE</t>
        </is>
      </c>
    </row>
    <row r="39">
      <c r="A39" s="9" t="n">
        <v>41</v>
      </c>
      <c r="B39" s="9" t="n">
        <v>100</v>
      </c>
      <c r="D39" s="9" t="inlineStr">
        <is>
          <t>Total PROPERTYZIPCODE</t>
        </is>
      </c>
    </row>
    <row r="40">
      <c r="A40" s="4" t="n">
        <v>35</v>
      </c>
      <c r="B40" s="4" t="n">
        <v>85.37</v>
      </c>
      <c r="C40" s="4" t="inlineStr">
        <is>
          <t>GARDEN</t>
        </is>
      </c>
      <c r="D40" s="4" t="inlineStr">
        <is>
          <t>Property Type</t>
        </is>
      </c>
    </row>
    <row r="41">
      <c r="A41" s="4" t="n">
        <v>3</v>
      </c>
      <c r="B41" s="4" t="n">
        <v>7.32</v>
      </c>
      <c r="C41" s="4" t="inlineStr">
        <is>
          <t>MIDRISE</t>
        </is>
      </c>
      <c r="D41" s="4" t="inlineStr">
        <is>
          <t>Property Type</t>
        </is>
      </c>
    </row>
    <row r="42">
      <c r="A42" s="4" t="n">
        <v>2</v>
      </c>
      <c r="B42" s="4" t="n">
        <v>4.88</v>
      </c>
      <c r="C42" s="4" t="inlineStr">
        <is>
          <t>SENIOR</t>
        </is>
      </c>
      <c r="D42" s="4" t="inlineStr">
        <is>
          <t>Property Type</t>
        </is>
      </c>
    </row>
    <row r="43">
      <c r="A43" s="4" t="n">
        <v>1</v>
      </c>
      <c r="B43" s="4" t="n">
        <v>2.44</v>
      </c>
      <c r="C43" s="4" t="inlineStr">
        <is>
          <t>HIRISE</t>
        </is>
      </c>
      <c r="D43" s="4" t="inlineStr">
        <is>
          <t>Property Type</t>
        </is>
      </c>
    </row>
    <row r="44">
      <c r="A44" s="9" t="n">
        <v>41</v>
      </c>
      <c r="B44" s="9" t="n">
        <v>100</v>
      </c>
      <c r="D44" s="9" t="inlineStr">
        <is>
          <t>Total Property Type</t>
        </is>
      </c>
    </row>
    <row r="45">
      <c r="A45" s="4" t="n">
        <v>4</v>
      </c>
      <c r="B45" s="4" t="n">
        <v>9.76</v>
      </c>
      <c r="C45" s="4" t="inlineStr">
        <is>
          <t>Less than 5 years</t>
        </is>
      </c>
      <c r="D45" s="4" t="inlineStr">
        <is>
          <t>Age of Property</t>
        </is>
      </c>
    </row>
    <row r="46">
      <c r="A46" s="4" t="n">
        <v>5</v>
      </c>
      <c r="B46" s="4" t="n">
        <v>12.2</v>
      </c>
      <c r="C46" s="4" t="inlineStr">
        <is>
          <t>5-9 years</t>
        </is>
      </c>
      <c r="D46" s="4" t="inlineStr">
        <is>
          <t>Age of Property</t>
        </is>
      </c>
    </row>
    <row r="47">
      <c r="A47" s="4" t="n">
        <v>9</v>
      </c>
      <c r="B47" s="4" t="n">
        <v>21.95</v>
      </c>
      <c r="C47" s="4" t="inlineStr">
        <is>
          <t>10-19 years</t>
        </is>
      </c>
      <c r="D47" s="4" t="inlineStr">
        <is>
          <t>Age of Property</t>
        </is>
      </c>
    </row>
    <row r="48">
      <c r="A48" s="4" t="n">
        <v>23</v>
      </c>
      <c r="B48" s="4" t="n">
        <v>56.1</v>
      </c>
      <c r="C48" s="4" t="inlineStr">
        <is>
          <t>20+ years</t>
        </is>
      </c>
      <c r="D48" s="4" t="inlineStr">
        <is>
          <t>Age of Property</t>
        </is>
      </c>
    </row>
    <row r="49">
      <c r="A49" s="9" t="n">
        <v>41</v>
      </c>
      <c r="B49" s="9" t="n">
        <v>100</v>
      </c>
      <c r="D49" s="9" t="inlineStr">
        <is>
          <t>Total Age of Property</t>
        </is>
      </c>
    </row>
    <row r="50">
      <c r="A50" s="4" t="n">
        <v>27</v>
      </c>
      <c r="B50" s="4" t="n">
        <v>65.84999999999999</v>
      </c>
      <c r="C50" s="4" t="inlineStr">
        <is>
          <t>Less than 100</t>
        </is>
      </c>
      <c r="D50" s="4" t="inlineStr">
        <is>
          <t>Property Size</t>
        </is>
      </c>
    </row>
    <row r="51">
      <c r="A51" s="4" t="n">
        <v>11</v>
      </c>
      <c r="B51" s="4" t="n">
        <v>26.83</v>
      </c>
      <c r="C51" s="4" t="inlineStr">
        <is>
          <t>100-199</t>
        </is>
      </c>
      <c r="D51" s="4" t="inlineStr">
        <is>
          <t>Property Size</t>
        </is>
      </c>
    </row>
    <row r="52">
      <c r="A52" s="4" t="n">
        <v>2</v>
      </c>
      <c r="B52" s="4" t="n">
        <v>4.88</v>
      </c>
      <c r="C52" s="4" t="inlineStr">
        <is>
          <t>200-299</t>
        </is>
      </c>
      <c r="D52" s="4" t="inlineStr">
        <is>
          <t>Property Size</t>
        </is>
      </c>
    </row>
    <row r="53">
      <c r="A53" s="4" t="n">
        <v>1</v>
      </c>
      <c r="B53" s="4" t="n">
        <v>2.44</v>
      </c>
      <c r="C53" s="4" t="inlineStr">
        <is>
          <t>400-499</t>
        </is>
      </c>
      <c r="D53" s="4" t="inlineStr">
        <is>
          <t>Property Size</t>
        </is>
      </c>
    </row>
    <row r="54">
      <c r="A54" s="9" t="n">
        <v>41</v>
      </c>
      <c r="B54" s="9" t="n">
        <v>100</v>
      </c>
      <c r="D54" s="9" t="inlineStr">
        <is>
          <t>Total Property Size</t>
        </is>
      </c>
    </row>
    <row r="55">
      <c r="A55" s="4" t="n">
        <v>25</v>
      </c>
      <c r="B55" s="4" t="n">
        <v>60.98</v>
      </c>
      <c r="C55" s="4" t="inlineStr">
        <is>
          <t>AFFORDABLE</t>
        </is>
      </c>
      <c r="D55" s="4" t="inlineStr">
        <is>
          <t>Rent Type</t>
        </is>
      </c>
    </row>
    <row r="56">
      <c r="A56" s="4" t="n">
        <v>16</v>
      </c>
      <c r="B56" s="4" t="n">
        <v>39.02</v>
      </c>
      <c r="C56" s="4" t="inlineStr">
        <is>
          <t>MARKETRATE</t>
        </is>
      </c>
      <c r="D56" s="4" t="inlineStr">
        <is>
          <t>Rent Type</t>
        </is>
      </c>
    </row>
    <row r="57">
      <c r="A57" s="9" t="n">
        <v>41</v>
      </c>
      <c r="B57" s="9" t="n">
        <v>100</v>
      </c>
      <c r="D57" s="9" t="inlineStr">
        <is>
          <t>Total Rent Type</t>
        </is>
      </c>
    </row>
    <row r="58"/>
  </sheetData>
  <mergeCells count="2">
    <mergeCell ref="A19:D19"/>
    <mergeCell ref="A1:B1"/>
  </mergeCells>
  <pageMargins left="0.75" right="0.75" top="1" bottom="1" header="0.5" footer="0.5"/>
</worksheet>
</file>

<file path=xl/worksheets/sheet68.xml><?xml version="1.0" encoding="utf-8"?>
<worksheet xmlns="http://schemas.openxmlformats.org/spreadsheetml/2006/main">
  <sheetPr>
    <outlinePr summaryBelow="1" summaryRight="1"/>
    <pageSetUpPr/>
  </sheetPr>
  <dimension ref="A1:D59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6156</v>
      </c>
    </row>
    <row r="3">
      <c r="A3" s="6" t="inlineStr">
        <is>
          <t>Sample (Total number of properties)</t>
        </is>
      </c>
      <c r="B3" s="4" t="n">
        <v>94</v>
      </c>
    </row>
    <row r="4">
      <c r="A4" s="6" t="inlineStr">
        <is>
          <t>Average property taxes per unit</t>
        </is>
      </c>
      <c r="B4" s="7" t="n">
        <v>1187</v>
      </c>
    </row>
    <row r="5">
      <c r="A5" s="6" t="inlineStr">
        <is>
          <t>Average payroll expenses per unit</t>
        </is>
      </c>
      <c r="B5" s="7" t="n">
        <v>808</v>
      </c>
    </row>
    <row r="6">
      <c r="A6" s="6" t="inlineStr">
        <is>
          <t>Average capital expenditures per unit</t>
        </is>
      </c>
      <c r="B6" s="7" t="n">
        <v>250</v>
      </c>
    </row>
    <row r="7">
      <c r="A7" s="6" t="inlineStr">
        <is>
          <t>Average mortgage per unit</t>
        </is>
      </c>
      <c r="B7" s="7" t="n">
        <v>8538</v>
      </c>
    </row>
    <row r="8">
      <c r="A8" s="6" t="inlineStr">
        <is>
          <t>Average total operating expenses per unit</t>
        </is>
      </c>
      <c r="B8" s="7" t="n">
        <v>6666</v>
      </c>
    </row>
    <row r="9">
      <c r="A9" s="6" t="inlineStr">
        <is>
          <t>Average total expenses per unit</t>
        </is>
      </c>
      <c r="B9" s="7" t="n">
        <v>17450</v>
      </c>
    </row>
    <row r="10">
      <c r="A10" s="6" t="inlineStr">
        <is>
          <t>Average total profit per unit</t>
        </is>
      </c>
      <c r="B10" s="7" t="n">
        <v>2134</v>
      </c>
    </row>
    <row r="11">
      <c r="A11" s="6" t="inlineStr">
        <is>
          <t>Property taxes per dollar of rent</t>
        </is>
      </c>
      <c r="B11" s="4" t="inlineStr">
        <is>
          <t>6 cents</t>
        </is>
      </c>
    </row>
    <row r="12">
      <c r="A12" s="6" t="inlineStr">
        <is>
          <t>Payroll expenses per dollar of rent</t>
        </is>
      </c>
      <c r="B12" s="4" t="inlineStr">
        <is>
          <t>4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44 cents</t>
        </is>
      </c>
    </row>
    <row r="15">
      <c r="A15" s="6" t="inlineStr">
        <is>
          <t>Total operating expenses per dollar of rent</t>
        </is>
      </c>
      <c r="B15" s="4" t="inlineStr">
        <is>
          <t>34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18</v>
      </c>
      <c r="B21" s="4" t="n">
        <v>19.15</v>
      </c>
      <c r="C21" s="4" t="inlineStr">
        <is>
          <t>20020</t>
        </is>
      </c>
      <c r="D21" s="4" t="inlineStr">
        <is>
          <t>PROPERTYZIPCODE</t>
        </is>
      </c>
    </row>
    <row r="22">
      <c r="A22" s="4" t="n">
        <v>14</v>
      </c>
      <c r="B22" s="4" t="n">
        <v>14.89</v>
      </c>
      <c r="C22" s="4" t="inlineStr">
        <is>
          <t>20019</t>
        </is>
      </c>
      <c r="D22" s="4" t="inlineStr">
        <is>
          <t>PROPERTYZIPCODE</t>
        </is>
      </c>
    </row>
    <row r="23">
      <c r="A23" s="4" t="n">
        <v>13</v>
      </c>
      <c r="B23" s="4" t="n">
        <v>13.83</v>
      </c>
      <c r="C23" s="4" t="inlineStr">
        <is>
          <t>20032</t>
        </is>
      </c>
      <c r="D23" s="4" t="inlineStr">
        <is>
          <t>PROPERTYZIPCODE</t>
        </is>
      </c>
    </row>
    <row r="24">
      <c r="A24" s="4" t="n">
        <v>12</v>
      </c>
      <c r="B24" s="4" t="n">
        <v>12.77</v>
      </c>
      <c r="C24" s="4" t="inlineStr">
        <is>
          <t>20009</t>
        </is>
      </c>
      <c r="D24" s="4" t="inlineStr">
        <is>
          <t>PROPERTYZIPCODE</t>
        </is>
      </c>
    </row>
    <row r="25">
      <c r="A25" s="4" t="n">
        <v>7</v>
      </c>
      <c r="B25" s="4" t="n">
        <v>7.45</v>
      </c>
      <c r="C25" s="4" t="inlineStr">
        <is>
          <t>20011</t>
        </is>
      </c>
      <c r="D25" s="4" t="inlineStr">
        <is>
          <t>PROPERTYZIPCODE</t>
        </is>
      </c>
    </row>
    <row r="26">
      <c r="A26" s="4" t="n">
        <v>5</v>
      </c>
      <c r="B26" s="4" t="n">
        <v>5.32</v>
      </c>
      <c r="C26" s="4" t="inlineStr">
        <is>
          <t>20010</t>
        </is>
      </c>
      <c r="D26" s="4" t="inlineStr">
        <is>
          <t>PROPERTYZIPCODE</t>
        </is>
      </c>
    </row>
    <row r="27">
      <c r="A27" s="4" t="n">
        <v>4</v>
      </c>
      <c r="B27" s="4" t="n">
        <v>4.26</v>
      </c>
      <c r="C27" s="4" t="inlineStr">
        <is>
          <t>20002</t>
        </is>
      </c>
      <c r="D27" s="4" t="inlineStr">
        <is>
          <t>PROPERTYZIPCODE</t>
        </is>
      </c>
    </row>
    <row r="28">
      <c r="A28" s="4" t="n">
        <v>3</v>
      </c>
      <c r="B28" s="4" t="n">
        <v>3.19</v>
      </c>
      <c r="C28" s="4" t="inlineStr">
        <is>
          <t>20001</t>
        </is>
      </c>
      <c r="D28" s="4" t="inlineStr">
        <is>
          <t>PROPERTYZIPCODE</t>
        </is>
      </c>
    </row>
    <row r="29">
      <c r="A29" s="4" t="n">
        <v>3</v>
      </c>
      <c r="B29" s="4" t="n">
        <v>3.19</v>
      </c>
      <c r="C29" s="4" t="inlineStr">
        <is>
          <t>20018</t>
        </is>
      </c>
      <c r="D29" s="4" t="inlineStr">
        <is>
          <t>PROPERTYZIPCODE</t>
        </is>
      </c>
    </row>
    <row r="30">
      <c r="A30" s="4" t="n">
        <v>2</v>
      </c>
      <c r="B30" s="4" t="n">
        <v>2.13</v>
      </c>
      <c r="C30" s="4" t="inlineStr">
        <is>
          <t>20012</t>
        </is>
      </c>
      <c r="D30" s="4" t="inlineStr">
        <is>
          <t>PROPERTYZIPCODE</t>
        </is>
      </c>
    </row>
    <row r="31">
      <c r="A31" s="4" t="n">
        <v>2</v>
      </c>
      <c r="B31" s="4" t="n">
        <v>2.13</v>
      </c>
      <c r="C31" s="4" t="inlineStr">
        <is>
          <t>20003</t>
        </is>
      </c>
      <c r="D31" s="4" t="inlineStr">
        <is>
          <t>PROPERTYZIPCODE</t>
        </is>
      </c>
    </row>
    <row r="32">
      <c r="A32" s="4" t="n">
        <v>2</v>
      </c>
      <c r="B32" s="4" t="n">
        <v>2.13</v>
      </c>
      <c r="C32" s="4" t="inlineStr">
        <is>
          <t>20007</t>
        </is>
      </c>
      <c r="D32" s="4" t="inlineStr">
        <is>
          <t>PROPERTYZIPCODE</t>
        </is>
      </c>
    </row>
    <row r="33">
      <c r="A33" s="4" t="n">
        <v>2</v>
      </c>
      <c r="B33" s="4" t="n">
        <v>2.13</v>
      </c>
      <c r="C33" s="4" t="inlineStr">
        <is>
          <t>20015</t>
        </is>
      </c>
      <c r="D33" s="4" t="inlineStr">
        <is>
          <t>PROPERTYZIPCODE</t>
        </is>
      </c>
    </row>
    <row r="34">
      <c r="A34" s="4" t="n">
        <v>1</v>
      </c>
      <c r="B34" s="4" t="n">
        <v>1.06</v>
      </c>
      <c r="C34" s="4" t="inlineStr">
        <is>
          <t>85008</t>
        </is>
      </c>
      <c r="D34" s="4" t="inlineStr">
        <is>
          <t>PROPERTYZIPCODE</t>
        </is>
      </c>
    </row>
    <row r="35">
      <c r="A35" s="4" t="n">
        <v>1</v>
      </c>
      <c r="B35" s="4" t="n">
        <v>1.06</v>
      </c>
      <c r="C35" s="4" t="inlineStr">
        <is>
          <t>20008</t>
        </is>
      </c>
      <c r="D35" s="4" t="inlineStr">
        <is>
          <t>PROPERTYZIPCODE</t>
        </is>
      </c>
    </row>
    <row r="36">
      <c r="A36" s="4" t="n">
        <v>1</v>
      </c>
      <c r="B36" s="4" t="n">
        <v>1.06</v>
      </c>
      <c r="C36" s="4" t="inlineStr">
        <is>
          <t>20005</t>
        </is>
      </c>
      <c r="D36" s="4" t="inlineStr">
        <is>
          <t>PROPERTYZIPCODE</t>
        </is>
      </c>
    </row>
    <row r="37">
      <c r="A37" s="4" t="n">
        <v>1</v>
      </c>
      <c r="B37" s="4" t="n">
        <v>1.06</v>
      </c>
      <c r="C37" s="4" t="inlineStr">
        <is>
          <t>20017</t>
        </is>
      </c>
      <c r="D37" s="4" t="inlineStr">
        <is>
          <t>PROPERTYZIPCODE</t>
        </is>
      </c>
    </row>
    <row r="38">
      <c r="A38" s="4" t="n">
        <v>1</v>
      </c>
      <c r="B38" s="4" t="n">
        <v>1.06</v>
      </c>
      <c r="C38" s="4" t="inlineStr">
        <is>
          <t>20016</t>
        </is>
      </c>
      <c r="D38" s="4" t="inlineStr">
        <is>
          <t>PROPERTYZIPCODE</t>
        </is>
      </c>
    </row>
    <row r="39">
      <c r="A39" s="4" t="n">
        <v>1</v>
      </c>
      <c r="B39" s="4" t="n">
        <v>1.06</v>
      </c>
      <c r="C39" s="4" t="inlineStr">
        <is>
          <t>20024</t>
        </is>
      </c>
      <c r="D39" s="4" t="inlineStr">
        <is>
          <t>PROPERTYZIPCODE</t>
        </is>
      </c>
    </row>
    <row r="40">
      <c r="A40" s="4" t="n">
        <v>1</v>
      </c>
      <c r="B40" s="4" t="n">
        <v>1.06</v>
      </c>
      <c r="C40" s="4" t="inlineStr">
        <is>
          <t>37725</t>
        </is>
      </c>
      <c r="D40" s="4" t="inlineStr">
        <is>
          <t>PROPERTYZIPCODE</t>
        </is>
      </c>
    </row>
    <row r="41">
      <c r="A41" s="9" t="n">
        <v>94</v>
      </c>
      <c r="B41" s="9" t="n">
        <v>100</v>
      </c>
      <c r="D41" s="9" t="inlineStr">
        <is>
          <t>Total PROPERTYZIPCODE</t>
        </is>
      </c>
    </row>
    <row r="42">
      <c r="A42" s="4" t="n">
        <v>78</v>
      </c>
      <c r="B42" s="4" t="n">
        <v>82.98</v>
      </c>
      <c r="C42" s="4" t="inlineStr">
        <is>
          <t>GARDEN</t>
        </is>
      </c>
      <c r="D42" s="4" t="inlineStr">
        <is>
          <t>Property Type</t>
        </is>
      </c>
    </row>
    <row r="43">
      <c r="A43" s="4" t="n">
        <v>11</v>
      </c>
      <c r="B43" s="4" t="n">
        <v>11.7</v>
      </c>
      <c r="C43" s="4" t="inlineStr">
        <is>
          <t>MIDRISE</t>
        </is>
      </c>
      <c r="D43" s="4" t="inlineStr">
        <is>
          <t>Property Type</t>
        </is>
      </c>
    </row>
    <row r="44">
      <c r="A44" s="4" t="n">
        <v>5</v>
      </c>
      <c r="B44" s="4" t="n">
        <v>5.32</v>
      </c>
      <c r="C44" s="4" t="inlineStr">
        <is>
          <t>HIRISE</t>
        </is>
      </c>
      <c r="D44" s="4" t="inlineStr">
        <is>
          <t>Property Type</t>
        </is>
      </c>
    </row>
    <row r="45">
      <c r="A45" s="9" t="n">
        <v>94</v>
      </c>
      <c r="B45" s="9" t="n">
        <v>100</v>
      </c>
      <c r="D45" s="9" t="inlineStr">
        <is>
          <t>Total Property Type</t>
        </is>
      </c>
    </row>
    <row r="46">
      <c r="A46" s="4" t="n">
        <v>5</v>
      </c>
      <c r="B46" s="4" t="n">
        <v>5.32</v>
      </c>
      <c r="C46" s="4" t="inlineStr">
        <is>
          <t>Less than 5 years</t>
        </is>
      </c>
      <c r="D46" s="4" t="inlineStr">
        <is>
          <t>Age of Property</t>
        </is>
      </c>
    </row>
    <row r="47">
      <c r="A47" s="4" t="n">
        <v>43</v>
      </c>
      <c r="B47" s="4" t="n">
        <v>45.74</v>
      </c>
      <c r="C47" s="4" t="inlineStr">
        <is>
          <t>5-9 years</t>
        </is>
      </c>
      <c r="D47" s="4" t="inlineStr">
        <is>
          <t>Age of Property</t>
        </is>
      </c>
    </row>
    <row r="48">
      <c r="A48" s="4" t="n">
        <v>17</v>
      </c>
      <c r="B48" s="4" t="n">
        <v>18.09</v>
      </c>
      <c r="C48" s="4" t="inlineStr">
        <is>
          <t>10-19 years</t>
        </is>
      </c>
      <c r="D48" s="4" t="inlineStr">
        <is>
          <t>Age of Property</t>
        </is>
      </c>
    </row>
    <row r="49">
      <c r="A49" s="4" t="n">
        <v>29</v>
      </c>
      <c r="B49" s="4" t="n">
        <v>30.85</v>
      </c>
      <c r="C49" s="4" t="inlineStr">
        <is>
          <t>20+ years</t>
        </is>
      </c>
      <c r="D49" s="4" t="inlineStr">
        <is>
          <t>Age of Property</t>
        </is>
      </c>
    </row>
    <row r="50">
      <c r="A50" s="9" t="n">
        <v>94</v>
      </c>
      <c r="B50" s="9" t="n">
        <v>100</v>
      </c>
      <c r="D50" s="9" t="inlineStr">
        <is>
          <t>Total Age of Property</t>
        </is>
      </c>
    </row>
    <row r="51">
      <c r="A51" s="4" t="n">
        <v>78</v>
      </c>
      <c r="B51" s="4" t="n">
        <v>82.98</v>
      </c>
      <c r="C51" s="4" t="inlineStr">
        <is>
          <t>Less than 100</t>
        </is>
      </c>
      <c r="D51" s="4" t="inlineStr">
        <is>
          <t>Property Size</t>
        </is>
      </c>
    </row>
    <row r="52">
      <c r="A52" s="4" t="n">
        <v>10</v>
      </c>
      <c r="B52" s="4" t="n">
        <v>10.64</v>
      </c>
      <c r="C52" s="4" t="inlineStr">
        <is>
          <t>100-199</t>
        </is>
      </c>
      <c r="D52" s="4" t="inlineStr">
        <is>
          <t>Property Size</t>
        </is>
      </c>
    </row>
    <row r="53">
      <c r="A53" s="4" t="n">
        <v>4</v>
      </c>
      <c r="B53" s="4" t="n">
        <v>4.26</v>
      </c>
      <c r="C53" s="4" t="inlineStr">
        <is>
          <t>200-299</t>
        </is>
      </c>
      <c r="D53" s="4" t="inlineStr">
        <is>
          <t>Property Size</t>
        </is>
      </c>
    </row>
    <row r="54">
      <c r="A54" s="4" t="n">
        <v>2</v>
      </c>
      <c r="B54" s="4" t="n">
        <v>2.13</v>
      </c>
      <c r="C54" s="4" t="inlineStr">
        <is>
          <t>500+</t>
        </is>
      </c>
      <c r="D54" s="4" t="inlineStr">
        <is>
          <t>Property Size</t>
        </is>
      </c>
    </row>
    <row r="55">
      <c r="A55" s="9" t="n">
        <v>94</v>
      </c>
      <c r="B55" s="9" t="n">
        <v>100</v>
      </c>
      <c r="D55" s="9" t="inlineStr">
        <is>
          <t>Total Property Size</t>
        </is>
      </c>
    </row>
    <row r="56">
      <c r="A56" s="4" t="n">
        <v>66</v>
      </c>
      <c r="B56" s="4" t="n">
        <v>70.20999999999999</v>
      </c>
      <c r="C56" s="4" t="inlineStr">
        <is>
          <t>AFFORDABLE</t>
        </is>
      </c>
      <c r="D56" s="4" t="inlineStr">
        <is>
          <t>Rent Type</t>
        </is>
      </c>
    </row>
    <row r="57">
      <c r="A57" s="4" t="n">
        <v>28</v>
      </c>
      <c r="B57" s="4" t="n">
        <v>29.79</v>
      </c>
      <c r="C57" s="4" t="inlineStr">
        <is>
          <t>MARKETRATE</t>
        </is>
      </c>
      <c r="D57" s="4" t="inlineStr">
        <is>
          <t>Rent Type</t>
        </is>
      </c>
    </row>
    <row r="58">
      <c r="A58" s="9" t="n">
        <v>94</v>
      </c>
      <c r="B58" s="9" t="n">
        <v>100</v>
      </c>
      <c r="D58" s="9" t="inlineStr">
        <is>
          <t>Total Rent Type</t>
        </is>
      </c>
    </row>
    <row r="59"/>
  </sheetData>
  <mergeCells count="2">
    <mergeCell ref="A19:D19"/>
    <mergeCell ref="A1:B1"/>
  </mergeCells>
  <pageMargins left="0.75" right="0.75" top="1" bottom="1" header="0.5" footer="0.5"/>
</worksheet>
</file>

<file path=xl/worksheets/sheet69.xml><?xml version="1.0" encoding="utf-8"?>
<worksheet xmlns="http://schemas.openxmlformats.org/spreadsheetml/2006/main">
  <sheetPr>
    <outlinePr summaryBelow="1" summaryRight="1"/>
    <pageSetUpPr/>
  </sheetPr>
  <dimension ref="A1:D62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8298</v>
      </c>
    </row>
    <row r="3">
      <c r="A3" s="6" t="inlineStr">
        <is>
          <t>Sample (Total number of properties)</t>
        </is>
      </c>
      <c r="B3" s="4" t="n">
        <v>39</v>
      </c>
    </row>
    <row r="4">
      <c r="A4" s="6" t="inlineStr">
        <is>
          <t>Average property taxes per unit</t>
        </is>
      </c>
      <c r="B4" s="7" t="n">
        <v>803</v>
      </c>
    </row>
    <row r="5">
      <c r="A5" s="6" t="inlineStr">
        <is>
          <t>Average payroll expenses per unit</t>
        </is>
      </c>
      <c r="B5" s="7" t="n">
        <v>1422</v>
      </c>
    </row>
    <row r="6">
      <c r="A6" s="6" t="inlineStr">
        <is>
          <t>Average capital expenditures per unit</t>
        </is>
      </c>
      <c r="B6" s="7" t="n">
        <v>236</v>
      </c>
    </row>
    <row r="7">
      <c r="A7" s="6" t="inlineStr">
        <is>
          <t>Average mortgage per unit</t>
        </is>
      </c>
      <c r="B7" s="7" t="n">
        <v>7906</v>
      </c>
    </row>
    <row r="8">
      <c r="A8" s="6" t="inlineStr">
        <is>
          <t>Average total operating expenses per unit</t>
        </is>
      </c>
      <c r="B8" s="7" t="n">
        <v>3848</v>
      </c>
    </row>
    <row r="9">
      <c r="A9" s="6" t="inlineStr">
        <is>
          <t>Average total expenses per unit</t>
        </is>
      </c>
      <c r="B9" s="7" t="n">
        <v>14214</v>
      </c>
    </row>
    <row r="10">
      <c r="A10" s="6" t="inlineStr">
        <is>
          <t>Average total profit per unit</t>
        </is>
      </c>
      <c r="B10" s="7" t="n">
        <v>1976</v>
      </c>
    </row>
    <row r="11">
      <c r="A11" s="6" t="inlineStr">
        <is>
          <t>Property taxes per dollar of rent</t>
        </is>
      </c>
      <c r="B11" s="4" t="inlineStr">
        <is>
          <t>5 cents</t>
        </is>
      </c>
    </row>
    <row r="12">
      <c r="A12" s="6" t="inlineStr">
        <is>
          <t>Payroll expenses per dollar of rent</t>
        </is>
      </c>
      <c r="B12" s="4" t="inlineStr">
        <is>
          <t>9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49 cents</t>
        </is>
      </c>
    </row>
    <row r="15">
      <c r="A15" s="6" t="inlineStr">
        <is>
          <t>Total operating expenses per dollar of rent</t>
        </is>
      </c>
      <c r="B15" s="4" t="inlineStr">
        <is>
          <t>24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12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4</v>
      </c>
      <c r="B21" s="4" t="n">
        <v>10.26</v>
      </c>
      <c r="C21" s="4" t="inlineStr">
        <is>
          <t>19711</t>
        </is>
      </c>
      <c r="D21" s="4" t="inlineStr">
        <is>
          <t>PROPERTYZIPCODE</t>
        </is>
      </c>
    </row>
    <row r="22">
      <c r="A22" s="4" t="n">
        <v>4</v>
      </c>
      <c r="B22" s="4" t="n">
        <v>10.26</v>
      </c>
      <c r="C22" s="4" t="inlineStr">
        <is>
          <t>19901</t>
        </is>
      </c>
      <c r="D22" s="4" t="inlineStr">
        <is>
          <t>PROPERTYZIPCODE</t>
        </is>
      </c>
    </row>
    <row r="23">
      <c r="A23" s="4" t="n">
        <v>3</v>
      </c>
      <c r="B23" s="4" t="n">
        <v>7.69</v>
      </c>
      <c r="C23" s="4" t="inlineStr">
        <is>
          <t>19720</t>
        </is>
      </c>
      <c r="D23" s="4" t="inlineStr">
        <is>
          <t>PROPERTYZIPCODE</t>
        </is>
      </c>
    </row>
    <row r="24">
      <c r="A24" s="4" t="n">
        <v>3</v>
      </c>
      <c r="B24" s="4" t="n">
        <v>7.69</v>
      </c>
      <c r="C24" s="4" t="inlineStr">
        <is>
          <t>19703</t>
        </is>
      </c>
      <c r="D24" s="4" t="inlineStr">
        <is>
          <t>PROPERTYZIPCODE</t>
        </is>
      </c>
    </row>
    <row r="25">
      <c r="A25" s="4" t="n">
        <v>3</v>
      </c>
      <c r="B25" s="4" t="n">
        <v>7.69</v>
      </c>
      <c r="C25" s="4" t="inlineStr">
        <is>
          <t>19702</t>
        </is>
      </c>
      <c r="D25" s="4" t="inlineStr">
        <is>
          <t>PROPERTYZIPCODE</t>
        </is>
      </c>
    </row>
    <row r="26">
      <c r="A26" s="4" t="n">
        <v>2</v>
      </c>
      <c r="B26" s="4" t="n">
        <v>5.13</v>
      </c>
      <c r="C26" s="4" t="inlineStr">
        <is>
          <t>19808</t>
        </is>
      </c>
      <c r="D26" s="4" t="inlineStr">
        <is>
          <t>PROPERTYZIPCODE</t>
        </is>
      </c>
    </row>
    <row r="27">
      <c r="A27" s="4" t="n">
        <v>2</v>
      </c>
      <c r="B27" s="4" t="n">
        <v>5.13</v>
      </c>
      <c r="C27" s="4" t="inlineStr">
        <is>
          <t>19958</t>
        </is>
      </c>
      <c r="D27" s="4" t="inlineStr">
        <is>
          <t>PROPERTYZIPCODE</t>
        </is>
      </c>
    </row>
    <row r="28">
      <c r="A28" s="4" t="n">
        <v>2</v>
      </c>
      <c r="B28" s="4" t="n">
        <v>5.13</v>
      </c>
      <c r="C28" s="4" t="inlineStr">
        <is>
          <t>19963</t>
        </is>
      </c>
      <c r="D28" s="4" t="inlineStr">
        <is>
          <t>PROPERTYZIPCODE</t>
        </is>
      </c>
    </row>
    <row r="29">
      <c r="A29" s="4" t="n">
        <v>2</v>
      </c>
      <c r="B29" s="4" t="n">
        <v>5.13</v>
      </c>
      <c r="C29" s="4" t="inlineStr">
        <is>
          <t>19701</t>
        </is>
      </c>
      <c r="D29" s="4" t="inlineStr">
        <is>
          <t>PROPERTYZIPCODE</t>
        </is>
      </c>
    </row>
    <row r="30">
      <c r="A30" s="4" t="n">
        <v>2</v>
      </c>
      <c r="B30" s="4" t="n">
        <v>5.13</v>
      </c>
      <c r="C30" s="4" t="inlineStr">
        <is>
          <t>19802</t>
        </is>
      </c>
      <c r="D30" s="4" t="inlineStr">
        <is>
          <t>PROPERTYZIPCODE</t>
        </is>
      </c>
    </row>
    <row r="31">
      <c r="A31" s="4" t="n">
        <v>2</v>
      </c>
      <c r="B31" s="4" t="n">
        <v>5.13</v>
      </c>
      <c r="C31" s="4" t="inlineStr">
        <is>
          <t>19904</t>
        </is>
      </c>
      <c r="D31" s="4" t="inlineStr">
        <is>
          <t>PROPERTYZIPCODE</t>
        </is>
      </c>
    </row>
    <row r="32">
      <c r="A32" s="4" t="n">
        <v>1</v>
      </c>
      <c r="B32" s="4" t="n">
        <v>2.56</v>
      </c>
      <c r="C32" s="4" t="inlineStr">
        <is>
          <t>72120</t>
        </is>
      </c>
      <c r="D32" s="4" t="inlineStr">
        <is>
          <t>PROPERTYZIPCODE</t>
        </is>
      </c>
    </row>
    <row r="33">
      <c r="A33" s="4" t="n">
        <v>1</v>
      </c>
      <c r="B33" s="4" t="n">
        <v>2.56</v>
      </c>
      <c r="C33" s="4" t="inlineStr">
        <is>
          <t>19709</t>
        </is>
      </c>
      <c r="D33" s="4" t="inlineStr">
        <is>
          <t>PROPERTYZIPCODE</t>
        </is>
      </c>
    </row>
    <row r="34">
      <c r="A34" s="4" t="n">
        <v>1</v>
      </c>
      <c r="B34" s="4" t="n">
        <v>2.56</v>
      </c>
      <c r="C34" s="4" t="inlineStr">
        <is>
          <t>19801</t>
        </is>
      </c>
      <c r="D34" s="4" t="inlineStr">
        <is>
          <t>PROPERTYZIPCODE</t>
        </is>
      </c>
    </row>
    <row r="35">
      <c r="A35" s="4" t="n">
        <v>1</v>
      </c>
      <c r="B35" s="4" t="n">
        <v>2.56</v>
      </c>
      <c r="C35" s="4" t="inlineStr">
        <is>
          <t>19810</t>
        </is>
      </c>
      <c r="D35" s="4" t="inlineStr">
        <is>
          <t>PROPERTYZIPCODE</t>
        </is>
      </c>
    </row>
    <row r="36">
      <c r="A36" s="4" t="n">
        <v>1</v>
      </c>
      <c r="B36" s="4" t="n">
        <v>2.56</v>
      </c>
      <c r="C36" s="4" t="inlineStr">
        <is>
          <t>19803</t>
        </is>
      </c>
      <c r="D36" s="4" t="inlineStr">
        <is>
          <t>PROPERTYZIPCODE</t>
        </is>
      </c>
    </row>
    <row r="37">
      <c r="A37" s="4" t="n">
        <v>1</v>
      </c>
      <c r="B37" s="4" t="n">
        <v>2.56</v>
      </c>
      <c r="C37" s="4" t="inlineStr">
        <is>
          <t>19809</t>
        </is>
      </c>
      <c r="D37" s="4" t="inlineStr">
        <is>
          <t>PROPERTYZIPCODE</t>
        </is>
      </c>
    </row>
    <row r="38">
      <c r="A38" s="4" t="n">
        <v>1</v>
      </c>
      <c r="B38" s="4" t="n">
        <v>2.56</v>
      </c>
      <c r="C38" s="4" t="inlineStr">
        <is>
          <t>19977</t>
        </is>
      </c>
      <c r="D38" s="4" t="inlineStr">
        <is>
          <t>PROPERTYZIPCODE</t>
        </is>
      </c>
    </row>
    <row r="39">
      <c r="A39" s="4" t="n">
        <v>1</v>
      </c>
      <c r="B39" s="4" t="n">
        <v>2.56</v>
      </c>
      <c r="C39" s="4" t="inlineStr">
        <is>
          <t>19804</t>
        </is>
      </c>
      <c r="D39" s="4" t="inlineStr">
        <is>
          <t>PROPERTYZIPCODE</t>
        </is>
      </c>
    </row>
    <row r="40">
      <c r="A40" s="4" t="n">
        <v>1</v>
      </c>
      <c r="B40" s="4" t="n">
        <v>2.56</v>
      </c>
      <c r="C40" s="4" t="inlineStr">
        <is>
          <t>19962</t>
        </is>
      </c>
      <c r="D40" s="4" t="inlineStr">
        <is>
          <t>PROPERTYZIPCODE</t>
        </is>
      </c>
    </row>
    <row r="41">
      <c r="A41" s="4" t="n">
        <v>1</v>
      </c>
      <c r="B41" s="4" t="n">
        <v>2.56</v>
      </c>
      <c r="C41" s="4" t="inlineStr">
        <is>
          <t>19947</t>
        </is>
      </c>
      <c r="D41" s="4" t="inlineStr">
        <is>
          <t>PROPERTYZIPCODE</t>
        </is>
      </c>
    </row>
    <row r="42">
      <c r="A42" s="9" t="n">
        <v>39</v>
      </c>
      <c r="B42" s="9" t="n">
        <v>100</v>
      </c>
      <c r="D42" s="9" t="inlineStr">
        <is>
          <t>Total PROPERTYZIPCODE</t>
        </is>
      </c>
    </row>
    <row r="43">
      <c r="A43" s="4" t="n">
        <v>31</v>
      </c>
      <c r="B43" s="4" t="n">
        <v>79.48999999999999</v>
      </c>
      <c r="C43" s="4" t="inlineStr">
        <is>
          <t>GARDEN</t>
        </is>
      </c>
      <c r="D43" s="4" t="inlineStr">
        <is>
          <t>Property Type</t>
        </is>
      </c>
    </row>
    <row r="44">
      <c r="A44" s="4" t="n">
        <v>5</v>
      </c>
      <c r="B44" s="4" t="n">
        <v>12.82</v>
      </c>
      <c r="C44" s="4" t="inlineStr">
        <is>
          <t>MANUF</t>
        </is>
      </c>
      <c r="D44" s="4" t="inlineStr">
        <is>
          <t>Property Type</t>
        </is>
      </c>
    </row>
    <row r="45">
      <c r="A45" s="4" t="n">
        <v>2</v>
      </c>
      <c r="B45" s="4" t="n">
        <v>5.13</v>
      </c>
      <c r="C45" s="4" t="inlineStr">
        <is>
          <t>MIDRISE</t>
        </is>
      </c>
      <c r="D45" s="4" t="inlineStr">
        <is>
          <t>Property Type</t>
        </is>
      </c>
    </row>
    <row r="46">
      <c r="A46" s="4" t="n">
        <v>1</v>
      </c>
      <c r="B46" s="4" t="n">
        <v>2.56</v>
      </c>
      <c r="C46" s="4" t="inlineStr">
        <is>
          <t>STUDENT</t>
        </is>
      </c>
      <c r="D46" s="4" t="inlineStr">
        <is>
          <t>Property Type</t>
        </is>
      </c>
    </row>
    <row r="47">
      <c r="A47" s="9" t="n">
        <v>39</v>
      </c>
      <c r="B47" s="9" t="n">
        <v>100</v>
      </c>
      <c r="D47" s="9" t="inlineStr">
        <is>
          <t>Total Property Type</t>
        </is>
      </c>
    </row>
    <row r="48">
      <c r="A48" s="4" t="n">
        <v>1</v>
      </c>
      <c r="B48" s="4" t="n">
        <v>2.56</v>
      </c>
      <c r="C48" s="4" t="inlineStr">
        <is>
          <t>Less than 5 years</t>
        </is>
      </c>
      <c r="D48" s="4" t="inlineStr">
        <is>
          <t>Age of Property</t>
        </is>
      </c>
    </row>
    <row r="49">
      <c r="A49" s="4" t="n">
        <v>10</v>
      </c>
      <c r="B49" s="4" t="n">
        <v>25.64</v>
      </c>
      <c r="C49" s="4" t="inlineStr">
        <is>
          <t>5-9 years</t>
        </is>
      </c>
      <c r="D49" s="4" t="inlineStr">
        <is>
          <t>Age of Property</t>
        </is>
      </c>
    </row>
    <row r="50">
      <c r="A50" s="4" t="n">
        <v>10</v>
      </c>
      <c r="B50" s="4" t="n">
        <v>25.64</v>
      </c>
      <c r="C50" s="4" t="inlineStr">
        <is>
          <t>10-19 years</t>
        </is>
      </c>
      <c r="D50" s="4" t="inlineStr">
        <is>
          <t>Age of Property</t>
        </is>
      </c>
    </row>
    <row r="51">
      <c r="A51" s="4" t="n">
        <v>18</v>
      </c>
      <c r="B51" s="4" t="n">
        <v>46.15</v>
      </c>
      <c r="C51" s="4" t="inlineStr">
        <is>
          <t>20+ years</t>
        </is>
      </c>
      <c r="D51" s="4" t="inlineStr">
        <is>
          <t>Age of Property</t>
        </is>
      </c>
    </row>
    <row r="52">
      <c r="A52" s="9" t="n">
        <v>39</v>
      </c>
      <c r="B52" s="9" t="n">
        <v>100</v>
      </c>
      <c r="D52" s="9" t="inlineStr">
        <is>
          <t>Total Age of Property</t>
        </is>
      </c>
    </row>
    <row r="53">
      <c r="A53" s="4" t="n">
        <v>10</v>
      </c>
      <c r="B53" s="4" t="n">
        <v>25.64</v>
      </c>
      <c r="C53" s="4" t="inlineStr">
        <is>
          <t>Less than 100</t>
        </is>
      </c>
      <c r="D53" s="4" t="inlineStr">
        <is>
          <t>Property Size</t>
        </is>
      </c>
    </row>
    <row r="54">
      <c r="A54" s="4" t="n">
        <v>13</v>
      </c>
      <c r="B54" s="4" t="n">
        <v>33.33</v>
      </c>
      <c r="C54" s="4" t="inlineStr">
        <is>
          <t>100-199</t>
        </is>
      </c>
      <c r="D54" s="4" t="inlineStr">
        <is>
          <t>Property Size</t>
        </is>
      </c>
    </row>
    <row r="55">
      <c r="A55" s="4" t="n">
        <v>8</v>
      </c>
      <c r="B55" s="4" t="n">
        <v>20.51</v>
      </c>
      <c r="C55" s="4" t="inlineStr">
        <is>
          <t>200-299</t>
        </is>
      </c>
      <c r="D55" s="4" t="inlineStr">
        <is>
          <t>Property Size</t>
        </is>
      </c>
    </row>
    <row r="56">
      <c r="A56" s="4" t="n">
        <v>4</v>
      </c>
      <c r="B56" s="4" t="n">
        <v>10.26</v>
      </c>
      <c r="C56" s="4" t="inlineStr">
        <is>
          <t>300-399</t>
        </is>
      </c>
      <c r="D56" s="4" t="inlineStr">
        <is>
          <t>Property Size</t>
        </is>
      </c>
    </row>
    <row r="57">
      <c r="A57" s="4" t="n">
        <v>4</v>
      </c>
      <c r="B57" s="4" t="n">
        <v>10.26</v>
      </c>
      <c r="C57" s="4" t="inlineStr">
        <is>
          <t>500+</t>
        </is>
      </c>
      <c r="D57" s="4" t="inlineStr">
        <is>
          <t>Property Size</t>
        </is>
      </c>
    </row>
    <row r="58">
      <c r="A58" s="9" t="n">
        <v>39</v>
      </c>
      <c r="B58" s="9" t="n">
        <v>100</v>
      </c>
      <c r="D58" s="9" t="inlineStr">
        <is>
          <t>Total Property Size</t>
        </is>
      </c>
    </row>
    <row r="59">
      <c r="A59" s="4" t="n">
        <v>22</v>
      </c>
      <c r="B59" s="4" t="n">
        <v>56.41</v>
      </c>
      <c r="C59" s="4" t="inlineStr">
        <is>
          <t>AFFORDABLE</t>
        </is>
      </c>
      <c r="D59" s="4" t="inlineStr">
        <is>
          <t>Rent Type</t>
        </is>
      </c>
    </row>
    <row r="60">
      <c r="A60" s="4" t="n">
        <v>17</v>
      </c>
      <c r="B60" s="4" t="n">
        <v>43.59</v>
      </c>
      <c r="C60" s="4" t="inlineStr">
        <is>
          <t>MARKETRATE</t>
        </is>
      </c>
      <c r="D60" s="4" t="inlineStr">
        <is>
          <t>Rent Type</t>
        </is>
      </c>
    </row>
    <row r="61">
      <c r="A61" s="9" t="n">
        <v>39</v>
      </c>
      <c r="B61" s="9" t="n">
        <v>100</v>
      </c>
      <c r="D61" s="9" t="inlineStr">
        <is>
          <t>Total Rent Type</t>
        </is>
      </c>
    </row>
    <row r="62"/>
  </sheetData>
  <mergeCells count="2">
    <mergeCell ref="A19:D19"/>
    <mergeCell ref="A1:B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D59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8299</v>
      </c>
    </row>
    <row r="3">
      <c r="A3" s="6" t="inlineStr">
        <is>
          <t>Sample (Total number of properties)</t>
        </is>
      </c>
      <c r="B3" s="4" t="n">
        <v>79</v>
      </c>
    </row>
    <row r="4">
      <c r="A4" s="6" t="inlineStr">
        <is>
          <t>Average property taxes per unit</t>
        </is>
      </c>
      <c r="B4" s="7" t="n">
        <v>620</v>
      </c>
    </row>
    <row r="5">
      <c r="A5" s="6" t="inlineStr">
        <is>
          <t>Average payroll expenses per unit</t>
        </is>
      </c>
      <c r="B5" s="7" t="n">
        <v>949</v>
      </c>
    </row>
    <row r="6">
      <c r="A6" s="6" t="inlineStr">
        <is>
          <t>Average capital expenditures per unit</t>
        </is>
      </c>
      <c r="B6" s="7" t="n">
        <v>228</v>
      </c>
    </row>
    <row r="7">
      <c r="A7" s="6" t="inlineStr">
        <is>
          <t>Average mortgage per unit</t>
        </is>
      </c>
      <c r="B7" s="7" t="n">
        <v>8704</v>
      </c>
    </row>
    <row r="8">
      <c r="A8" s="6" t="inlineStr">
        <is>
          <t>Average total operating expenses per unit</t>
        </is>
      </c>
      <c r="B8" s="7" t="n">
        <v>4171</v>
      </c>
    </row>
    <row r="9">
      <c r="A9" s="6" t="inlineStr">
        <is>
          <t>Average total expenses per unit</t>
        </is>
      </c>
      <c r="B9" s="7" t="n">
        <v>14672</v>
      </c>
    </row>
    <row r="10">
      <c r="A10" s="6" t="inlineStr">
        <is>
          <t>Average total profit per unit</t>
        </is>
      </c>
      <c r="B10" s="7" t="n">
        <v>2164</v>
      </c>
    </row>
    <row r="11">
      <c r="A11" s="6" t="inlineStr">
        <is>
          <t>Property taxes per dollar of rent</t>
        </is>
      </c>
      <c r="B11" s="4" t="inlineStr">
        <is>
          <t>4 cents</t>
        </is>
      </c>
    </row>
    <row r="12">
      <c r="A12" s="6" t="inlineStr">
        <is>
          <t>Payroll expenses per dollar of rent</t>
        </is>
      </c>
      <c r="B12" s="4" t="inlineStr">
        <is>
          <t>6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52 cents</t>
        </is>
      </c>
    </row>
    <row r="15">
      <c r="A15" s="6" t="inlineStr">
        <is>
          <t>Total operating expenses per dollar of rent</t>
        </is>
      </c>
      <c r="B15" s="4" t="inlineStr">
        <is>
          <t>25 cents</t>
        </is>
      </c>
    </row>
    <row r="16">
      <c r="A16" s="6" t="inlineStr">
        <is>
          <t>Total expenses per dollar of rent</t>
        </is>
      </c>
      <c r="B16" s="4" t="inlineStr">
        <is>
          <t>87 cents</t>
        </is>
      </c>
    </row>
    <row r="17">
      <c r="A17" s="6" t="inlineStr">
        <is>
          <t>Total profit per dollar of rent</t>
        </is>
      </c>
      <c r="B17" s="4" t="inlineStr">
        <is>
          <t>13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15</v>
      </c>
      <c r="B21" s="4" t="n">
        <v>18.99</v>
      </c>
      <c r="C21" s="4" t="inlineStr">
        <is>
          <t>85018</t>
        </is>
      </c>
      <c r="D21" s="4" t="inlineStr">
        <is>
          <t>PROPERTYZIPCODE</t>
        </is>
      </c>
    </row>
    <row r="22">
      <c r="A22" s="4" t="n">
        <v>10</v>
      </c>
      <c r="B22" s="4" t="n">
        <v>12.66</v>
      </c>
      <c r="C22" s="4" t="inlineStr">
        <is>
          <t>85032</t>
        </is>
      </c>
      <c r="D22" s="4" t="inlineStr">
        <is>
          <t>PROPERTYZIPCODE</t>
        </is>
      </c>
    </row>
    <row r="23">
      <c r="A23" s="4" t="n">
        <v>9</v>
      </c>
      <c r="B23" s="4" t="n">
        <v>11.39</v>
      </c>
      <c r="C23" s="4" t="inlineStr">
        <is>
          <t>85008</t>
        </is>
      </c>
      <c r="D23" s="4" t="inlineStr">
        <is>
          <t>PROPERTYZIPCODE</t>
        </is>
      </c>
    </row>
    <row r="24">
      <c r="A24" s="4" t="n">
        <v>7</v>
      </c>
      <c r="B24" s="4" t="n">
        <v>8.859999999999999</v>
      </c>
      <c r="C24" s="4" t="inlineStr">
        <is>
          <t>85020</t>
        </is>
      </c>
      <c r="D24" s="4" t="inlineStr">
        <is>
          <t>PROPERTYZIPCODE</t>
        </is>
      </c>
    </row>
    <row r="25">
      <c r="A25" s="4" t="n">
        <v>6</v>
      </c>
      <c r="B25" s="4" t="n">
        <v>7.59</v>
      </c>
      <c r="C25" s="4" t="inlineStr">
        <is>
          <t>85016</t>
        </is>
      </c>
      <c r="D25" s="4" t="inlineStr">
        <is>
          <t>PROPERTYZIPCODE</t>
        </is>
      </c>
    </row>
    <row r="26">
      <c r="A26" s="4" t="n">
        <v>6</v>
      </c>
      <c r="B26" s="4" t="n">
        <v>7.59</v>
      </c>
      <c r="C26" s="4" t="inlineStr">
        <is>
          <t>85257</t>
        </is>
      </c>
      <c r="D26" s="4" t="inlineStr">
        <is>
          <t>PROPERTYZIPCODE</t>
        </is>
      </c>
    </row>
    <row r="27">
      <c r="A27" s="4" t="n">
        <v>5</v>
      </c>
      <c r="B27" s="4" t="n">
        <v>6.33</v>
      </c>
      <c r="C27" s="4" t="inlineStr">
        <is>
          <t>85015</t>
        </is>
      </c>
      <c r="D27" s="4" t="inlineStr">
        <is>
          <t>PROPERTYZIPCODE</t>
        </is>
      </c>
    </row>
    <row r="28">
      <c r="A28" s="4" t="n">
        <v>5</v>
      </c>
      <c r="B28" s="4" t="n">
        <v>6.33</v>
      </c>
      <c r="C28" s="4" t="inlineStr">
        <is>
          <t>85029</t>
        </is>
      </c>
      <c r="D28" s="4" t="inlineStr">
        <is>
          <t>PROPERTYZIPCODE</t>
        </is>
      </c>
    </row>
    <row r="29">
      <c r="A29" s="4" t="n">
        <v>4</v>
      </c>
      <c r="B29" s="4" t="n">
        <v>5.06</v>
      </c>
      <c r="C29" s="4" t="inlineStr">
        <is>
          <t>85021</t>
        </is>
      </c>
      <c r="D29" s="4" t="inlineStr">
        <is>
          <t>PROPERTYZIPCODE</t>
        </is>
      </c>
    </row>
    <row r="30">
      <c r="A30" s="4" t="n">
        <v>3</v>
      </c>
      <c r="B30" s="4" t="n">
        <v>3.8</v>
      </c>
      <c r="C30" s="4" t="inlineStr">
        <is>
          <t>85254</t>
        </is>
      </c>
      <c r="D30" s="4" t="inlineStr">
        <is>
          <t>PROPERTYZIPCODE</t>
        </is>
      </c>
    </row>
    <row r="31">
      <c r="A31" s="4" t="n">
        <v>2</v>
      </c>
      <c r="B31" s="4" t="n">
        <v>2.53</v>
      </c>
      <c r="C31" s="4" t="inlineStr">
        <is>
          <t>85014</t>
        </is>
      </c>
      <c r="D31" s="4" t="inlineStr">
        <is>
          <t>PROPERTYZIPCODE</t>
        </is>
      </c>
    </row>
    <row r="32">
      <c r="A32" s="4" t="n">
        <v>2</v>
      </c>
      <c r="B32" s="4" t="n">
        <v>2.53</v>
      </c>
      <c r="C32" s="4" t="inlineStr">
        <is>
          <t>85012</t>
        </is>
      </c>
      <c r="D32" s="4" t="inlineStr">
        <is>
          <t>PROPERTYZIPCODE</t>
        </is>
      </c>
    </row>
    <row r="33">
      <c r="A33" s="4" t="n">
        <v>1</v>
      </c>
      <c r="B33" s="4" t="n">
        <v>1.27</v>
      </c>
      <c r="C33" s="4" t="inlineStr">
        <is>
          <t>85255</t>
        </is>
      </c>
      <c r="D33" s="4" t="inlineStr">
        <is>
          <t>PROPERTYZIPCODE</t>
        </is>
      </c>
    </row>
    <row r="34">
      <c r="A34" s="4" t="n">
        <v>1</v>
      </c>
      <c r="B34" s="4" t="n">
        <v>1.27</v>
      </c>
      <c r="C34" s="4" t="inlineStr">
        <is>
          <t>85260</t>
        </is>
      </c>
      <c r="D34" s="4" t="inlineStr">
        <is>
          <t>PROPERTYZIPCODE</t>
        </is>
      </c>
    </row>
    <row r="35">
      <c r="A35" s="4" t="n">
        <v>1</v>
      </c>
      <c r="B35" s="4" t="n">
        <v>1.27</v>
      </c>
      <c r="C35" s="4" t="inlineStr">
        <is>
          <t>85258</t>
        </is>
      </c>
      <c r="D35" s="4" t="inlineStr">
        <is>
          <t>PROPERTYZIPCODE</t>
        </is>
      </c>
    </row>
    <row r="36">
      <c r="A36" s="4" t="n">
        <v>1</v>
      </c>
      <c r="B36" s="4" t="n">
        <v>1.27</v>
      </c>
      <c r="C36" s="4" t="inlineStr">
        <is>
          <t>85251</t>
        </is>
      </c>
      <c r="D36" s="4" t="inlineStr">
        <is>
          <t>PROPERTYZIPCODE</t>
        </is>
      </c>
    </row>
    <row r="37">
      <c r="A37" s="4" t="n">
        <v>1</v>
      </c>
      <c r="B37" s="4" t="n">
        <v>1.27</v>
      </c>
      <c r="C37" s="4" t="inlineStr">
        <is>
          <t>85022</t>
        </is>
      </c>
      <c r="D37" s="4" t="inlineStr">
        <is>
          <t>PROPERTYZIPCODE</t>
        </is>
      </c>
    </row>
    <row r="38">
      <c r="A38" s="9" t="n">
        <v>79</v>
      </c>
      <c r="B38" s="9" t="n">
        <v>100</v>
      </c>
      <c r="D38" s="9" t="inlineStr">
        <is>
          <t>Total PROPERTYZIPCODE</t>
        </is>
      </c>
    </row>
    <row r="39">
      <c r="A39" s="4" t="n">
        <v>76</v>
      </c>
      <c r="B39" s="4" t="n">
        <v>96.2</v>
      </c>
      <c r="C39" s="4" t="inlineStr">
        <is>
          <t>GARDEN</t>
        </is>
      </c>
      <c r="D39" s="4" t="inlineStr">
        <is>
          <t>Property Type</t>
        </is>
      </c>
    </row>
    <row r="40">
      <c r="A40" s="4" t="n">
        <v>1</v>
      </c>
      <c r="B40" s="4" t="n">
        <v>1.27</v>
      </c>
      <c r="C40" s="4" t="inlineStr">
        <is>
          <t>MIDRISE</t>
        </is>
      </c>
      <c r="D40" s="4" t="inlineStr">
        <is>
          <t>Property Type</t>
        </is>
      </c>
    </row>
    <row r="41">
      <c r="A41" s="4" t="n">
        <v>1</v>
      </c>
      <c r="B41" s="4" t="n">
        <v>1.27</v>
      </c>
      <c r="C41" s="4" t="inlineStr">
        <is>
          <t>SENIOR</t>
        </is>
      </c>
      <c r="D41" s="4" t="inlineStr">
        <is>
          <t>Property Type</t>
        </is>
      </c>
    </row>
    <row r="42">
      <c r="A42" s="4" t="n">
        <v>1</v>
      </c>
      <c r="B42" s="4" t="n">
        <v>1.27</v>
      </c>
      <c r="C42" s="4" t="inlineStr">
        <is>
          <t>MANUF</t>
        </is>
      </c>
      <c r="D42" s="4" t="inlineStr">
        <is>
          <t>Property Type</t>
        </is>
      </c>
    </row>
    <row r="43">
      <c r="A43" s="9" t="n">
        <v>79</v>
      </c>
      <c r="B43" s="9" t="n">
        <v>100</v>
      </c>
      <c r="D43" s="9" t="inlineStr">
        <is>
          <t>Total Property Type</t>
        </is>
      </c>
    </row>
    <row r="44">
      <c r="A44" s="4" t="n">
        <v>15</v>
      </c>
      <c r="B44" s="4" t="n">
        <v>18.99</v>
      </c>
      <c r="C44" s="4" t="inlineStr">
        <is>
          <t>Less than 5 years</t>
        </is>
      </c>
      <c r="D44" s="4" t="inlineStr">
        <is>
          <t>Age of Property</t>
        </is>
      </c>
    </row>
    <row r="45">
      <c r="A45" s="4" t="n">
        <v>26</v>
      </c>
      <c r="B45" s="4" t="n">
        <v>32.91</v>
      </c>
      <c r="C45" s="4" t="inlineStr">
        <is>
          <t>5-9 years</t>
        </is>
      </c>
      <c r="D45" s="4" t="inlineStr">
        <is>
          <t>Age of Property</t>
        </is>
      </c>
    </row>
    <row r="46">
      <c r="A46" s="4" t="n">
        <v>10</v>
      </c>
      <c r="B46" s="4" t="n">
        <v>12.66</v>
      </c>
      <c r="C46" s="4" t="inlineStr">
        <is>
          <t>10-19 years</t>
        </is>
      </c>
      <c r="D46" s="4" t="inlineStr">
        <is>
          <t>Age of Property</t>
        </is>
      </c>
    </row>
    <row r="47">
      <c r="A47" s="4" t="n">
        <v>28</v>
      </c>
      <c r="B47" s="4" t="n">
        <v>35.44</v>
      </c>
      <c r="C47" s="4" t="inlineStr">
        <is>
          <t>20+ years</t>
        </is>
      </c>
      <c r="D47" s="4" t="inlineStr">
        <is>
          <t>Age of Property</t>
        </is>
      </c>
    </row>
    <row r="48">
      <c r="A48" s="9" t="n">
        <v>79</v>
      </c>
      <c r="B48" s="9" t="n">
        <v>100</v>
      </c>
      <c r="D48" s="9" t="inlineStr">
        <is>
          <t>Total Age of Property</t>
        </is>
      </c>
    </row>
    <row r="49">
      <c r="A49" s="4" t="n">
        <v>54</v>
      </c>
      <c r="B49" s="4" t="n">
        <v>68.34999999999999</v>
      </c>
      <c r="C49" s="4" t="inlineStr">
        <is>
          <t>Less than 100</t>
        </is>
      </c>
      <c r="D49" s="4" t="inlineStr">
        <is>
          <t>Property Size</t>
        </is>
      </c>
    </row>
    <row r="50">
      <c r="A50" s="4" t="n">
        <v>12</v>
      </c>
      <c r="B50" s="4" t="n">
        <v>15.19</v>
      </c>
      <c r="C50" s="4" t="inlineStr">
        <is>
          <t>100-199</t>
        </is>
      </c>
      <c r="D50" s="4" t="inlineStr">
        <is>
          <t>Property Size</t>
        </is>
      </c>
    </row>
    <row r="51">
      <c r="A51" s="4" t="n">
        <v>3</v>
      </c>
      <c r="B51" s="4" t="n">
        <v>3.8</v>
      </c>
      <c r="C51" s="4" t="inlineStr">
        <is>
          <t>200-299</t>
        </is>
      </c>
      <c r="D51" s="4" t="inlineStr">
        <is>
          <t>Property Size</t>
        </is>
      </c>
    </row>
    <row r="52">
      <c r="A52" s="4" t="n">
        <v>7</v>
      </c>
      <c r="B52" s="4" t="n">
        <v>8.859999999999999</v>
      </c>
      <c r="C52" s="4" t="inlineStr">
        <is>
          <t>300-399</t>
        </is>
      </c>
      <c r="D52" s="4" t="inlineStr">
        <is>
          <t>Property Size</t>
        </is>
      </c>
    </row>
    <row r="53">
      <c r="A53" s="4" t="n">
        <v>1</v>
      </c>
      <c r="B53" s="4" t="n">
        <v>1.27</v>
      </c>
      <c r="C53" s="4" t="inlineStr">
        <is>
          <t>400-499</t>
        </is>
      </c>
      <c r="D53" s="4" t="inlineStr">
        <is>
          <t>Property Size</t>
        </is>
      </c>
    </row>
    <row r="54">
      <c r="A54" s="4" t="n">
        <v>2</v>
      </c>
      <c r="B54" s="4" t="n">
        <v>2.53</v>
      </c>
      <c r="C54" s="4" t="inlineStr">
        <is>
          <t>500+</t>
        </is>
      </c>
      <c r="D54" s="4" t="inlineStr">
        <is>
          <t>Property Size</t>
        </is>
      </c>
    </row>
    <row r="55">
      <c r="A55" s="9" t="n">
        <v>79</v>
      </c>
      <c r="B55" s="9" t="n">
        <v>100</v>
      </c>
      <c r="D55" s="9" t="inlineStr">
        <is>
          <t>Total Property Size</t>
        </is>
      </c>
    </row>
    <row r="56">
      <c r="A56" s="4" t="n">
        <v>43</v>
      </c>
      <c r="B56" s="4" t="n">
        <v>54.43</v>
      </c>
      <c r="C56" s="4" t="inlineStr">
        <is>
          <t>MARKETRATE</t>
        </is>
      </c>
      <c r="D56" s="4" t="inlineStr">
        <is>
          <t>Rent Type</t>
        </is>
      </c>
    </row>
    <row r="57">
      <c r="A57" s="4" t="n">
        <v>36</v>
      </c>
      <c r="B57" s="4" t="n">
        <v>45.57</v>
      </c>
      <c r="C57" s="4" t="inlineStr">
        <is>
          <t>AFFORDABLE</t>
        </is>
      </c>
      <c r="D57" s="4" t="inlineStr">
        <is>
          <t>Rent Type</t>
        </is>
      </c>
    </row>
    <row r="58">
      <c r="A58" s="9" t="n">
        <v>79</v>
      </c>
      <c r="B58" s="9" t="n">
        <v>100</v>
      </c>
      <c r="D58" s="9" t="inlineStr">
        <is>
          <t>Total Rent Type</t>
        </is>
      </c>
    </row>
    <row r="59"/>
  </sheetData>
  <mergeCells count="2">
    <mergeCell ref="A19:D19"/>
    <mergeCell ref="A1:B1"/>
  </mergeCells>
  <pageMargins left="0.75" right="0.75" top="1" bottom="1" header="0.5" footer="0.5"/>
</worksheet>
</file>

<file path=xl/worksheets/sheet70.xml><?xml version="1.0" encoding="utf-8"?>
<worksheet xmlns="http://schemas.openxmlformats.org/spreadsheetml/2006/main">
  <sheetPr>
    <outlinePr summaryBelow="1" summaryRight="1"/>
    <pageSetUpPr/>
  </sheetPr>
  <dimension ref="A1:D52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5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2616</v>
      </c>
    </row>
    <row r="3">
      <c r="A3" s="6" t="inlineStr">
        <is>
          <t>Sample (Total number of properties)</t>
        </is>
      </c>
      <c r="B3" s="4" t="n">
        <v>22</v>
      </c>
    </row>
    <row r="4">
      <c r="A4" s="6" t="inlineStr">
        <is>
          <t>Average property taxes per unit</t>
        </is>
      </c>
      <c r="B4" s="7" t="n">
        <v>972</v>
      </c>
    </row>
    <row r="5">
      <c r="A5" s="6" t="inlineStr">
        <is>
          <t>Average payroll expenses per unit</t>
        </is>
      </c>
      <c r="B5" s="7" t="n">
        <v>1643</v>
      </c>
    </row>
    <row r="6">
      <c r="A6" s="6" t="inlineStr">
        <is>
          <t>Average capital expenditures per unit</t>
        </is>
      </c>
      <c r="B6" s="7" t="n">
        <v>270</v>
      </c>
    </row>
    <row r="7">
      <c r="A7" s="6" t="inlineStr">
        <is>
          <t>Average mortgage per unit</t>
        </is>
      </c>
      <c r="B7" s="7" t="n">
        <v>6215</v>
      </c>
    </row>
    <row r="8">
      <c r="A8" s="6" t="inlineStr">
        <is>
          <t>Average total operating expenses per unit</t>
        </is>
      </c>
      <c r="B8" s="7" t="n">
        <v>4137</v>
      </c>
    </row>
    <row r="9">
      <c r="A9" s="6" t="inlineStr">
        <is>
          <t>Average total expenses per unit</t>
        </is>
      </c>
      <c r="B9" s="7" t="n">
        <v>13238</v>
      </c>
    </row>
    <row r="10">
      <c r="A10" s="6" t="inlineStr">
        <is>
          <t>Average total profit per unit</t>
        </is>
      </c>
      <c r="B10" s="7" t="n">
        <v>1554</v>
      </c>
    </row>
    <row r="11">
      <c r="A11" s="6" t="inlineStr">
        <is>
          <t>Property taxes per dollar of rent</t>
        </is>
      </c>
      <c r="B11" s="4" t="inlineStr">
        <is>
          <t>7 cents</t>
        </is>
      </c>
    </row>
    <row r="12">
      <c r="A12" s="6" t="inlineStr">
        <is>
          <t>Payroll expenses per dollar of rent</t>
        </is>
      </c>
      <c r="B12" s="4" t="inlineStr">
        <is>
          <t>11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42 cents</t>
        </is>
      </c>
    </row>
    <row r="15">
      <c r="A15" s="6" t="inlineStr">
        <is>
          <t>Total operating expenses per dollar of rent</t>
        </is>
      </c>
      <c r="B15" s="4" t="inlineStr">
        <is>
          <t>28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4</v>
      </c>
      <c r="B21" s="4" t="n">
        <v>18.18</v>
      </c>
      <c r="C21" s="4" t="inlineStr">
        <is>
          <t>32547</t>
        </is>
      </c>
      <c r="D21" s="4" t="inlineStr">
        <is>
          <t>PROPERTYZIPCODE</t>
        </is>
      </c>
    </row>
    <row r="22">
      <c r="A22" s="4" t="n">
        <v>3</v>
      </c>
      <c r="B22" s="4" t="n">
        <v>13.64</v>
      </c>
      <c r="C22" s="4" t="inlineStr">
        <is>
          <t>32514</t>
        </is>
      </c>
      <c r="D22" s="4" t="inlineStr">
        <is>
          <t>PROPERTYZIPCODE</t>
        </is>
      </c>
    </row>
    <row r="23">
      <c r="A23" s="4" t="n">
        <v>2</v>
      </c>
      <c r="B23" s="4" t="n">
        <v>9.09</v>
      </c>
      <c r="C23" s="4" t="inlineStr">
        <is>
          <t>32539</t>
        </is>
      </c>
      <c r="D23" s="4" t="inlineStr">
        <is>
          <t>PROPERTYZIPCODE</t>
        </is>
      </c>
    </row>
    <row r="24">
      <c r="A24" s="4" t="n">
        <v>2</v>
      </c>
      <c r="B24" s="4" t="n">
        <v>9.09</v>
      </c>
      <c r="C24" s="4" t="inlineStr">
        <is>
          <t>32504</t>
        </is>
      </c>
      <c r="D24" s="4" t="inlineStr">
        <is>
          <t>PROPERTYZIPCODE</t>
        </is>
      </c>
    </row>
    <row r="25">
      <c r="A25" s="4" t="n">
        <v>2</v>
      </c>
      <c r="B25" s="4" t="n">
        <v>9.09</v>
      </c>
      <c r="C25" s="4" t="inlineStr">
        <is>
          <t>32526</t>
        </is>
      </c>
      <c r="D25" s="4" t="inlineStr">
        <is>
          <t>PROPERTYZIPCODE</t>
        </is>
      </c>
    </row>
    <row r="26">
      <c r="A26" s="4" t="n">
        <v>2</v>
      </c>
      <c r="B26" s="4" t="n">
        <v>9.09</v>
      </c>
      <c r="C26" s="4" t="inlineStr">
        <is>
          <t>32536</t>
        </is>
      </c>
      <c r="D26" s="4" t="inlineStr">
        <is>
          <t>PROPERTYZIPCODE</t>
        </is>
      </c>
    </row>
    <row r="27">
      <c r="A27" s="4" t="n">
        <v>1</v>
      </c>
      <c r="B27" s="4" t="n">
        <v>4.55</v>
      </c>
      <c r="C27" s="4" t="inlineStr">
        <is>
          <t>32507</t>
        </is>
      </c>
      <c r="D27" s="4" t="inlineStr">
        <is>
          <t>PROPERTYZIPCODE</t>
        </is>
      </c>
    </row>
    <row r="28">
      <c r="A28" s="4" t="n">
        <v>1</v>
      </c>
      <c r="B28" s="4" t="n">
        <v>4.55</v>
      </c>
      <c r="C28" s="4" t="inlineStr">
        <is>
          <t>32541</t>
        </is>
      </c>
      <c r="D28" s="4" t="inlineStr">
        <is>
          <t>PROPERTYZIPCODE</t>
        </is>
      </c>
    </row>
    <row r="29">
      <c r="A29" s="4" t="n">
        <v>1</v>
      </c>
      <c r="B29" s="4" t="n">
        <v>4.55</v>
      </c>
      <c r="C29" s="4" t="inlineStr">
        <is>
          <t>32566</t>
        </is>
      </c>
      <c r="D29" s="4" t="inlineStr">
        <is>
          <t>PROPERTYZIPCODE</t>
        </is>
      </c>
    </row>
    <row r="30">
      <c r="A30" s="4" t="n">
        <v>1</v>
      </c>
      <c r="B30" s="4" t="n">
        <v>4.55</v>
      </c>
      <c r="C30" s="4" t="inlineStr">
        <is>
          <t>32506</t>
        </is>
      </c>
      <c r="D30" s="4" t="inlineStr">
        <is>
          <t>PROPERTYZIPCODE</t>
        </is>
      </c>
    </row>
    <row r="31">
      <c r="A31" s="4" t="n">
        <v>1</v>
      </c>
      <c r="B31" s="4" t="n">
        <v>4.55</v>
      </c>
      <c r="C31" s="4" t="inlineStr">
        <is>
          <t>32563</t>
        </is>
      </c>
      <c r="D31" s="4" t="inlineStr">
        <is>
          <t>PROPERTYZIPCODE</t>
        </is>
      </c>
    </row>
    <row r="32">
      <c r="A32" s="4" t="n">
        <v>1</v>
      </c>
      <c r="B32" s="4" t="n">
        <v>4.55</v>
      </c>
      <c r="C32" s="4" t="inlineStr">
        <is>
          <t>32570</t>
        </is>
      </c>
      <c r="D32" s="4" t="inlineStr">
        <is>
          <t>PROPERTYZIPCODE</t>
        </is>
      </c>
    </row>
    <row r="33">
      <c r="A33" s="4" t="n">
        <v>1</v>
      </c>
      <c r="B33" s="4" t="n">
        <v>4.55</v>
      </c>
      <c r="C33" s="4" t="inlineStr">
        <is>
          <t>32578</t>
        </is>
      </c>
      <c r="D33" s="4" t="inlineStr">
        <is>
          <t>PROPERTYZIPCODE</t>
        </is>
      </c>
    </row>
    <row r="34">
      <c r="A34" s="9" t="n">
        <v>22</v>
      </c>
      <c r="B34" s="9" t="n">
        <v>100</v>
      </c>
      <c r="D34" s="9" t="inlineStr">
        <is>
          <t>Total PROPERTYZIPCODE</t>
        </is>
      </c>
    </row>
    <row r="35">
      <c r="A35" s="4" t="n">
        <v>20</v>
      </c>
      <c r="B35" s="4" t="n">
        <v>90.91</v>
      </c>
      <c r="C35" s="4" t="inlineStr">
        <is>
          <t>GARDEN</t>
        </is>
      </c>
      <c r="D35" s="4" t="inlineStr">
        <is>
          <t>Property Type</t>
        </is>
      </c>
    </row>
    <row r="36">
      <c r="A36" s="4" t="n">
        <v>1</v>
      </c>
      <c r="B36" s="4" t="n">
        <v>4.55</v>
      </c>
      <c r="C36" s="4" t="inlineStr">
        <is>
          <t>MILITARY</t>
        </is>
      </c>
      <c r="D36" s="4" t="inlineStr">
        <is>
          <t>Property Type</t>
        </is>
      </c>
    </row>
    <row r="37">
      <c r="A37" s="4" t="n">
        <v>1</v>
      </c>
      <c r="B37" s="4" t="n">
        <v>4.55</v>
      </c>
      <c r="C37" s="4" t="inlineStr">
        <is>
          <t>MANUF</t>
        </is>
      </c>
      <c r="D37" s="4" t="inlineStr">
        <is>
          <t>Property Type</t>
        </is>
      </c>
    </row>
    <row r="38">
      <c r="A38" s="9" t="n">
        <v>22</v>
      </c>
      <c r="B38" s="9" t="n">
        <v>100</v>
      </c>
      <c r="D38" s="9" t="inlineStr">
        <is>
          <t>Total Property Type</t>
        </is>
      </c>
    </row>
    <row r="39">
      <c r="A39" s="4" t="n">
        <v>10</v>
      </c>
      <c r="B39" s="4" t="n">
        <v>45.45</v>
      </c>
      <c r="C39" s="4" t="inlineStr">
        <is>
          <t>5-9 years</t>
        </is>
      </c>
      <c r="D39" s="4" t="inlineStr">
        <is>
          <t>Age of Property</t>
        </is>
      </c>
    </row>
    <row r="40">
      <c r="A40" s="4" t="n">
        <v>1</v>
      </c>
      <c r="B40" s="4" t="n">
        <v>4.55</v>
      </c>
      <c r="C40" s="4" t="inlineStr">
        <is>
          <t>10-19 years</t>
        </is>
      </c>
      <c r="D40" s="4" t="inlineStr">
        <is>
          <t>Age of Property</t>
        </is>
      </c>
    </row>
    <row r="41">
      <c r="A41" s="4" t="n">
        <v>11</v>
      </c>
      <c r="B41" s="4" t="n">
        <v>50</v>
      </c>
      <c r="C41" s="4" t="inlineStr">
        <is>
          <t>20+ years</t>
        </is>
      </c>
      <c r="D41" s="4" t="inlineStr">
        <is>
          <t>Age of Property</t>
        </is>
      </c>
    </row>
    <row r="42">
      <c r="A42" s="9" t="n">
        <v>22</v>
      </c>
      <c r="B42" s="9" t="n">
        <v>100</v>
      </c>
      <c r="D42" s="9" t="inlineStr">
        <is>
          <t>Total Age of Property</t>
        </is>
      </c>
    </row>
    <row r="43">
      <c r="A43" s="4" t="n">
        <v>15</v>
      </c>
      <c r="B43" s="4" t="n">
        <v>68.18000000000001</v>
      </c>
      <c r="C43" s="4" t="inlineStr">
        <is>
          <t>Less than 100</t>
        </is>
      </c>
      <c r="D43" s="4" t="inlineStr">
        <is>
          <t>Property Size</t>
        </is>
      </c>
    </row>
    <row r="44">
      <c r="A44" s="4" t="n">
        <v>2</v>
      </c>
      <c r="B44" s="4" t="n">
        <v>9.09</v>
      </c>
      <c r="C44" s="4" t="inlineStr">
        <is>
          <t>100-199</t>
        </is>
      </c>
      <c r="D44" s="4" t="inlineStr">
        <is>
          <t>Property Size</t>
        </is>
      </c>
    </row>
    <row r="45">
      <c r="A45" s="4" t="n">
        <v>3</v>
      </c>
      <c r="B45" s="4" t="n">
        <v>13.64</v>
      </c>
      <c r="C45" s="4" t="inlineStr">
        <is>
          <t>200-299</t>
        </is>
      </c>
      <c r="D45" s="4" t="inlineStr">
        <is>
          <t>Property Size</t>
        </is>
      </c>
    </row>
    <row r="46">
      <c r="A46" s="4" t="n">
        <v>1</v>
      </c>
      <c r="B46" s="4" t="n">
        <v>4.55</v>
      </c>
      <c r="C46" s="4" t="inlineStr">
        <is>
          <t>300-399</t>
        </is>
      </c>
      <c r="D46" s="4" t="inlineStr">
        <is>
          <t>Property Size</t>
        </is>
      </c>
    </row>
    <row r="47">
      <c r="A47" s="4" t="n">
        <v>1</v>
      </c>
      <c r="B47" s="4" t="n">
        <v>4.55</v>
      </c>
      <c r="C47" s="4" t="inlineStr">
        <is>
          <t>400-499</t>
        </is>
      </c>
      <c r="D47" s="4" t="inlineStr">
        <is>
          <t>Property Size</t>
        </is>
      </c>
    </row>
    <row r="48">
      <c r="A48" s="9" t="n">
        <v>22</v>
      </c>
      <c r="B48" s="9" t="n">
        <v>100</v>
      </c>
      <c r="D48" s="9" t="inlineStr">
        <is>
          <t>Total Property Size</t>
        </is>
      </c>
    </row>
    <row r="49">
      <c r="A49" s="4" t="n">
        <v>14</v>
      </c>
      <c r="B49" s="4" t="n">
        <v>63.64</v>
      </c>
      <c r="C49" s="4" t="inlineStr">
        <is>
          <t>AFFORDABLE</t>
        </is>
      </c>
      <c r="D49" s="4" t="inlineStr">
        <is>
          <t>Rent Type</t>
        </is>
      </c>
    </row>
    <row r="50">
      <c r="A50" s="4" t="n">
        <v>8</v>
      </c>
      <c r="B50" s="4" t="n">
        <v>36.36</v>
      </c>
      <c r="C50" s="4" t="inlineStr">
        <is>
          <t>MARKETRATE</t>
        </is>
      </c>
      <c r="D50" s="4" t="inlineStr">
        <is>
          <t>Rent Type</t>
        </is>
      </c>
    </row>
    <row r="51">
      <c r="A51" s="9" t="n">
        <v>22</v>
      </c>
      <c r="B51" s="9" t="n">
        <v>100</v>
      </c>
      <c r="D51" s="9" t="inlineStr">
        <is>
          <t>Total Rent Type</t>
        </is>
      </c>
    </row>
    <row r="52"/>
  </sheetData>
  <mergeCells count="2">
    <mergeCell ref="A19:D19"/>
    <mergeCell ref="A1:B1"/>
  </mergeCells>
  <pageMargins left="0.75" right="0.75" top="1" bottom="1" header="0.5" footer="0.5"/>
</worksheet>
</file>

<file path=xl/worksheets/sheet71.xml><?xml version="1.0" encoding="utf-8"?>
<worksheet xmlns="http://schemas.openxmlformats.org/spreadsheetml/2006/main">
  <sheetPr>
    <outlinePr summaryBelow="1" summaryRight="1"/>
    <pageSetUpPr/>
  </sheetPr>
  <dimension ref="A1:D54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4932</v>
      </c>
    </row>
    <row r="3">
      <c r="A3" s="6" t="inlineStr">
        <is>
          <t>Sample (Total number of properties)</t>
        </is>
      </c>
      <c r="B3" s="4" t="n">
        <v>29</v>
      </c>
    </row>
    <row r="4">
      <c r="A4" s="6" t="inlineStr">
        <is>
          <t>Average property taxes per unit</t>
        </is>
      </c>
      <c r="B4" s="7" t="n">
        <v>1062</v>
      </c>
    </row>
    <row r="5">
      <c r="A5" s="6" t="inlineStr">
        <is>
          <t>Average payroll expenses per unit</t>
        </is>
      </c>
      <c r="B5" s="7" t="n">
        <v>1064</v>
      </c>
    </row>
    <row r="6">
      <c r="A6" s="6" t="inlineStr">
        <is>
          <t>Average capital expenditures per unit</t>
        </is>
      </c>
      <c r="B6" s="7" t="n">
        <v>228</v>
      </c>
    </row>
    <row r="7">
      <c r="A7" s="6" t="inlineStr">
        <is>
          <t>Average mortgage per unit</t>
        </is>
      </c>
      <c r="B7" s="7" t="n">
        <v>4738</v>
      </c>
    </row>
    <row r="8">
      <c r="A8" s="6" t="inlineStr">
        <is>
          <t>Average total operating expenses per unit</t>
        </is>
      </c>
      <c r="B8" s="7" t="n">
        <v>3984</v>
      </c>
    </row>
    <row r="9">
      <c r="A9" s="6" t="inlineStr">
        <is>
          <t>Average total expenses per unit</t>
        </is>
      </c>
      <c r="B9" s="7" t="n">
        <v>11076</v>
      </c>
    </row>
    <row r="10">
      <c r="A10" s="6" t="inlineStr">
        <is>
          <t>Average total profit per unit</t>
        </is>
      </c>
      <c r="B10" s="7" t="n">
        <v>1185</v>
      </c>
    </row>
    <row r="11">
      <c r="A11" s="6" t="inlineStr">
        <is>
          <t>Property taxes per dollar of rent</t>
        </is>
      </c>
      <c r="B11" s="4" t="inlineStr">
        <is>
          <t>9 cents</t>
        </is>
      </c>
    </row>
    <row r="12">
      <c r="A12" s="6" t="inlineStr">
        <is>
          <t>Payroll expenses per dollar of rent</t>
        </is>
      </c>
      <c r="B12" s="4" t="inlineStr">
        <is>
          <t>9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39 cents</t>
        </is>
      </c>
    </row>
    <row r="15">
      <c r="A15" s="6" t="inlineStr">
        <is>
          <t>Total operating expenses per dollar of rent</t>
        </is>
      </c>
      <c r="B15" s="4" t="inlineStr">
        <is>
          <t>32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9</v>
      </c>
      <c r="B21" s="4" t="n">
        <v>31.03</v>
      </c>
      <c r="C21" s="4" t="inlineStr">
        <is>
          <t>32304</t>
        </is>
      </c>
      <c r="D21" s="4" t="inlineStr">
        <is>
          <t>PROPERTYZIPCODE</t>
        </is>
      </c>
    </row>
    <row r="22">
      <c r="A22" s="4" t="n">
        <v>5</v>
      </c>
      <c r="B22" s="4" t="n">
        <v>17.24</v>
      </c>
      <c r="C22" s="4" t="inlineStr">
        <is>
          <t>32301</t>
        </is>
      </c>
      <c r="D22" s="4" t="inlineStr">
        <is>
          <t>PROPERTYZIPCODE</t>
        </is>
      </c>
    </row>
    <row r="23">
      <c r="A23" s="4" t="n">
        <v>3</v>
      </c>
      <c r="B23" s="4" t="n">
        <v>10.34</v>
      </c>
      <c r="C23" s="4" t="inlineStr">
        <is>
          <t>32404</t>
        </is>
      </c>
      <c r="D23" s="4" t="inlineStr">
        <is>
          <t>PROPERTYZIPCODE</t>
        </is>
      </c>
    </row>
    <row r="24">
      <c r="A24" s="4" t="n">
        <v>2</v>
      </c>
      <c r="B24" s="4" t="n">
        <v>6.9</v>
      </c>
      <c r="C24" s="4" t="inlineStr">
        <is>
          <t>32308</t>
        </is>
      </c>
      <c r="D24" s="4" t="inlineStr">
        <is>
          <t>PROPERTYZIPCODE</t>
        </is>
      </c>
    </row>
    <row r="25">
      <c r="A25" s="4" t="n">
        <v>2</v>
      </c>
      <c r="B25" s="4" t="n">
        <v>6.9</v>
      </c>
      <c r="C25" s="4" t="inlineStr">
        <is>
          <t>32303</t>
        </is>
      </c>
      <c r="D25" s="4" t="inlineStr">
        <is>
          <t>PROPERTYZIPCODE</t>
        </is>
      </c>
    </row>
    <row r="26">
      <c r="A26" s="4" t="n">
        <v>2</v>
      </c>
      <c r="B26" s="4" t="n">
        <v>6.9</v>
      </c>
      <c r="C26" s="4" t="inlineStr">
        <is>
          <t>32311</t>
        </is>
      </c>
      <c r="D26" s="4" t="inlineStr">
        <is>
          <t>PROPERTYZIPCODE</t>
        </is>
      </c>
    </row>
    <row r="27">
      <c r="A27" s="4" t="n">
        <v>1</v>
      </c>
      <c r="B27" s="4" t="n">
        <v>3.45</v>
      </c>
      <c r="C27" s="4" t="inlineStr">
        <is>
          <t>32459</t>
        </is>
      </c>
      <c r="D27" s="4" t="inlineStr">
        <is>
          <t>PROPERTYZIPCODE</t>
        </is>
      </c>
    </row>
    <row r="28">
      <c r="A28" s="4" t="n">
        <v>1</v>
      </c>
      <c r="B28" s="4" t="n">
        <v>3.45</v>
      </c>
      <c r="C28" s="4" t="inlineStr">
        <is>
          <t>32413</t>
        </is>
      </c>
      <c r="D28" s="4" t="inlineStr">
        <is>
          <t>PROPERTYZIPCODE</t>
        </is>
      </c>
    </row>
    <row r="29">
      <c r="A29" s="4" t="n">
        <v>1</v>
      </c>
      <c r="B29" s="4" t="n">
        <v>3.45</v>
      </c>
      <c r="C29" s="4" t="inlineStr">
        <is>
          <t>32408</t>
        </is>
      </c>
      <c r="D29" s="4" t="inlineStr">
        <is>
          <t>PROPERTYZIPCODE</t>
        </is>
      </c>
    </row>
    <row r="30">
      <c r="A30" s="4" t="n">
        <v>1</v>
      </c>
      <c r="B30" s="4" t="n">
        <v>3.45</v>
      </c>
      <c r="C30" s="4" t="inlineStr">
        <is>
          <t>32433</t>
        </is>
      </c>
      <c r="D30" s="4" t="inlineStr">
        <is>
          <t>PROPERTYZIPCODE</t>
        </is>
      </c>
    </row>
    <row r="31">
      <c r="A31" s="4" t="n">
        <v>1</v>
      </c>
      <c r="B31" s="4" t="n">
        <v>3.45</v>
      </c>
      <c r="C31" s="4" t="inlineStr">
        <is>
          <t>32344</t>
        </is>
      </c>
      <c r="D31" s="4" t="inlineStr">
        <is>
          <t>PROPERTYZIPCODE</t>
        </is>
      </c>
    </row>
    <row r="32">
      <c r="A32" s="4" t="n">
        <v>1</v>
      </c>
      <c r="B32" s="4" t="n">
        <v>3.45</v>
      </c>
      <c r="C32" s="4" t="inlineStr">
        <is>
          <t>32401</t>
        </is>
      </c>
      <c r="D32" s="4" t="inlineStr">
        <is>
          <t>PROPERTYZIPCODE</t>
        </is>
      </c>
    </row>
    <row r="33">
      <c r="A33" s="9" t="n">
        <v>29</v>
      </c>
      <c r="B33" s="9" t="n">
        <v>100</v>
      </c>
      <c r="D33" s="9" t="inlineStr">
        <is>
          <t>Total PROPERTYZIPCODE</t>
        </is>
      </c>
    </row>
    <row r="34">
      <c r="A34" s="4" t="n">
        <v>20</v>
      </c>
      <c r="B34" s="4" t="n">
        <v>68.97</v>
      </c>
      <c r="C34" s="4" t="inlineStr">
        <is>
          <t>GARDEN</t>
        </is>
      </c>
      <c r="D34" s="4" t="inlineStr">
        <is>
          <t>Property Type</t>
        </is>
      </c>
    </row>
    <row r="35">
      <c r="A35" s="4" t="n">
        <v>7</v>
      </c>
      <c r="B35" s="4" t="n">
        <v>24.14</v>
      </c>
      <c r="C35" s="4" t="inlineStr">
        <is>
          <t>STUDENT</t>
        </is>
      </c>
      <c r="D35" s="4" t="inlineStr">
        <is>
          <t>Property Type</t>
        </is>
      </c>
    </row>
    <row r="36">
      <c r="A36" s="4" t="n">
        <v>1</v>
      </c>
      <c r="B36" s="4" t="n">
        <v>3.45</v>
      </c>
      <c r="C36" s="4" t="inlineStr">
        <is>
          <t>SENIOR</t>
        </is>
      </c>
      <c r="D36" s="4" t="inlineStr">
        <is>
          <t>Property Type</t>
        </is>
      </c>
    </row>
    <row r="37">
      <c r="A37" s="4" t="n">
        <v>1</v>
      </c>
      <c r="B37" s="4" t="n">
        <v>3.45</v>
      </c>
      <c r="C37" s="4" t="inlineStr">
        <is>
          <t>MANUF</t>
        </is>
      </c>
      <c r="D37" s="4" t="inlineStr">
        <is>
          <t>Property Type</t>
        </is>
      </c>
    </row>
    <row r="38">
      <c r="A38" s="9" t="n">
        <v>29</v>
      </c>
      <c r="B38" s="9" t="n">
        <v>100</v>
      </c>
      <c r="D38" s="9" t="inlineStr">
        <is>
          <t>Total Property Type</t>
        </is>
      </c>
    </row>
    <row r="39">
      <c r="A39" s="4" t="n">
        <v>1</v>
      </c>
      <c r="B39" s="4" t="n">
        <v>3.45</v>
      </c>
      <c r="C39" s="4" t="inlineStr">
        <is>
          <t>Less than 5 years</t>
        </is>
      </c>
      <c r="D39" s="4" t="inlineStr">
        <is>
          <t>Age of Property</t>
        </is>
      </c>
    </row>
    <row r="40">
      <c r="A40" s="4" t="n">
        <v>13</v>
      </c>
      <c r="B40" s="4" t="n">
        <v>44.83</v>
      </c>
      <c r="C40" s="4" t="inlineStr">
        <is>
          <t>5-9 years</t>
        </is>
      </c>
      <c r="D40" s="4" t="inlineStr">
        <is>
          <t>Age of Property</t>
        </is>
      </c>
    </row>
    <row r="41">
      <c r="A41" s="4" t="n">
        <v>8</v>
      </c>
      <c r="B41" s="4" t="n">
        <v>27.59</v>
      </c>
      <c r="C41" s="4" t="inlineStr">
        <is>
          <t>10-19 years</t>
        </is>
      </c>
      <c r="D41" s="4" t="inlineStr">
        <is>
          <t>Age of Property</t>
        </is>
      </c>
    </row>
    <row r="42">
      <c r="A42" s="4" t="n">
        <v>7</v>
      </c>
      <c r="B42" s="4" t="n">
        <v>24.14</v>
      </c>
      <c r="C42" s="4" t="inlineStr">
        <is>
          <t>20+ years</t>
        </is>
      </c>
      <c r="D42" s="4" t="inlineStr">
        <is>
          <t>Age of Property</t>
        </is>
      </c>
    </row>
    <row r="43">
      <c r="A43" s="9" t="n">
        <v>29</v>
      </c>
      <c r="B43" s="9" t="n">
        <v>100</v>
      </c>
      <c r="D43" s="9" t="inlineStr">
        <is>
          <t>Total Age of Property</t>
        </is>
      </c>
    </row>
    <row r="44">
      <c r="A44" s="4" t="n">
        <v>14</v>
      </c>
      <c r="B44" s="4" t="n">
        <v>48.28</v>
      </c>
      <c r="C44" s="4" t="inlineStr">
        <is>
          <t>Less than 100</t>
        </is>
      </c>
      <c r="D44" s="4" t="inlineStr">
        <is>
          <t>Property Size</t>
        </is>
      </c>
    </row>
    <row r="45">
      <c r="A45" s="4" t="n">
        <v>3</v>
      </c>
      <c r="B45" s="4" t="n">
        <v>10.34</v>
      </c>
      <c r="C45" s="4" t="inlineStr">
        <is>
          <t>100-199</t>
        </is>
      </c>
      <c r="D45" s="4" t="inlineStr">
        <is>
          <t>Property Size</t>
        </is>
      </c>
    </row>
    <row r="46">
      <c r="A46" s="4" t="n">
        <v>7</v>
      </c>
      <c r="B46" s="4" t="n">
        <v>24.14</v>
      </c>
      <c r="C46" s="4" t="inlineStr">
        <is>
          <t>200-299</t>
        </is>
      </c>
      <c r="D46" s="4" t="inlineStr">
        <is>
          <t>Property Size</t>
        </is>
      </c>
    </row>
    <row r="47">
      <c r="A47" s="4" t="n">
        <v>2</v>
      </c>
      <c r="B47" s="4" t="n">
        <v>6.9</v>
      </c>
      <c r="C47" s="4" t="inlineStr">
        <is>
          <t>300-399</t>
        </is>
      </c>
      <c r="D47" s="4" t="inlineStr">
        <is>
          <t>Property Size</t>
        </is>
      </c>
    </row>
    <row r="48">
      <c r="A48" s="4" t="n">
        <v>2</v>
      </c>
      <c r="B48" s="4" t="n">
        <v>6.9</v>
      </c>
      <c r="C48" s="4" t="inlineStr">
        <is>
          <t>400-499</t>
        </is>
      </c>
      <c r="D48" s="4" t="inlineStr">
        <is>
          <t>Property Size</t>
        </is>
      </c>
    </row>
    <row r="49">
      <c r="A49" s="4" t="n">
        <v>1</v>
      </c>
      <c r="B49" s="4" t="n">
        <v>3.45</v>
      </c>
      <c r="C49" s="4" t="inlineStr">
        <is>
          <t>500+</t>
        </is>
      </c>
      <c r="D49" s="4" t="inlineStr">
        <is>
          <t>Property Size</t>
        </is>
      </c>
    </row>
    <row r="50">
      <c r="A50" s="9" t="n">
        <v>29</v>
      </c>
      <c r="B50" s="9" t="n">
        <v>100</v>
      </c>
      <c r="D50" s="9" t="inlineStr">
        <is>
          <t>Total Property Size</t>
        </is>
      </c>
    </row>
    <row r="51">
      <c r="A51" s="4" t="n">
        <v>15</v>
      </c>
      <c r="B51" s="4" t="n">
        <v>51.72</v>
      </c>
      <c r="C51" s="4" t="inlineStr">
        <is>
          <t>AFFORDABLE</t>
        </is>
      </c>
      <c r="D51" s="4" t="inlineStr">
        <is>
          <t>Rent Type</t>
        </is>
      </c>
    </row>
    <row r="52">
      <c r="A52" s="4" t="n">
        <v>14</v>
      </c>
      <c r="B52" s="4" t="n">
        <v>48.28</v>
      </c>
      <c r="C52" s="4" t="inlineStr">
        <is>
          <t>MARKETRATE</t>
        </is>
      </c>
      <c r="D52" s="4" t="inlineStr">
        <is>
          <t>Rent Type</t>
        </is>
      </c>
    </row>
    <row r="53">
      <c r="A53" s="9" t="n">
        <v>29</v>
      </c>
      <c r="B53" s="9" t="n">
        <v>100</v>
      </c>
      <c r="D53" s="9" t="inlineStr">
        <is>
          <t>Total Rent Type</t>
        </is>
      </c>
    </row>
    <row r="54"/>
  </sheetData>
  <mergeCells count="2">
    <mergeCell ref="A19:D19"/>
    <mergeCell ref="A1:B1"/>
  </mergeCells>
  <pageMargins left="0.75" right="0.75" top="1" bottom="1" header="0.5" footer="0.5"/>
</worksheet>
</file>

<file path=xl/worksheets/sheet72.xml><?xml version="1.0" encoding="utf-8"?>
<worksheet xmlns="http://schemas.openxmlformats.org/spreadsheetml/2006/main">
  <sheetPr>
    <outlinePr summaryBelow="1" summaryRight="1"/>
    <pageSetUpPr/>
  </sheetPr>
  <dimension ref="A1:D58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7355</v>
      </c>
    </row>
    <row r="3">
      <c r="A3" s="6" t="inlineStr">
        <is>
          <t>Sample (Total number of properties)</t>
        </is>
      </c>
      <c r="B3" s="4" t="n">
        <v>30</v>
      </c>
    </row>
    <row r="4">
      <c r="A4" s="6" t="inlineStr">
        <is>
          <t>Average property taxes per unit</t>
        </is>
      </c>
      <c r="B4" s="7" t="n">
        <v>1356</v>
      </c>
    </row>
    <row r="5">
      <c r="A5" s="6" t="inlineStr">
        <is>
          <t>Average payroll expenses per unit</t>
        </is>
      </c>
      <c r="B5" s="7" t="n">
        <v>1504</v>
      </c>
    </row>
    <row r="6">
      <c r="A6" s="6" t="inlineStr">
        <is>
          <t>Average capital expenditures per unit</t>
        </is>
      </c>
      <c r="B6" s="7" t="n">
        <v>237</v>
      </c>
    </row>
    <row r="7">
      <c r="A7" s="6" t="inlineStr">
        <is>
          <t>Average mortgage per unit</t>
        </is>
      </c>
      <c r="B7" s="7" t="n">
        <v>4974</v>
      </c>
    </row>
    <row r="8">
      <c r="A8" s="6" t="inlineStr">
        <is>
          <t>Average total operating expenses per unit</t>
        </is>
      </c>
      <c r="B8" s="7" t="n">
        <v>4174</v>
      </c>
    </row>
    <row r="9">
      <c r="A9" s="6" t="inlineStr">
        <is>
          <t>Average total expenses per unit</t>
        </is>
      </c>
      <c r="B9" s="7" t="n">
        <v>12244</v>
      </c>
    </row>
    <row r="10">
      <c r="A10" s="6" t="inlineStr">
        <is>
          <t>Average total profit per unit</t>
        </is>
      </c>
      <c r="B10" s="7" t="n">
        <v>1243</v>
      </c>
    </row>
    <row r="11">
      <c r="A11" s="6" t="inlineStr">
        <is>
          <t>Property taxes per dollar of rent</t>
        </is>
      </c>
      <c r="B11" s="4" t="inlineStr">
        <is>
          <t>10 cents</t>
        </is>
      </c>
    </row>
    <row r="12">
      <c r="A12" s="6" t="inlineStr">
        <is>
          <t>Payroll expenses per dollar of rent</t>
        </is>
      </c>
      <c r="B12" s="4" t="inlineStr">
        <is>
          <t>11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37 cents</t>
        </is>
      </c>
    </row>
    <row r="15">
      <c r="A15" s="6" t="inlineStr">
        <is>
          <t>Total operating expenses per dollar of rent</t>
        </is>
      </c>
      <c r="B15" s="4" t="inlineStr">
        <is>
          <t>31 cents</t>
        </is>
      </c>
    </row>
    <row r="16">
      <c r="A16" s="6" t="inlineStr">
        <is>
          <t>Total expenses per dollar of rent</t>
        </is>
      </c>
      <c r="B16" s="4" t="inlineStr">
        <is>
          <t>91 cents</t>
        </is>
      </c>
    </row>
    <row r="17">
      <c r="A17" s="6" t="inlineStr">
        <is>
          <t>Total profit per dollar of rent</t>
        </is>
      </c>
      <c r="B17" s="4" t="inlineStr">
        <is>
          <t>9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4</v>
      </c>
      <c r="B21" s="4" t="n">
        <v>13.33</v>
      </c>
      <c r="C21" s="4" t="inlineStr">
        <is>
          <t>34474</t>
        </is>
      </c>
      <c r="D21" s="4" t="inlineStr">
        <is>
          <t>PROPERTYZIPCODE</t>
        </is>
      </c>
    </row>
    <row r="22">
      <c r="A22" s="4" t="n">
        <v>4</v>
      </c>
      <c r="B22" s="4" t="n">
        <v>13.33</v>
      </c>
      <c r="C22" s="4" t="inlineStr">
        <is>
          <t>32607</t>
        </is>
      </c>
      <c r="D22" s="4" t="inlineStr">
        <is>
          <t>PROPERTYZIPCODE</t>
        </is>
      </c>
    </row>
    <row r="23">
      <c r="A23" s="4" t="n">
        <v>3</v>
      </c>
      <c r="B23" s="4" t="n">
        <v>10</v>
      </c>
      <c r="C23" s="4" t="inlineStr">
        <is>
          <t>32608</t>
        </is>
      </c>
      <c r="D23" s="4" t="inlineStr">
        <is>
          <t>PROPERTYZIPCODE</t>
        </is>
      </c>
    </row>
    <row r="24">
      <c r="A24" s="4" t="n">
        <v>3</v>
      </c>
      <c r="B24" s="4" t="n">
        <v>10</v>
      </c>
      <c r="C24" s="4" t="inlineStr">
        <is>
          <t>32601</t>
        </is>
      </c>
      <c r="D24" s="4" t="inlineStr">
        <is>
          <t>PROPERTYZIPCODE</t>
        </is>
      </c>
    </row>
    <row r="25">
      <c r="A25" s="4" t="n">
        <v>2</v>
      </c>
      <c r="B25" s="4" t="n">
        <v>6.67</v>
      </c>
      <c r="C25" s="4" t="inlineStr">
        <is>
          <t>34471</t>
        </is>
      </c>
      <c r="D25" s="4" t="inlineStr">
        <is>
          <t>PROPERTYZIPCODE</t>
        </is>
      </c>
    </row>
    <row r="26">
      <c r="A26" s="4" t="n">
        <v>2</v>
      </c>
      <c r="B26" s="4" t="n">
        <v>6.67</v>
      </c>
      <c r="C26" s="4" t="inlineStr">
        <is>
          <t>32609</t>
        </is>
      </c>
      <c r="D26" s="4" t="inlineStr">
        <is>
          <t>PROPERTYZIPCODE</t>
        </is>
      </c>
    </row>
    <row r="27">
      <c r="A27" s="4" t="n">
        <v>2</v>
      </c>
      <c r="B27" s="4" t="n">
        <v>6.67</v>
      </c>
      <c r="C27" s="4" t="inlineStr">
        <is>
          <t>32606</t>
        </is>
      </c>
      <c r="D27" s="4" t="inlineStr">
        <is>
          <t>PROPERTYZIPCODE</t>
        </is>
      </c>
    </row>
    <row r="28">
      <c r="A28" s="4" t="n">
        <v>1</v>
      </c>
      <c r="B28" s="4" t="n">
        <v>3.33</v>
      </c>
      <c r="C28" s="4" t="inlineStr">
        <is>
          <t>34470</t>
        </is>
      </c>
      <c r="D28" s="4" t="inlineStr">
        <is>
          <t>PROPERTYZIPCODE</t>
        </is>
      </c>
    </row>
    <row r="29">
      <c r="A29" s="4" t="n">
        <v>1</v>
      </c>
      <c r="B29" s="4" t="n">
        <v>3.33</v>
      </c>
      <c r="C29" s="4" t="inlineStr">
        <is>
          <t>32614</t>
        </is>
      </c>
      <c r="D29" s="4" t="inlineStr">
        <is>
          <t>PROPERTYZIPCODE</t>
        </is>
      </c>
    </row>
    <row r="30">
      <c r="A30" s="4" t="n">
        <v>1</v>
      </c>
      <c r="B30" s="4" t="n">
        <v>3.33</v>
      </c>
      <c r="C30" s="4" t="inlineStr">
        <is>
          <t>32641</t>
        </is>
      </c>
      <c r="D30" s="4" t="inlineStr">
        <is>
          <t>PROPERTYZIPCODE</t>
        </is>
      </c>
    </row>
    <row r="31">
      <c r="A31" s="4" t="n">
        <v>1</v>
      </c>
      <c r="B31" s="4" t="n">
        <v>3.33</v>
      </c>
      <c r="C31" s="4" t="inlineStr">
        <is>
          <t>32643</t>
        </is>
      </c>
      <c r="D31" s="4" t="inlineStr">
        <is>
          <t>PROPERTYZIPCODE</t>
        </is>
      </c>
    </row>
    <row r="32">
      <c r="A32" s="4" t="n">
        <v>1</v>
      </c>
      <c r="B32" s="4" t="n">
        <v>3.33</v>
      </c>
      <c r="C32" s="4" t="inlineStr">
        <is>
          <t>34431</t>
        </is>
      </c>
      <c r="D32" s="4" t="inlineStr">
        <is>
          <t>PROPERTYZIPCODE</t>
        </is>
      </c>
    </row>
    <row r="33">
      <c r="A33" s="4" t="n">
        <v>1</v>
      </c>
      <c r="B33" s="4" t="n">
        <v>3.33</v>
      </c>
      <c r="C33" s="4" t="inlineStr">
        <is>
          <t>32025</t>
        </is>
      </c>
      <c r="D33" s="4" t="inlineStr">
        <is>
          <t>PROPERTYZIPCODE</t>
        </is>
      </c>
    </row>
    <row r="34">
      <c r="A34" s="4" t="n">
        <v>1</v>
      </c>
      <c r="B34" s="4" t="n">
        <v>3.33</v>
      </c>
      <c r="C34" s="4" t="inlineStr">
        <is>
          <t>33602</t>
        </is>
      </c>
      <c r="D34" s="4" t="inlineStr">
        <is>
          <t>PROPERTYZIPCODE</t>
        </is>
      </c>
    </row>
    <row r="35">
      <c r="A35" s="4" t="n">
        <v>1</v>
      </c>
      <c r="B35" s="4" t="n">
        <v>3.33</v>
      </c>
      <c r="C35" s="4" t="inlineStr">
        <is>
          <t>32605</t>
        </is>
      </c>
      <c r="D35" s="4" t="inlineStr">
        <is>
          <t>PROPERTYZIPCODE</t>
        </is>
      </c>
    </row>
    <row r="36">
      <c r="A36" s="4" t="n">
        <v>1</v>
      </c>
      <c r="B36" s="4" t="n">
        <v>3.33</v>
      </c>
      <c r="C36" s="4" t="inlineStr">
        <is>
          <t>32055</t>
        </is>
      </c>
      <c r="D36" s="4" t="inlineStr">
        <is>
          <t>PROPERTYZIPCODE</t>
        </is>
      </c>
    </row>
    <row r="37">
      <c r="A37" s="4" t="n">
        <v>1</v>
      </c>
      <c r="B37" s="4" t="n">
        <v>3.33</v>
      </c>
      <c r="C37" s="4" t="inlineStr">
        <is>
          <t>32669</t>
        </is>
      </c>
      <c r="D37" s="4" t="inlineStr">
        <is>
          <t>PROPERTYZIPCODE</t>
        </is>
      </c>
    </row>
    <row r="38">
      <c r="A38" s="9" t="n">
        <v>30</v>
      </c>
      <c r="B38" s="9" t="n">
        <v>100</v>
      </c>
      <c r="D38" s="9" t="inlineStr">
        <is>
          <t>Total PROPERTYZIPCODE</t>
        </is>
      </c>
    </row>
    <row r="39">
      <c r="A39" s="4" t="n">
        <v>25</v>
      </c>
      <c r="B39" s="4" t="n">
        <v>83.33</v>
      </c>
      <c r="C39" s="4" t="inlineStr">
        <is>
          <t>GARDEN</t>
        </is>
      </c>
      <c r="D39" s="4" t="inlineStr">
        <is>
          <t>Property Type</t>
        </is>
      </c>
    </row>
    <row r="40">
      <c r="A40" s="4" t="n">
        <v>4</v>
      </c>
      <c r="B40" s="4" t="n">
        <v>13.33</v>
      </c>
      <c r="C40" s="4" t="inlineStr">
        <is>
          <t>STUDENT</t>
        </is>
      </c>
      <c r="D40" s="4" t="inlineStr">
        <is>
          <t>Property Type</t>
        </is>
      </c>
    </row>
    <row r="41">
      <c r="A41" s="4" t="n">
        <v>1</v>
      </c>
      <c r="B41" s="4" t="n">
        <v>3.33</v>
      </c>
      <c r="C41" s="4" t="inlineStr">
        <is>
          <t>MANUF</t>
        </is>
      </c>
      <c r="D41" s="4" t="inlineStr">
        <is>
          <t>Property Type</t>
        </is>
      </c>
    </row>
    <row r="42">
      <c r="A42" s="9" t="n">
        <v>30</v>
      </c>
      <c r="B42" s="9" t="n">
        <v>100</v>
      </c>
      <c r="D42" s="9" t="inlineStr">
        <is>
          <t>Total Property Type</t>
        </is>
      </c>
    </row>
    <row r="43">
      <c r="A43" s="4" t="n">
        <v>4</v>
      </c>
      <c r="B43" s="4" t="n">
        <v>13.33</v>
      </c>
      <c r="C43" s="4" t="inlineStr">
        <is>
          <t>Less than 5 years</t>
        </is>
      </c>
      <c r="D43" s="4" t="inlineStr">
        <is>
          <t>Age of Property</t>
        </is>
      </c>
    </row>
    <row r="44">
      <c r="A44" s="4" t="n">
        <v>8</v>
      </c>
      <c r="B44" s="4" t="n">
        <v>26.67</v>
      </c>
      <c r="C44" s="4" t="inlineStr">
        <is>
          <t>5-9 years</t>
        </is>
      </c>
      <c r="D44" s="4" t="inlineStr">
        <is>
          <t>Age of Property</t>
        </is>
      </c>
    </row>
    <row r="45">
      <c r="A45" s="4" t="n">
        <v>6</v>
      </c>
      <c r="B45" s="4" t="n">
        <v>20</v>
      </c>
      <c r="C45" s="4" t="inlineStr">
        <is>
          <t>10-19 years</t>
        </is>
      </c>
      <c r="D45" s="4" t="inlineStr">
        <is>
          <t>Age of Property</t>
        </is>
      </c>
    </row>
    <row r="46">
      <c r="A46" s="4" t="n">
        <v>12</v>
      </c>
      <c r="B46" s="4" t="n">
        <v>40</v>
      </c>
      <c r="C46" s="4" t="inlineStr">
        <is>
          <t>20+ years</t>
        </is>
      </c>
      <c r="D46" s="4" t="inlineStr">
        <is>
          <t>Age of Property</t>
        </is>
      </c>
    </row>
    <row r="47">
      <c r="A47" s="9" t="n">
        <v>30</v>
      </c>
      <c r="B47" s="9" t="n">
        <v>100</v>
      </c>
      <c r="D47" s="9" t="inlineStr">
        <is>
          <t>Total Age of Property</t>
        </is>
      </c>
    </row>
    <row r="48">
      <c r="A48" s="4" t="n">
        <v>11</v>
      </c>
      <c r="B48" s="4" t="n">
        <v>36.67</v>
      </c>
      <c r="C48" s="4" t="inlineStr">
        <is>
          <t>Less than 100</t>
        </is>
      </c>
      <c r="D48" s="4" t="inlineStr">
        <is>
          <t>Property Size</t>
        </is>
      </c>
    </row>
    <row r="49">
      <c r="A49" s="4" t="n">
        <v>9</v>
      </c>
      <c r="B49" s="4" t="n">
        <v>30</v>
      </c>
      <c r="C49" s="4" t="inlineStr">
        <is>
          <t>100-199</t>
        </is>
      </c>
      <c r="D49" s="4" t="inlineStr">
        <is>
          <t>Property Size</t>
        </is>
      </c>
    </row>
    <row r="50">
      <c r="A50" s="4" t="n">
        <v>1</v>
      </c>
      <c r="B50" s="4" t="n">
        <v>3.33</v>
      </c>
      <c r="C50" s="4" t="inlineStr">
        <is>
          <t>200-299</t>
        </is>
      </c>
      <c r="D50" s="4" t="inlineStr">
        <is>
          <t>Property Size</t>
        </is>
      </c>
    </row>
    <row r="51">
      <c r="A51" s="4" t="n">
        <v>3</v>
      </c>
      <c r="B51" s="4" t="n">
        <v>10</v>
      </c>
      <c r="C51" s="4" t="inlineStr">
        <is>
          <t>300-399</t>
        </is>
      </c>
      <c r="D51" s="4" t="inlineStr">
        <is>
          <t>Property Size</t>
        </is>
      </c>
    </row>
    <row r="52">
      <c r="A52" s="4" t="n">
        <v>2</v>
      </c>
      <c r="B52" s="4" t="n">
        <v>6.67</v>
      </c>
      <c r="C52" s="4" t="inlineStr">
        <is>
          <t>400-499</t>
        </is>
      </c>
      <c r="D52" s="4" t="inlineStr">
        <is>
          <t>Property Size</t>
        </is>
      </c>
    </row>
    <row r="53">
      <c r="A53" s="4" t="n">
        <v>4</v>
      </c>
      <c r="B53" s="4" t="n">
        <v>13.33</v>
      </c>
      <c r="C53" s="4" t="inlineStr">
        <is>
          <t>500+</t>
        </is>
      </c>
      <c r="D53" s="4" t="inlineStr">
        <is>
          <t>Property Size</t>
        </is>
      </c>
    </row>
    <row r="54">
      <c r="A54" s="9" t="n">
        <v>30</v>
      </c>
      <c r="B54" s="9" t="n">
        <v>100</v>
      </c>
      <c r="D54" s="9" t="inlineStr">
        <is>
          <t>Total Property Size</t>
        </is>
      </c>
    </row>
    <row r="55">
      <c r="A55" s="4" t="n">
        <v>18</v>
      </c>
      <c r="B55" s="4" t="n">
        <v>60</v>
      </c>
      <c r="C55" s="4" t="inlineStr">
        <is>
          <t>MARKETRATE</t>
        </is>
      </c>
      <c r="D55" s="4" t="inlineStr">
        <is>
          <t>Rent Type</t>
        </is>
      </c>
    </row>
    <row r="56">
      <c r="A56" s="4" t="n">
        <v>12</v>
      </c>
      <c r="B56" s="4" t="n">
        <v>40</v>
      </c>
      <c r="C56" s="4" t="inlineStr">
        <is>
          <t>AFFORDABLE</t>
        </is>
      </c>
      <c r="D56" s="4" t="inlineStr">
        <is>
          <t>Rent Type</t>
        </is>
      </c>
    </row>
    <row r="57">
      <c r="A57" s="9" t="n">
        <v>30</v>
      </c>
      <c r="B57" s="9" t="n">
        <v>100</v>
      </c>
      <c r="D57" s="9" t="inlineStr">
        <is>
          <t>Total Rent Type</t>
        </is>
      </c>
    </row>
    <row r="58"/>
  </sheetData>
  <mergeCells count="2">
    <mergeCell ref="A19:D19"/>
    <mergeCell ref="A1:B1"/>
  </mergeCells>
  <pageMargins left="0.75" right="0.75" top="1" bottom="1" header="0.5" footer="0.5"/>
</worksheet>
</file>

<file path=xl/worksheets/sheet73.xml><?xml version="1.0" encoding="utf-8"?>
<worksheet xmlns="http://schemas.openxmlformats.org/spreadsheetml/2006/main">
  <sheetPr>
    <outlinePr summaryBelow="1" summaryRight="1"/>
    <pageSetUpPr/>
  </sheetPr>
  <dimension ref="A1:D53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8155</v>
      </c>
    </row>
    <row r="3">
      <c r="A3" s="6" t="inlineStr">
        <is>
          <t>Sample (Total number of properties)</t>
        </is>
      </c>
      <c r="B3" s="4" t="n">
        <v>40</v>
      </c>
    </row>
    <row r="4">
      <c r="A4" s="6" t="inlineStr">
        <is>
          <t>Average property taxes per unit</t>
        </is>
      </c>
      <c r="B4" s="7" t="n">
        <v>1674</v>
      </c>
    </row>
    <row r="5">
      <c r="A5" s="6" t="inlineStr">
        <is>
          <t>Average payroll expenses per unit</t>
        </is>
      </c>
      <c r="B5" s="7" t="n">
        <v>1486</v>
      </c>
    </row>
    <row r="6">
      <c r="A6" s="6" t="inlineStr">
        <is>
          <t>Average capital expenditures per unit</t>
        </is>
      </c>
      <c r="B6" s="7" t="n">
        <v>329</v>
      </c>
    </row>
    <row r="7">
      <c r="A7" s="6" t="inlineStr">
        <is>
          <t>Average mortgage per unit</t>
        </is>
      </c>
      <c r="B7" s="7" t="n">
        <v>6205</v>
      </c>
    </row>
    <row r="8">
      <c r="A8" s="6" t="inlineStr">
        <is>
          <t>Average total operating expenses per unit</t>
        </is>
      </c>
      <c r="B8" s="7" t="n">
        <v>4033</v>
      </c>
    </row>
    <row r="9">
      <c r="A9" s="6" t="inlineStr">
        <is>
          <t>Average total expenses per unit</t>
        </is>
      </c>
      <c r="B9" s="7" t="n">
        <v>13726</v>
      </c>
    </row>
    <row r="10">
      <c r="A10" s="6" t="inlineStr">
        <is>
          <t>Average total profit per unit</t>
        </is>
      </c>
      <c r="B10" s="7" t="n">
        <v>1551</v>
      </c>
    </row>
    <row r="11">
      <c r="A11" s="6" t="inlineStr">
        <is>
          <t>Property taxes per dollar of rent</t>
        </is>
      </c>
      <c r="B11" s="4" t="inlineStr">
        <is>
          <t>11 cents</t>
        </is>
      </c>
    </row>
    <row r="12">
      <c r="A12" s="6" t="inlineStr">
        <is>
          <t>Payroll expenses per dollar of rent</t>
        </is>
      </c>
      <c r="B12" s="4" t="inlineStr">
        <is>
          <t>10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41 cents</t>
        </is>
      </c>
    </row>
    <row r="15">
      <c r="A15" s="6" t="inlineStr">
        <is>
          <t>Total operating expenses per dollar of rent</t>
        </is>
      </c>
      <c r="B15" s="4" t="inlineStr">
        <is>
          <t>26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8</v>
      </c>
      <c r="B21" s="4" t="n">
        <v>20</v>
      </c>
      <c r="C21" s="4" t="inlineStr">
        <is>
          <t>32244</t>
        </is>
      </c>
      <c r="D21" s="4" t="inlineStr">
        <is>
          <t>PROPERTYZIPCODE</t>
        </is>
      </c>
    </row>
    <row r="22">
      <c r="A22" s="4" t="n">
        <v>5</v>
      </c>
      <c r="B22" s="4" t="n">
        <v>12.5</v>
      </c>
      <c r="C22" s="4" t="inlineStr">
        <is>
          <t>32003</t>
        </is>
      </c>
      <c r="D22" s="4" t="inlineStr">
        <is>
          <t>PROPERTYZIPCODE</t>
        </is>
      </c>
    </row>
    <row r="23">
      <c r="A23" s="4" t="n">
        <v>5</v>
      </c>
      <c r="B23" s="4" t="n">
        <v>12.5</v>
      </c>
      <c r="C23" s="4" t="inlineStr">
        <is>
          <t>32210</t>
        </is>
      </c>
      <c r="D23" s="4" t="inlineStr">
        <is>
          <t>PROPERTYZIPCODE</t>
        </is>
      </c>
    </row>
    <row r="24">
      <c r="A24" s="4" t="n">
        <v>4</v>
      </c>
      <c r="B24" s="4" t="n">
        <v>10</v>
      </c>
      <c r="C24" s="4" t="inlineStr">
        <is>
          <t>32218</t>
        </is>
      </c>
      <c r="D24" s="4" t="inlineStr">
        <is>
          <t>PROPERTYZIPCODE</t>
        </is>
      </c>
    </row>
    <row r="25">
      <c r="A25" s="4" t="n">
        <v>3</v>
      </c>
      <c r="B25" s="4" t="n">
        <v>7.5</v>
      </c>
      <c r="C25" s="4" t="inlineStr">
        <is>
          <t>32073</t>
        </is>
      </c>
      <c r="D25" s="4" t="inlineStr">
        <is>
          <t>PROPERTYZIPCODE</t>
        </is>
      </c>
    </row>
    <row r="26">
      <c r="A26" s="4" t="n">
        <v>3</v>
      </c>
      <c r="B26" s="4" t="n">
        <v>7.5</v>
      </c>
      <c r="C26" s="4" t="inlineStr">
        <is>
          <t>32209</t>
        </is>
      </c>
      <c r="D26" s="4" t="inlineStr">
        <is>
          <t>PROPERTYZIPCODE</t>
        </is>
      </c>
    </row>
    <row r="27">
      <c r="A27" s="4" t="n">
        <v>3</v>
      </c>
      <c r="B27" s="4" t="n">
        <v>7.5</v>
      </c>
      <c r="C27" s="4" t="inlineStr">
        <is>
          <t>32205</t>
        </is>
      </c>
      <c r="D27" s="4" t="inlineStr">
        <is>
          <t>PROPERTYZIPCODE</t>
        </is>
      </c>
    </row>
    <row r="28">
      <c r="A28" s="4" t="n">
        <v>2</v>
      </c>
      <c r="B28" s="4" t="n">
        <v>5</v>
      </c>
      <c r="C28" s="4" t="inlineStr">
        <is>
          <t>32097</t>
        </is>
      </c>
      <c r="D28" s="4" t="inlineStr">
        <is>
          <t>PROPERTYZIPCODE</t>
        </is>
      </c>
    </row>
    <row r="29">
      <c r="A29" s="4" t="n">
        <v>2</v>
      </c>
      <c r="B29" s="4" t="n">
        <v>5</v>
      </c>
      <c r="C29" s="4" t="inlineStr">
        <is>
          <t>32065</t>
        </is>
      </c>
      <c r="D29" s="4" t="inlineStr">
        <is>
          <t>PROPERTYZIPCODE</t>
        </is>
      </c>
    </row>
    <row r="30">
      <c r="A30" s="4" t="n">
        <v>1</v>
      </c>
      <c r="B30" s="4" t="n">
        <v>2.5</v>
      </c>
      <c r="C30" s="4" t="inlineStr">
        <is>
          <t>32204</t>
        </is>
      </c>
      <c r="D30" s="4" t="inlineStr">
        <is>
          <t>PROPERTYZIPCODE</t>
        </is>
      </c>
    </row>
    <row r="31">
      <c r="A31" s="4" t="n">
        <v>1</v>
      </c>
      <c r="B31" s="4" t="n">
        <v>2.5</v>
      </c>
      <c r="C31" s="4" t="inlineStr">
        <is>
          <t>32068</t>
        </is>
      </c>
      <c r="D31" s="4" t="inlineStr">
        <is>
          <t>PROPERTYZIPCODE</t>
        </is>
      </c>
    </row>
    <row r="32">
      <c r="A32" s="4" t="n">
        <v>1</v>
      </c>
      <c r="B32" s="4" t="n">
        <v>2.5</v>
      </c>
      <c r="C32" s="4" t="inlineStr">
        <is>
          <t>32222</t>
        </is>
      </c>
      <c r="D32" s="4" t="inlineStr">
        <is>
          <t>PROPERTYZIPCODE</t>
        </is>
      </c>
    </row>
    <row r="33">
      <c r="A33" s="4" t="n">
        <v>1</v>
      </c>
      <c r="B33" s="4" t="n">
        <v>2.5</v>
      </c>
      <c r="C33" s="4" t="inlineStr">
        <is>
          <t>32277</t>
        </is>
      </c>
      <c r="D33" s="4" t="inlineStr">
        <is>
          <t>PROPERTYZIPCODE</t>
        </is>
      </c>
    </row>
    <row r="34">
      <c r="A34" s="4" t="n">
        <v>1</v>
      </c>
      <c r="B34" s="4" t="n">
        <v>2.5</v>
      </c>
      <c r="C34" s="4" t="inlineStr">
        <is>
          <t>32219</t>
        </is>
      </c>
      <c r="D34" s="4" t="inlineStr">
        <is>
          <t>PROPERTYZIPCODE</t>
        </is>
      </c>
    </row>
    <row r="35">
      <c r="A35" s="9" t="n">
        <v>40</v>
      </c>
      <c r="B35" s="9" t="n">
        <v>100</v>
      </c>
      <c r="D35" s="9" t="inlineStr">
        <is>
          <t>Total PROPERTYZIPCODE</t>
        </is>
      </c>
    </row>
    <row r="36">
      <c r="A36" s="4" t="n">
        <v>40</v>
      </c>
      <c r="B36" s="4" t="n">
        <v>100</v>
      </c>
      <c r="C36" s="4" t="inlineStr">
        <is>
          <t>GARDEN</t>
        </is>
      </c>
      <c r="D36" s="4" t="inlineStr">
        <is>
          <t>Property Type</t>
        </is>
      </c>
    </row>
    <row r="37">
      <c r="A37" s="9" t="n">
        <v>40</v>
      </c>
      <c r="B37" s="9" t="n">
        <v>100</v>
      </c>
      <c r="D37" s="9" t="inlineStr">
        <is>
          <t>Total Property Type</t>
        </is>
      </c>
    </row>
    <row r="38">
      <c r="A38" s="4" t="n">
        <v>4</v>
      </c>
      <c r="B38" s="4" t="n">
        <v>10</v>
      </c>
      <c r="C38" s="4" t="inlineStr">
        <is>
          <t>Less than 5 years</t>
        </is>
      </c>
      <c r="D38" s="4" t="inlineStr">
        <is>
          <t>Age of Property</t>
        </is>
      </c>
    </row>
    <row r="39">
      <c r="A39" s="4" t="n">
        <v>15</v>
      </c>
      <c r="B39" s="4" t="n">
        <v>37.5</v>
      </c>
      <c r="C39" s="4" t="inlineStr">
        <is>
          <t>5-9 years</t>
        </is>
      </c>
      <c r="D39" s="4" t="inlineStr">
        <is>
          <t>Age of Property</t>
        </is>
      </c>
    </row>
    <row r="40">
      <c r="A40" s="4" t="n">
        <v>6</v>
      </c>
      <c r="B40" s="4" t="n">
        <v>15</v>
      </c>
      <c r="C40" s="4" t="inlineStr">
        <is>
          <t>10-19 years</t>
        </is>
      </c>
      <c r="D40" s="4" t="inlineStr">
        <is>
          <t>Age of Property</t>
        </is>
      </c>
    </row>
    <row r="41">
      <c r="A41" s="4" t="n">
        <v>15</v>
      </c>
      <c r="B41" s="4" t="n">
        <v>37.5</v>
      </c>
      <c r="C41" s="4" t="inlineStr">
        <is>
          <t>20+ years</t>
        </is>
      </c>
      <c r="D41" s="4" t="inlineStr">
        <is>
          <t>Age of Property</t>
        </is>
      </c>
    </row>
    <row r="42">
      <c r="A42" s="9" t="n">
        <v>40</v>
      </c>
      <c r="B42" s="9" t="n">
        <v>100</v>
      </c>
      <c r="D42" s="9" t="inlineStr">
        <is>
          <t>Total Age of Property</t>
        </is>
      </c>
    </row>
    <row r="43">
      <c r="A43" s="4" t="n">
        <v>10</v>
      </c>
      <c r="B43" s="4" t="n">
        <v>25</v>
      </c>
      <c r="C43" s="4" t="inlineStr">
        <is>
          <t>Less than 100</t>
        </is>
      </c>
      <c r="D43" s="4" t="inlineStr">
        <is>
          <t>Property Size</t>
        </is>
      </c>
    </row>
    <row r="44">
      <c r="A44" s="4" t="n">
        <v>10</v>
      </c>
      <c r="B44" s="4" t="n">
        <v>25</v>
      </c>
      <c r="C44" s="4" t="inlineStr">
        <is>
          <t>100-199</t>
        </is>
      </c>
      <c r="D44" s="4" t="inlineStr">
        <is>
          <t>Property Size</t>
        </is>
      </c>
    </row>
    <row r="45">
      <c r="A45" s="4" t="n">
        <v>11</v>
      </c>
      <c r="B45" s="4" t="n">
        <v>27.5</v>
      </c>
      <c r="C45" s="4" t="inlineStr">
        <is>
          <t>200-299</t>
        </is>
      </c>
      <c r="D45" s="4" t="inlineStr">
        <is>
          <t>Property Size</t>
        </is>
      </c>
    </row>
    <row r="46">
      <c r="A46" s="4" t="n">
        <v>7</v>
      </c>
      <c r="B46" s="4" t="n">
        <v>17.5</v>
      </c>
      <c r="C46" s="4" t="inlineStr">
        <is>
          <t>300-399</t>
        </is>
      </c>
      <c r="D46" s="4" t="inlineStr">
        <is>
          <t>Property Size</t>
        </is>
      </c>
    </row>
    <row r="47">
      <c r="A47" s="4" t="n">
        <v>1</v>
      </c>
      <c r="B47" s="4" t="n">
        <v>2.5</v>
      </c>
      <c r="C47" s="4" t="inlineStr">
        <is>
          <t>400-499</t>
        </is>
      </c>
      <c r="D47" s="4" t="inlineStr">
        <is>
          <t>Property Size</t>
        </is>
      </c>
    </row>
    <row r="48">
      <c r="A48" s="4" t="n">
        <v>1</v>
      </c>
      <c r="B48" s="4" t="n">
        <v>2.5</v>
      </c>
      <c r="C48" s="4" t="inlineStr">
        <is>
          <t>500+</t>
        </is>
      </c>
      <c r="D48" s="4" t="inlineStr">
        <is>
          <t>Property Size</t>
        </is>
      </c>
    </row>
    <row r="49">
      <c r="A49" s="9" t="n">
        <v>40</v>
      </c>
      <c r="B49" s="9" t="n">
        <v>100</v>
      </c>
      <c r="D49" s="9" t="inlineStr">
        <is>
          <t>Total Property Size</t>
        </is>
      </c>
    </row>
    <row r="50">
      <c r="A50" s="4" t="n">
        <v>26</v>
      </c>
      <c r="B50" s="4" t="n">
        <v>65</v>
      </c>
      <c r="C50" s="4" t="inlineStr">
        <is>
          <t>AFFORDABLE</t>
        </is>
      </c>
      <c r="D50" s="4" t="inlineStr">
        <is>
          <t>Rent Type</t>
        </is>
      </c>
    </row>
    <row r="51">
      <c r="A51" s="4" t="n">
        <v>14</v>
      </c>
      <c r="B51" s="4" t="n">
        <v>35</v>
      </c>
      <c r="C51" s="4" t="inlineStr">
        <is>
          <t>MARKETRATE</t>
        </is>
      </c>
      <c r="D51" s="4" t="inlineStr">
        <is>
          <t>Rent Type</t>
        </is>
      </c>
    </row>
    <row r="52">
      <c r="A52" s="9" t="n">
        <v>40</v>
      </c>
      <c r="B52" s="9" t="n">
        <v>100</v>
      </c>
      <c r="D52" s="9" t="inlineStr">
        <is>
          <t>Total Rent Type</t>
        </is>
      </c>
    </row>
    <row r="53"/>
  </sheetData>
  <mergeCells count="2">
    <mergeCell ref="A19:D19"/>
    <mergeCell ref="A1:B1"/>
  </mergeCells>
  <pageMargins left="0.75" right="0.75" top="1" bottom="1" header="0.5" footer="0.5"/>
</worksheet>
</file>

<file path=xl/worksheets/sheet74.xml><?xml version="1.0" encoding="utf-8"?>
<worksheet xmlns="http://schemas.openxmlformats.org/spreadsheetml/2006/main">
  <sheetPr>
    <outlinePr summaryBelow="1" summaryRight="1"/>
    <pageSetUpPr/>
  </sheetPr>
  <dimension ref="A1:D56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10384</v>
      </c>
    </row>
    <row r="3">
      <c r="A3" s="6" t="inlineStr">
        <is>
          <t>Sample (Total number of properties)</t>
        </is>
      </c>
      <c r="B3" s="4" t="n">
        <v>45</v>
      </c>
    </row>
    <row r="4">
      <c r="A4" s="6" t="inlineStr">
        <is>
          <t>Average property taxes per unit</t>
        </is>
      </c>
      <c r="B4" s="7" t="n">
        <v>2176</v>
      </c>
    </row>
    <row r="5">
      <c r="A5" s="6" t="inlineStr">
        <is>
          <t>Average payroll expenses per unit</t>
        </is>
      </c>
      <c r="B5" s="7" t="n">
        <v>1574</v>
      </c>
    </row>
    <row r="6">
      <c r="A6" s="6" t="inlineStr">
        <is>
          <t>Average capital expenditures per unit</t>
        </is>
      </c>
      <c r="B6" s="7" t="n">
        <v>251</v>
      </c>
    </row>
    <row r="7">
      <c r="A7" s="6" t="inlineStr">
        <is>
          <t>Average mortgage per unit</t>
        </is>
      </c>
      <c r="B7" s="7" t="n">
        <v>7512</v>
      </c>
    </row>
    <row r="8">
      <c r="A8" s="6" t="inlineStr">
        <is>
          <t>Average total operating expenses per unit</t>
        </is>
      </c>
      <c r="B8" s="7" t="n">
        <v>4259</v>
      </c>
    </row>
    <row r="9">
      <c r="A9" s="6" t="inlineStr">
        <is>
          <t>Average total expenses per unit</t>
        </is>
      </c>
      <c r="B9" s="7" t="n">
        <v>15773</v>
      </c>
    </row>
    <row r="10">
      <c r="A10" s="6" t="inlineStr">
        <is>
          <t>Average total profit per unit</t>
        </is>
      </c>
      <c r="B10" s="7" t="n">
        <v>1878</v>
      </c>
    </row>
    <row r="11">
      <c r="A11" s="6" t="inlineStr">
        <is>
          <t>Property taxes per dollar of rent</t>
        </is>
      </c>
      <c r="B11" s="4" t="inlineStr">
        <is>
          <t>12 cents</t>
        </is>
      </c>
    </row>
    <row r="12">
      <c r="A12" s="6" t="inlineStr">
        <is>
          <t>Payroll expenses per dollar of rent</t>
        </is>
      </c>
      <c r="B12" s="4" t="inlineStr">
        <is>
          <t>9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43 cents</t>
        </is>
      </c>
    </row>
    <row r="15">
      <c r="A15" s="6" t="inlineStr">
        <is>
          <t>Total operating expenses per dollar of rent</t>
        </is>
      </c>
      <c r="B15" s="4" t="inlineStr">
        <is>
          <t>24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8</v>
      </c>
      <c r="B21" s="4" t="n">
        <v>17.78</v>
      </c>
      <c r="C21" s="4" t="inlineStr">
        <is>
          <t>32256</t>
        </is>
      </c>
      <c r="D21" s="4" t="inlineStr">
        <is>
          <t>PROPERTYZIPCODE</t>
        </is>
      </c>
    </row>
    <row r="22">
      <c r="A22" s="4" t="n">
        <v>7</v>
      </c>
      <c r="B22" s="4" t="n">
        <v>15.56</v>
      </c>
      <c r="C22" s="4" t="inlineStr">
        <is>
          <t>32246</t>
        </is>
      </c>
      <c r="D22" s="4" t="inlineStr">
        <is>
          <t>PROPERTYZIPCODE</t>
        </is>
      </c>
    </row>
    <row r="23">
      <c r="A23" s="4" t="n">
        <v>5</v>
      </c>
      <c r="B23" s="4" t="n">
        <v>11.11</v>
      </c>
      <c r="C23" s="4" t="inlineStr">
        <is>
          <t>32224</t>
        </is>
      </c>
      <c r="D23" s="4" t="inlineStr">
        <is>
          <t>PROPERTYZIPCODE</t>
        </is>
      </c>
    </row>
    <row r="24">
      <c r="A24" s="4" t="n">
        <v>4</v>
      </c>
      <c r="B24" s="4" t="n">
        <v>8.890000000000001</v>
      </c>
      <c r="C24" s="4" t="inlineStr">
        <is>
          <t>32217</t>
        </is>
      </c>
      <c r="D24" s="4" t="inlineStr">
        <is>
          <t>PROPERTYZIPCODE</t>
        </is>
      </c>
    </row>
    <row r="25">
      <c r="A25" s="4" t="n">
        <v>3</v>
      </c>
      <c r="B25" s="4" t="n">
        <v>6.67</v>
      </c>
      <c r="C25" s="4" t="inlineStr">
        <is>
          <t>32207</t>
        </is>
      </c>
      <c r="D25" s="4" t="inlineStr">
        <is>
          <t>PROPERTYZIPCODE</t>
        </is>
      </c>
    </row>
    <row r="26">
      <c r="A26" s="4" t="n">
        <v>2</v>
      </c>
      <c r="B26" s="4" t="n">
        <v>4.44</v>
      </c>
      <c r="C26" s="4" t="inlineStr">
        <is>
          <t>32225</t>
        </is>
      </c>
      <c r="D26" s="4" t="inlineStr">
        <is>
          <t>PROPERTYZIPCODE</t>
        </is>
      </c>
    </row>
    <row r="27">
      <c r="A27" s="4" t="n">
        <v>2</v>
      </c>
      <c r="B27" s="4" t="n">
        <v>4.44</v>
      </c>
      <c r="C27" s="4" t="inlineStr">
        <is>
          <t>32258</t>
        </is>
      </c>
      <c r="D27" s="4" t="inlineStr">
        <is>
          <t>PROPERTYZIPCODE</t>
        </is>
      </c>
    </row>
    <row r="28">
      <c r="A28" s="4" t="n">
        <v>2</v>
      </c>
      <c r="B28" s="4" t="n">
        <v>4.44</v>
      </c>
      <c r="C28" s="4" t="inlineStr">
        <is>
          <t>32233</t>
        </is>
      </c>
      <c r="D28" s="4" t="inlineStr">
        <is>
          <t>PROPERTYZIPCODE</t>
        </is>
      </c>
    </row>
    <row r="29">
      <c r="A29" s="4" t="n">
        <v>2</v>
      </c>
      <c r="B29" s="4" t="n">
        <v>4.44</v>
      </c>
      <c r="C29" s="4" t="inlineStr">
        <is>
          <t>32277</t>
        </is>
      </c>
      <c r="D29" s="4" t="inlineStr">
        <is>
          <t>PROPERTYZIPCODE</t>
        </is>
      </c>
    </row>
    <row r="30">
      <c r="A30" s="4" t="n">
        <v>2</v>
      </c>
      <c r="B30" s="4" t="n">
        <v>4.44</v>
      </c>
      <c r="C30" s="4" t="inlineStr">
        <is>
          <t>32084</t>
        </is>
      </c>
      <c r="D30" s="4" t="inlineStr">
        <is>
          <t>PROPERTYZIPCODE</t>
        </is>
      </c>
    </row>
    <row r="31">
      <c r="A31" s="4" t="n">
        <v>2</v>
      </c>
      <c r="B31" s="4" t="n">
        <v>4.44</v>
      </c>
      <c r="C31" s="4" t="inlineStr">
        <is>
          <t>32211</t>
        </is>
      </c>
      <c r="D31" s="4" t="inlineStr">
        <is>
          <t>PROPERTYZIPCODE</t>
        </is>
      </c>
    </row>
    <row r="32">
      <c r="A32" s="4" t="n">
        <v>2</v>
      </c>
      <c r="B32" s="4" t="n">
        <v>4.44</v>
      </c>
      <c r="C32" s="4" t="inlineStr">
        <is>
          <t>32216</t>
        </is>
      </c>
      <c r="D32" s="4" t="inlineStr">
        <is>
          <t>PROPERTYZIPCODE</t>
        </is>
      </c>
    </row>
    <row r="33">
      <c r="A33" s="4" t="n">
        <v>1</v>
      </c>
      <c r="B33" s="4" t="n">
        <v>2.22</v>
      </c>
      <c r="C33" s="4" t="inlineStr">
        <is>
          <t>34471</t>
        </is>
      </c>
      <c r="D33" s="4" t="inlineStr">
        <is>
          <t>PROPERTYZIPCODE</t>
        </is>
      </c>
    </row>
    <row r="34">
      <c r="A34" s="4" t="n">
        <v>1</v>
      </c>
      <c r="B34" s="4" t="n">
        <v>2.22</v>
      </c>
      <c r="C34" s="4" t="inlineStr">
        <is>
          <t>32259</t>
        </is>
      </c>
      <c r="D34" s="4" t="inlineStr">
        <is>
          <t>PROPERTYZIPCODE</t>
        </is>
      </c>
    </row>
    <row r="35">
      <c r="A35" s="4" t="n">
        <v>1</v>
      </c>
      <c r="B35" s="4" t="n">
        <v>2.22</v>
      </c>
      <c r="C35" s="4" t="inlineStr">
        <is>
          <t>32080</t>
        </is>
      </c>
      <c r="D35" s="4" t="inlineStr">
        <is>
          <t>PROPERTYZIPCODE</t>
        </is>
      </c>
    </row>
    <row r="36">
      <c r="A36" s="4" t="n">
        <v>1</v>
      </c>
      <c r="B36" s="4" t="n">
        <v>2.22</v>
      </c>
      <c r="C36" s="4" t="inlineStr">
        <is>
          <t>32257</t>
        </is>
      </c>
      <c r="D36" s="4" t="inlineStr">
        <is>
          <t>PROPERTYZIPCODE</t>
        </is>
      </c>
    </row>
    <row r="37">
      <c r="A37" s="9" t="n">
        <v>45</v>
      </c>
      <c r="B37" s="9" t="n">
        <v>100</v>
      </c>
      <c r="D37" s="9" t="inlineStr">
        <is>
          <t>Total PROPERTYZIPCODE</t>
        </is>
      </c>
    </row>
    <row r="38">
      <c r="A38" s="4" t="n">
        <v>44</v>
      </c>
      <c r="B38" s="4" t="n">
        <v>97.78</v>
      </c>
      <c r="C38" s="4" t="inlineStr">
        <is>
          <t>GARDEN</t>
        </is>
      </c>
      <c r="D38" s="4" t="inlineStr">
        <is>
          <t>Property Type</t>
        </is>
      </c>
    </row>
    <row r="39">
      <c r="A39" s="4" t="n">
        <v>1</v>
      </c>
      <c r="B39" s="4" t="n">
        <v>2.22</v>
      </c>
      <c r="C39" s="4" t="inlineStr">
        <is>
          <t>MANUF</t>
        </is>
      </c>
      <c r="D39" s="4" t="inlineStr">
        <is>
          <t>Property Type</t>
        </is>
      </c>
    </row>
    <row r="40">
      <c r="A40" s="9" t="n">
        <v>45</v>
      </c>
      <c r="B40" s="9" t="n">
        <v>100</v>
      </c>
      <c r="D40" s="9" t="inlineStr">
        <is>
          <t>Total Property Type</t>
        </is>
      </c>
    </row>
    <row r="41">
      <c r="A41" s="4" t="n">
        <v>3</v>
      </c>
      <c r="B41" s="4" t="n">
        <v>6.67</v>
      </c>
      <c r="C41" s="4" t="inlineStr">
        <is>
          <t>Less than 5 years</t>
        </is>
      </c>
      <c r="D41" s="4" t="inlineStr">
        <is>
          <t>Age of Property</t>
        </is>
      </c>
    </row>
    <row r="42">
      <c r="A42" s="4" t="n">
        <v>17</v>
      </c>
      <c r="B42" s="4" t="n">
        <v>37.78</v>
      </c>
      <c r="C42" s="4" t="inlineStr">
        <is>
          <t>5-9 years</t>
        </is>
      </c>
      <c r="D42" s="4" t="inlineStr">
        <is>
          <t>Age of Property</t>
        </is>
      </c>
    </row>
    <row r="43">
      <c r="A43" s="4" t="n">
        <v>9</v>
      </c>
      <c r="B43" s="4" t="n">
        <v>20</v>
      </c>
      <c r="C43" s="4" t="inlineStr">
        <is>
          <t>10-19 years</t>
        </is>
      </c>
      <c r="D43" s="4" t="inlineStr">
        <is>
          <t>Age of Property</t>
        </is>
      </c>
    </row>
    <row r="44">
      <c r="A44" s="4" t="n">
        <v>16</v>
      </c>
      <c r="B44" s="4" t="n">
        <v>35.56</v>
      </c>
      <c r="C44" s="4" t="inlineStr">
        <is>
          <t>20+ years</t>
        </is>
      </c>
      <c r="D44" s="4" t="inlineStr">
        <is>
          <t>Age of Property</t>
        </is>
      </c>
    </row>
    <row r="45">
      <c r="A45" s="9" t="n">
        <v>45</v>
      </c>
      <c r="B45" s="9" t="n">
        <v>100</v>
      </c>
      <c r="D45" s="9" t="inlineStr">
        <is>
          <t>Total Age of Property</t>
        </is>
      </c>
    </row>
    <row r="46">
      <c r="A46" s="4" t="n">
        <v>7</v>
      </c>
      <c r="B46" s="4" t="n">
        <v>15.56</v>
      </c>
      <c r="C46" s="4" t="inlineStr">
        <is>
          <t>Less than 100</t>
        </is>
      </c>
      <c r="D46" s="4" t="inlineStr">
        <is>
          <t>Property Size</t>
        </is>
      </c>
    </row>
    <row r="47">
      <c r="A47" s="4" t="n">
        <v>9</v>
      </c>
      <c r="B47" s="4" t="n">
        <v>20</v>
      </c>
      <c r="C47" s="4" t="inlineStr">
        <is>
          <t>100-199</t>
        </is>
      </c>
      <c r="D47" s="4" t="inlineStr">
        <is>
          <t>Property Size</t>
        </is>
      </c>
    </row>
    <row r="48">
      <c r="A48" s="4" t="n">
        <v>18</v>
      </c>
      <c r="B48" s="4" t="n">
        <v>40</v>
      </c>
      <c r="C48" s="4" t="inlineStr">
        <is>
          <t>200-299</t>
        </is>
      </c>
      <c r="D48" s="4" t="inlineStr">
        <is>
          <t>Property Size</t>
        </is>
      </c>
    </row>
    <row r="49">
      <c r="A49" s="4" t="n">
        <v>7</v>
      </c>
      <c r="B49" s="4" t="n">
        <v>15.56</v>
      </c>
      <c r="C49" s="4" t="inlineStr">
        <is>
          <t>300-399</t>
        </is>
      </c>
      <c r="D49" s="4" t="inlineStr">
        <is>
          <t>Property Size</t>
        </is>
      </c>
    </row>
    <row r="50">
      <c r="A50" s="4" t="n">
        <v>2</v>
      </c>
      <c r="B50" s="4" t="n">
        <v>4.44</v>
      </c>
      <c r="C50" s="4" t="inlineStr">
        <is>
          <t>400-499</t>
        </is>
      </c>
      <c r="D50" s="4" t="inlineStr">
        <is>
          <t>Property Size</t>
        </is>
      </c>
    </row>
    <row r="51">
      <c r="A51" s="4" t="n">
        <v>2</v>
      </c>
      <c r="B51" s="4" t="n">
        <v>4.44</v>
      </c>
      <c r="C51" s="4" t="inlineStr">
        <is>
          <t>500+</t>
        </is>
      </c>
      <c r="D51" s="4" t="inlineStr">
        <is>
          <t>Property Size</t>
        </is>
      </c>
    </row>
    <row r="52">
      <c r="A52" s="9" t="n">
        <v>45</v>
      </c>
      <c r="B52" s="9" t="n">
        <v>100</v>
      </c>
      <c r="D52" s="9" t="inlineStr">
        <is>
          <t>Total Property Size</t>
        </is>
      </c>
    </row>
    <row r="53">
      <c r="A53" s="4" t="n">
        <v>28</v>
      </c>
      <c r="B53" s="4" t="n">
        <v>62.22</v>
      </c>
      <c r="C53" s="4" t="inlineStr">
        <is>
          <t>MARKETRATE</t>
        </is>
      </c>
      <c r="D53" s="4" t="inlineStr">
        <is>
          <t>Rent Type</t>
        </is>
      </c>
    </row>
    <row r="54">
      <c r="A54" s="4" t="n">
        <v>17</v>
      </c>
      <c r="B54" s="4" t="n">
        <v>37.78</v>
      </c>
      <c r="C54" s="4" t="inlineStr">
        <is>
          <t>AFFORDABLE</t>
        </is>
      </c>
      <c r="D54" s="4" t="inlineStr">
        <is>
          <t>Rent Type</t>
        </is>
      </c>
    </row>
    <row r="55">
      <c r="A55" s="9" t="n">
        <v>45</v>
      </c>
      <c r="B55" s="9" t="n">
        <v>100</v>
      </c>
      <c r="D55" s="9" t="inlineStr">
        <is>
          <t>Total Rent Type</t>
        </is>
      </c>
    </row>
    <row r="56"/>
  </sheetData>
  <mergeCells count="2">
    <mergeCell ref="A19:D19"/>
    <mergeCell ref="A1:B1"/>
  </mergeCells>
  <pageMargins left="0.75" right="0.75" top="1" bottom="1" header="0.5" footer="0.5"/>
</worksheet>
</file>

<file path=xl/worksheets/sheet75.xml><?xml version="1.0" encoding="utf-8"?>
<worksheet xmlns="http://schemas.openxmlformats.org/spreadsheetml/2006/main">
  <sheetPr>
    <outlinePr summaryBelow="1" summaryRight="1"/>
    <pageSetUpPr/>
  </sheetPr>
  <dimension ref="A1:D53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5201</v>
      </c>
    </row>
    <row r="3">
      <c r="A3" s="6" t="inlineStr">
        <is>
          <t>Sample (Total number of properties)</t>
        </is>
      </c>
      <c r="B3" s="4" t="n">
        <v>27</v>
      </c>
    </row>
    <row r="4">
      <c r="A4" s="6" t="inlineStr">
        <is>
          <t>Average property taxes per unit</t>
        </is>
      </c>
      <c r="B4" s="7" t="n">
        <v>1030</v>
      </c>
    </row>
    <row r="5">
      <c r="A5" s="6" t="inlineStr">
        <is>
          <t>Average payroll expenses per unit</t>
        </is>
      </c>
      <c r="B5" s="7" t="n">
        <v>1537</v>
      </c>
    </row>
    <row r="6">
      <c r="A6" s="6" t="inlineStr">
        <is>
          <t>Average capital expenditures per unit</t>
        </is>
      </c>
      <c r="B6" s="7" t="n">
        <v>261</v>
      </c>
    </row>
    <row r="7">
      <c r="A7" s="6" t="inlineStr">
        <is>
          <t>Average mortgage per unit</t>
        </is>
      </c>
      <c r="B7" s="7" t="n">
        <v>5461</v>
      </c>
    </row>
    <row r="8">
      <c r="A8" s="6" t="inlineStr">
        <is>
          <t>Average total operating expenses per unit</t>
        </is>
      </c>
      <c r="B8" s="7" t="n">
        <v>4590</v>
      </c>
    </row>
    <row r="9">
      <c r="A9" s="6" t="inlineStr">
        <is>
          <t>Average total expenses per unit</t>
        </is>
      </c>
      <c r="B9" s="7" t="n">
        <v>12879</v>
      </c>
    </row>
    <row r="10">
      <c r="A10" s="6" t="inlineStr">
        <is>
          <t>Average total profit per unit</t>
        </is>
      </c>
      <c r="B10" s="7" t="n">
        <v>1421</v>
      </c>
    </row>
    <row r="11">
      <c r="A11" s="6" t="inlineStr">
        <is>
          <t>Property taxes per dollar of rent</t>
        </is>
      </c>
      <c r="B11" s="4" t="inlineStr">
        <is>
          <t>7 cents</t>
        </is>
      </c>
    </row>
    <row r="12">
      <c r="A12" s="6" t="inlineStr">
        <is>
          <t>Payroll expenses per dollar of rent</t>
        </is>
      </c>
      <c r="B12" s="4" t="inlineStr">
        <is>
          <t>11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38 cents</t>
        </is>
      </c>
    </row>
    <row r="15">
      <c r="A15" s="6" t="inlineStr">
        <is>
          <t>Total operating expenses per dollar of rent</t>
        </is>
      </c>
      <c r="B15" s="4" t="inlineStr">
        <is>
          <t>32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7</v>
      </c>
      <c r="B21" s="4" t="n">
        <v>25.93</v>
      </c>
      <c r="C21" s="4" t="inlineStr">
        <is>
          <t>32114</t>
        </is>
      </c>
      <c r="D21" s="4" t="inlineStr">
        <is>
          <t>PROPERTYZIPCODE</t>
        </is>
      </c>
    </row>
    <row r="22">
      <c r="A22" s="4" t="n">
        <v>5</v>
      </c>
      <c r="B22" s="4" t="n">
        <v>18.52</v>
      </c>
      <c r="C22" s="4" t="inlineStr">
        <is>
          <t>32720</t>
        </is>
      </c>
      <c r="D22" s="4" t="inlineStr">
        <is>
          <t>PROPERTYZIPCODE</t>
        </is>
      </c>
    </row>
    <row r="23">
      <c r="A23" s="4" t="n">
        <v>3</v>
      </c>
      <c r="B23" s="4" t="n">
        <v>11.11</v>
      </c>
      <c r="C23" s="4" t="inlineStr">
        <is>
          <t>32724</t>
        </is>
      </c>
      <c r="D23" s="4" t="inlineStr">
        <is>
          <t>PROPERTYZIPCODE</t>
        </is>
      </c>
    </row>
    <row r="24">
      <c r="A24" s="4" t="n">
        <v>2</v>
      </c>
      <c r="B24" s="4" t="n">
        <v>7.41</v>
      </c>
      <c r="C24" s="4" t="inlineStr">
        <is>
          <t>32726</t>
        </is>
      </c>
      <c r="D24" s="4" t="inlineStr">
        <is>
          <t>PROPERTYZIPCODE</t>
        </is>
      </c>
    </row>
    <row r="25">
      <c r="A25" s="4" t="n">
        <v>2</v>
      </c>
      <c r="B25" s="4" t="n">
        <v>7.41</v>
      </c>
      <c r="C25" s="4" t="inlineStr">
        <is>
          <t>32177</t>
        </is>
      </c>
      <c r="D25" s="4" t="inlineStr">
        <is>
          <t>PROPERTYZIPCODE</t>
        </is>
      </c>
    </row>
    <row r="26">
      <c r="A26" s="4" t="n">
        <v>2</v>
      </c>
      <c r="B26" s="4" t="n">
        <v>7.41</v>
      </c>
      <c r="C26" s="4" t="inlineStr">
        <is>
          <t>32119</t>
        </is>
      </c>
      <c r="D26" s="4" t="inlineStr">
        <is>
          <t>PROPERTYZIPCODE</t>
        </is>
      </c>
    </row>
    <row r="27">
      <c r="A27" s="4" t="n">
        <v>2</v>
      </c>
      <c r="B27" s="4" t="n">
        <v>7.41</v>
      </c>
      <c r="C27" s="4" t="inlineStr">
        <is>
          <t>32174</t>
        </is>
      </c>
      <c r="D27" s="4" t="inlineStr">
        <is>
          <t>PROPERTYZIPCODE</t>
        </is>
      </c>
    </row>
    <row r="28">
      <c r="A28" s="4" t="n">
        <v>1</v>
      </c>
      <c r="B28" s="4" t="n">
        <v>3.7</v>
      </c>
      <c r="C28" s="4" t="inlineStr">
        <is>
          <t>32164</t>
        </is>
      </c>
      <c r="D28" s="4" t="inlineStr">
        <is>
          <t>PROPERTYZIPCODE</t>
        </is>
      </c>
    </row>
    <row r="29">
      <c r="A29" s="4" t="n">
        <v>1</v>
      </c>
      <c r="B29" s="4" t="n">
        <v>3.7</v>
      </c>
      <c r="C29" s="4" t="inlineStr">
        <is>
          <t>32117</t>
        </is>
      </c>
      <c r="D29" s="4" t="inlineStr">
        <is>
          <t>PROPERTYZIPCODE</t>
        </is>
      </c>
    </row>
    <row r="30">
      <c r="A30" s="4" t="n">
        <v>1</v>
      </c>
      <c r="B30" s="4" t="n">
        <v>3.7</v>
      </c>
      <c r="C30" s="4" t="inlineStr">
        <is>
          <t>32118</t>
        </is>
      </c>
      <c r="D30" s="4" t="inlineStr">
        <is>
          <t>PROPERTYZIPCODE</t>
        </is>
      </c>
    </row>
    <row r="31">
      <c r="A31" s="4" t="n">
        <v>1</v>
      </c>
      <c r="B31" s="4" t="n">
        <v>3.7</v>
      </c>
      <c r="C31" s="4" t="inlineStr">
        <is>
          <t>32757</t>
        </is>
      </c>
      <c r="D31" s="4" t="inlineStr">
        <is>
          <t>PROPERTYZIPCODE</t>
        </is>
      </c>
    </row>
    <row r="32">
      <c r="A32" s="9" t="n">
        <v>27</v>
      </c>
      <c r="B32" s="9" t="n">
        <v>100</v>
      </c>
      <c r="D32" s="9" t="inlineStr">
        <is>
          <t>Total PROPERTYZIPCODE</t>
        </is>
      </c>
    </row>
    <row r="33">
      <c r="A33" s="4" t="n">
        <v>23</v>
      </c>
      <c r="B33" s="4" t="n">
        <v>85.19</v>
      </c>
      <c r="C33" s="4" t="inlineStr">
        <is>
          <t>GARDEN</t>
        </is>
      </c>
      <c r="D33" s="4" t="inlineStr">
        <is>
          <t>Property Type</t>
        </is>
      </c>
    </row>
    <row r="34">
      <c r="A34" s="4" t="n">
        <v>1</v>
      </c>
      <c r="B34" s="4" t="n">
        <v>3.7</v>
      </c>
      <c r="C34" s="4" t="inlineStr">
        <is>
          <t>MIDRISE</t>
        </is>
      </c>
      <c r="D34" s="4" t="inlineStr">
        <is>
          <t>Property Type</t>
        </is>
      </c>
    </row>
    <row r="35">
      <c r="A35" s="4" t="n">
        <v>1</v>
      </c>
      <c r="B35" s="4" t="n">
        <v>3.7</v>
      </c>
      <c r="C35" s="4" t="inlineStr">
        <is>
          <t>STUDENT</t>
        </is>
      </c>
      <c r="D35" s="4" t="inlineStr">
        <is>
          <t>Property Type</t>
        </is>
      </c>
    </row>
    <row r="36">
      <c r="A36" s="4" t="n">
        <v>1</v>
      </c>
      <c r="B36" s="4" t="n">
        <v>3.7</v>
      </c>
      <c r="C36" s="4" t="inlineStr">
        <is>
          <t>SENIOR</t>
        </is>
      </c>
      <c r="D36" s="4" t="inlineStr">
        <is>
          <t>Property Type</t>
        </is>
      </c>
    </row>
    <row r="37">
      <c r="A37" s="4" t="n">
        <v>1</v>
      </c>
      <c r="B37" s="4" t="n">
        <v>3.7</v>
      </c>
      <c r="C37" s="4" t="inlineStr">
        <is>
          <t>MANUF</t>
        </is>
      </c>
      <c r="D37" s="4" t="inlineStr">
        <is>
          <t>Property Type</t>
        </is>
      </c>
    </row>
    <row r="38">
      <c r="A38" s="9" t="n">
        <v>27</v>
      </c>
      <c r="B38" s="9" t="n">
        <v>100</v>
      </c>
      <c r="D38" s="9" t="inlineStr">
        <is>
          <t>Total Property Type</t>
        </is>
      </c>
    </row>
    <row r="39">
      <c r="A39" s="4" t="n">
        <v>1</v>
      </c>
      <c r="B39" s="4" t="n">
        <v>3.7</v>
      </c>
      <c r="C39" s="4" t="inlineStr">
        <is>
          <t>Less than 5 years</t>
        </is>
      </c>
      <c r="D39" s="4" t="inlineStr">
        <is>
          <t>Age of Property</t>
        </is>
      </c>
    </row>
    <row r="40">
      <c r="A40" s="4" t="n">
        <v>10</v>
      </c>
      <c r="B40" s="4" t="n">
        <v>37.04</v>
      </c>
      <c r="C40" s="4" t="inlineStr">
        <is>
          <t>5-9 years</t>
        </is>
      </c>
      <c r="D40" s="4" t="inlineStr">
        <is>
          <t>Age of Property</t>
        </is>
      </c>
    </row>
    <row r="41">
      <c r="A41" s="4" t="n">
        <v>3</v>
      </c>
      <c r="B41" s="4" t="n">
        <v>11.11</v>
      </c>
      <c r="C41" s="4" t="inlineStr">
        <is>
          <t>10-19 years</t>
        </is>
      </c>
      <c r="D41" s="4" t="inlineStr">
        <is>
          <t>Age of Property</t>
        </is>
      </c>
    </row>
    <row r="42">
      <c r="A42" s="4" t="n">
        <v>13</v>
      </c>
      <c r="B42" s="4" t="n">
        <v>48.15</v>
      </c>
      <c r="C42" s="4" t="inlineStr">
        <is>
          <t>20+ years</t>
        </is>
      </c>
      <c r="D42" s="4" t="inlineStr">
        <is>
          <t>Age of Property</t>
        </is>
      </c>
    </row>
    <row r="43">
      <c r="A43" s="9" t="n">
        <v>27</v>
      </c>
      <c r="B43" s="9" t="n">
        <v>100</v>
      </c>
      <c r="D43" s="9" t="inlineStr">
        <is>
          <t>Total Age of Property</t>
        </is>
      </c>
    </row>
    <row r="44">
      <c r="A44" s="4" t="n">
        <v>7</v>
      </c>
      <c r="B44" s="4" t="n">
        <v>25.93</v>
      </c>
      <c r="C44" s="4" t="inlineStr">
        <is>
          <t>Less than 100</t>
        </is>
      </c>
      <c r="D44" s="4" t="inlineStr">
        <is>
          <t>Property Size</t>
        </is>
      </c>
    </row>
    <row r="45">
      <c r="A45" s="4" t="n">
        <v>11</v>
      </c>
      <c r="B45" s="4" t="n">
        <v>40.74</v>
      </c>
      <c r="C45" s="4" t="inlineStr">
        <is>
          <t>100-199</t>
        </is>
      </c>
      <c r="D45" s="4" t="inlineStr">
        <is>
          <t>Property Size</t>
        </is>
      </c>
    </row>
    <row r="46">
      <c r="A46" s="4" t="n">
        <v>5</v>
      </c>
      <c r="B46" s="4" t="n">
        <v>18.52</v>
      </c>
      <c r="C46" s="4" t="inlineStr">
        <is>
          <t>200-299</t>
        </is>
      </c>
      <c r="D46" s="4" t="inlineStr">
        <is>
          <t>Property Size</t>
        </is>
      </c>
    </row>
    <row r="47">
      <c r="A47" s="4" t="n">
        <v>3</v>
      </c>
      <c r="B47" s="4" t="n">
        <v>11.11</v>
      </c>
      <c r="C47" s="4" t="inlineStr">
        <is>
          <t>300-399</t>
        </is>
      </c>
      <c r="D47" s="4" t="inlineStr">
        <is>
          <t>Property Size</t>
        </is>
      </c>
    </row>
    <row r="48">
      <c r="A48" s="4" t="n">
        <v>1</v>
      </c>
      <c r="B48" s="4" t="n">
        <v>3.7</v>
      </c>
      <c r="C48" s="4" t="inlineStr">
        <is>
          <t>500+</t>
        </is>
      </c>
      <c r="D48" s="4" t="inlineStr">
        <is>
          <t>Property Size</t>
        </is>
      </c>
    </row>
    <row r="49">
      <c r="A49" s="9" t="n">
        <v>27</v>
      </c>
      <c r="B49" s="9" t="n">
        <v>100</v>
      </c>
      <c r="D49" s="9" t="inlineStr">
        <is>
          <t>Total Property Size</t>
        </is>
      </c>
    </row>
    <row r="50">
      <c r="A50" s="4" t="n">
        <v>16</v>
      </c>
      <c r="B50" s="4" t="n">
        <v>59.26</v>
      </c>
      <c r="C50" s="4" t="inlineStr">
        <is>
          <t>MARKETRATE</t>
        </is>
      </c>
      <c r="D50" s="4" t="inlineStr">
        <is>
          <t>Rent Type</t>
        </is>
      </c>
    </row>
    <row r="51">
      <c r="A51" s="4" t="n">
        <v>11</v>
      </c>
      <c r="B51" s="4" t="n">
        <v>40.74</v>
      </c>
      <c r="C51" s="4" t="inlineStr">
        <is>
          <t>AFFORDABLE</t>
        </is>
      </c>
      <c r="D51" s="4" t="inlineStr">
        <is>
          <t>Rent Type</t>
        </is>
      </c>
    </row>
    <row r="52">
      <c r="A52" s="9" t="n">
        <v>27</v>
      </c>
      <c r="B52" s="9" t="n">
        <v>100</v>
      </c>
      <c r="D52" s="9" t="inlineStr">
        <is>
          <t>Total Rent Type</t>
        </is>
      </c>
    </row>
    <row r="53"/>
  </sheetData>
  <mergeCells count="2">
    <mergeCell ref="A19:D19"/>
    <mergeCell ref="A1:B1"/>
  </mergeCells>
  <pageMargins left="0.75" right="0.75" top="1" bottom="1" header="0.5" footer="0.5"/>
</worksheet>
</file>

<file path=xl/worksheets/sheet76.xml><?xml version="1.0" encoding="utf-8"?>
<worksheet xmlns="http://schemas.openxmlformats.org/spreadsheetml/2006/main">
  <sheetPr>
    <outlinePr summaryBelow="1" summaryRight="1"/>
    <pageSetUpPr/>
  </sheetPr>
  <dimension ref="A1:D51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5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7579</v>
      </c>
    </row>
    <row r="3">
      <c r="A3" s="6" t="inlineStr">
        <is>
          <t>Sample (Total number of properties)</t>
        </is>
      </c>
      <c r="B3" s="4" t="n">
        <v>33</v>
      </c>
    </row>
    <row r="4">
      <c r="A4" s="6" t="inlineStr">
        <is>
          <t>Average property taxes per unit</t>
        </is>
      </c>
      <c r="B4" s="7" t="n">
        <v>1832</v>
      </c>
    </row>
    <row r="5">
      <c r="A5" s="6" t="inlineStr">
        <is>
          <t>Average payroll expenses per unit</t>
        </is>
      </c>
      <c r="B5" s="7" t="n">
        <v>1979</v>
      </c>
    </row>
    <row r="6">
      <c r="A6" s="6" t="inlineStr">
        <is>
          <t>Average capital expenditures per unit</t>
        </is>
      </c>
      <c r="B6" s="7" t="n">
        <v>253</v>
      </c>
    </row>
    <row r="7">
      <c r="A7" s="6" t="inlineStr">
        <is>
          <t>Average mortgage per unit</t>
        </is>
      </c>
      <c r="B7" s="7" t="n">
        <v>8057</v>
      </c>
    </row>
    <row r="8">
      <c r="A8" s="6" t="inlineStr">
        <is>
          <t>Average total operating expenses per unit</t>
        </is>
      </c>
      <c r="B8" s="7" t="n">
        <v>5085</v>
      </c>
    </row>
    <row r="9">
      <c r="A9" s="6" t="inlineStr">
        <is>
          <t>Average total expenses per unit</t>
        </is>
      </c>
      <c r="B9" s="7" t="n">
        <v>17208</v>
      </c>
    </row>
    <row r="10">
      <c r="A10" s="6" t="inlineStr">
        <is>
          <t>Average total profit per unit</t>
        </is>
      </c>
      <c r="B10" s="7" t="n">
        <v>2014</v>
      </c>
    </row>
    <row r="11">
      <c r="A11" s="6" t="inlineStr">
        <is>
          <t>Property taxes per dollar of rent</t>
        </is>
      </c>
      <c r="B11" s="4" t="inlineStr">
        <is>
          <t>10 cents</t>
        </is>
      </c>
    </row>
    <row r="12">
      <c r="A12" s="6" t="inlineStr">
        <is>
          <t>Payroll expenses per dollar of rent</t>
        </is>
      </c>
      <c r="B12" s="4" t="inlineStr">
        <is>
          <t>10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42 cents</t>
        </is>
      </c>
    </row>
    <row r="15">
      <c r="A15" s="6" t="inlineStr">
        <is>
          <t>Total operating expenses per dollar of rent</t>
        </is>
      </c>
      <c r="B15" s="4" t="inlineStr">
        <is>
          <t>26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5</v>
      </c>
      <c r="B21" s="4" t="n">
        <v>15.15</v>
      </c>
      <c r="C21" s="4" t="inlineStr">
        <is>
          <t>32771</t>
        </is>
      </c>
      <c r="D21" s="4" t="inlineStr">
        <is>
          <t>PROPERTYZIPCODE</t>
        </is>
      </c>
    </row>
    <row r="22">
      <c r="A22" s="4" t="n">
        <v>4</v>
      </c>
      <c r="B22" s="4" t="n">
        <v>12.12</v>
      </c>
      <c r="C22" s="4" t="inlineStr">
        <is>
          <t>32703</t>
        </is>
      </c>
      <c r="D22" s="4" t="inlineStr">
        <is>
          <t>PROPERTYZIPCODE</t>
        </is>
      </c>
    </row>
    <row r="23">
      <c r="A23" s="4" t="n">
        <v>4</v>
      </c>
      <c r="B23" s="4" t="n">
        <v>12.12</v>
      </c>
      <c r="C23" s="4" t="inlineStr">
        <is>
          <t>32714</t>
        </is>
      </c>
      <c r="D23" s="4" t="inlineStr">
        <is>
          <t>PROPERTYZIPCODE</t>
        </is>
      </c>
    </row>
    <row r="24">
      <c r="A24" s="4" t="n">
        <v>3</v>
      </c>
      <c r="B24" s="4" t="n">
        <v>9.09</v>
      </c>
      <c r="C24" s="4" t="inlineStr">
        <is>
          <t>32792</t>
        </is>
      </c>
      <c r="D24" s="4" t="inlineStr">
        <is>
          <t>PROPERTYZIPCODE</t>
        </is>
      </c>
    </row>
    <row r="25">
      <c r="A25" s="4" t="n">
        <v>3</v>
      </c>
      <c r="B25" s="4" t="n">
        <v>9.09</v>
      </c>
      <c r="C25" s="4" t="inlineStr">
        <is>
          <t>32168</t>
        </is>
      </c>
      <c r="D25" s="4" t="inlineStr">
        <is>
          <t>PROPERTYZIPCODE</t>
        </is>
      </c>
    </row>
    <row r="26">
      <c r="A26" s="4" t="n">
        <v>2</v>
      </c>
      <c r="B26" s="4" t="n">
        <v>6.06</v>
      </c>
      <c r="C26" s="4" t="inlineStr">
        <is>
          <t>32765</t>
        </is>
      </c>
      <c r="D26" s="4" t="inlineStr">
        <is>
          <t>PROPERTYZIPCODE</t>
        </is>
      </c>
    </row>
    <row r="27">
      <c r="A27" s="4" t="n">
        <v>2</v>
      </c>
      <c r="B27" s="4" t="n">
        <v>6.06</v>
      </c>
      <c r="C27" s="4" t="inlineStr">
        <is>
          <t>32773</t>
        </is>
      </c>
      <c r="D27" s="4" t="inlineStr">
        <is>
          <t>PROPERTYZIPCODE</t>
        </is>
      </c>
    </row>
    <row r="28">
      <c r="A28" s="4" t="n">
        <v>2</v>
      </c>
      <c r="B28" s="4" t="n">
        <v>6.06</v>
      </c>
      <c r="C28" s="4" t="inlineStr">
        <is>
          <t>32708</t>
        </is>
      </c>
      <c r="D28" s="4" t="inlineStr">
        <is>
          <t>PROPERTYZIPCODE</t>
        </is>
      </c>
    </row>
    <row r="29">
      <c r="A29" s="4" t="n">
        <v>2</v>
      </c>
      <c r="B29" s="4" t="n">
        <v>6.06</v>
      </c>
      <c r="C29" s="4" t="inlineStr">
        <is>
          <t>32779</t>
        </is>
      </c>
      <c r="D29" s="4" t="inlineStr">
        <is>
          <t>PROPERTYZIPCODE</t>
        </is>
      </c>
    </row>
    <row r="30">
      <c r="A30" s="4" t="n">
        <v>2</v>
      </c>
      <c r="B30" s="4" t="n">
        <v>6.06</v>
      </c>
      <c r="C30" s="4" t="inlineStr">
        <is>
          <t>32129</t>
        </is>
      </c>
      <c r="D30" s="4" t="inlineStr">
        <is>
          <t>PROPERTYZIPCODE</t>
        </is>
      </c>
    </row>
    <row r="31">
      <c r="A31" s="4" t="n">
        <v>1</v>
      </c>
      <c r="B31" s="4" t="n">
        <v>3.03</v>
      </c>
      <c r="C31" s="4" t="inlineStr">
        <is>
          <t>32746</t>
        </is>
      </c>
      <c r="D31" s="4" t="inlineStr">
        <is>
          <t>PROPERTYZIPCODE</t>
        </is>
      </c>
    </row>
    <row r="32">
      <c r="A32" s="4" t="n">
        <v>1</v>
      </c>
      <c r="B32" s="4" t="n">
        <v>3.03</v>
      </c>
      <c r="C32" s="4" t="inlineStr">
        <is>
          <t>32769</t>
        </is>
      </c>
      <c r="D32" s="4" t="inlineStr">
        <is>
          <t>PROPERTYZIPCODE</t>
        </is>
      </c>
    </row>
    <row r="33">
      <c r="A33" s="4" t="n">
        <v>1</v>
      </c>
      <c r="B33" s="4" t="n">
        <v>3.03</v>
      </c>
      <c r="C33" s="4" t="inlineStr">
        <is>
          <t>32707</t>
        </is>
      </c>
      <c r="D33" s="4" t="inlineStr">
        <is>
          <t>PROPERTYZIPCODE</t>
        </is>
      </c>
    </row>
    <row r="34">
      <c r="A34" s="4" t="n">
        <v>1</v>
      </c>
      <c r="B34" s="4" t="n">
        <v>3.03</v>
      </c>
      <c r="C34" s="4" t="inlineStr">
        <is>
          <t>32763</t>
        </is>
      </c>
      <c r="D34" s="4" t="inlineStr">
        <is>
          <t>PROPERTYZIPCODE</t>
        </is>
      </c>
    </row>
    <row r="35">
      <c r="A35" s="9" t="n">
        <v>33</v>
      </c>
      <c r="B35" s="9" t="n">
        <v>100</v>
      </c>
      <c r="D35" s="9" t="inlineStr">
        <is>
          <t>Total PROPERTYZIPCODE</t>
        </is>
      </c>
    </row>
    <row r="36">
      <c r="A36" s="4" t="n">
        <v>33</v>
      </c>
      <c r="B36" s="4" t="n">
        <v>100</v>
      </c>
      <c r="C36" s="4" t="inlineStr">
        <is>
          <t>GARDEN</t>
        </is>
      </c>
      <c r="D36" s="4" t="inlineStr">
        <is>
          <t>Property Type</t>
        </is>
      </c>
    </row>
    <row r="37">
      <c r="A37" s="9" t="n">
        <v>33</v>
      </c>
      <c r="B37" s="9" t="n">
        <v>100</v>
      </c>
      <c r="D37" s="9" t="inlineStr">
        <is>
          <t>Total Property Type</t>
        </is>
      </c>
    </row>
    <row r="38">
      <c r="A38" s="4" t="n">
        <v>13</v>
      </c>
      <c r="B38" s="4" t="n">
        <v>39.39</v>
      </c>
      <c r="C38" s="4" t="inlineStr">
        <is>
          <t>5-9 years</t>
        </is>
      </c>
      <c r="D38" s="4" t="inlineStr">
        <is>
          <t>Age of Property</t>
        </is>
      </c>
    </row>
    <row r="39">
      <c r="A39" s="4" t="n">
        <v>6</v>
      </c>
      <c r="B39" s="4" t="n">
        <v>18.18</v>
      </c>
      <c r="C39" s="4" t="inlineStr">
        <is>
          <t>10-19 years</t>
        </is>
      </c>
      <c r="D39" s="4" t="inlineStr">
        <is>
          <t>Age of Property</t>
        </is>
      </c>
    </row>
    <row r="40">
      <c r="A40" s="4" t="n">
        <v>14</v>
      </c>
      <c r="B40" s="4" t="n">
        <v>42.42</v>
      </c>
      <c r="C40" s="4" t="inlineStr">
        <is>
          <t>20+ years</t>
        </is>
      </c>
      <c r="D40" s="4" t="inlineStr">
        <is>
          <t>Age of Property</t>
        </is>
      </c>
    </row>
    <row r="41">
      <c r="A41" s="9" t="n">
        <v>33</v>
      </c>
      <c r="B41" s="9" t="n">
        <v>100</v>
      </c>
      <c r="D41" s="9" t="inlineStr">
        <is>
          <t>Total Age of Property</t>
        </is>
      </c>
    </row>
    <row r="42">
      <c r="A42" s="4" t="n">
        <v>3</v>
      </c>
      <c r="B42" s="4" t="n">
        <v>9.09</v>
      </c>
      <c r="C42" s="4" t="inlineStr">
        <is>
          <t>Less than 100</t>
        </is>
      </c>
      <c r="D42" s="4" t="inlineStr">
        <is>
          <t>Property Size</t>
        </is>
      </c>
    </row>
    <row r="43">
      <c r="A43" s="4" t="n">
        <v>9</v>
      </c>
      <c r="B43" s="4" t="n">
        <v>27.27</v>
      </c>
      <c r="C43" s="4" t="inlineStr">
        <is>
          <t>100-199</t>
        </is>
      </c>
      <c r="D43" s="4" t="inlineStr">
        <is>
          <t>Property Size</t>
        </is>
      </c>
    </row>
    <row r="44">
      <c r="A44" s="4" t="n">
        <v>15</v>
      </c>
      <c r="B44" s="4" t="n">
        <v>45.45</v>
      </c>
      <c r="C44" s="4" t="inlineStr">
        <is>
          <t>200-299</t>
        </is>
      </c>
      <c r="D44" s="4" t="inlineStr">
        <is>
          <t>Property Size</t>
        </is>
      </c>
    </row>
    <row r="45">
      <c r="A45" s="4" t="n">
        <v>5</v>
      </c>
      <c r="B45" s="4" t="n">
        <v>15.15</v>
      </c>
      <c r="C45" s="4" t="inlineStr">
        <is>
          <t>300-399</t>
        </is>
      </c>
      <c r="D45" s="4" t="inlineStr">
        <is>
          <t>Property Size</t>
        </is>
      </c>
    </row>
    <row r="46">
      <c r="A46" s="4" t="n">
        <v>1</v>
      </c>
      <c r="B46" s="4" t="n">
        <v>3.03</v>
      </c>
      <c r="C46" s="4" t="inlineStr">
        <is>
          <t>500+</t>
        </is>
      </c>
      <c r="D46" s="4" t="inlineStr">
        <is>
          <t>Property Size</t>
        </is>
      </c>
    </row>
    <row r="47">
      <c r="A47" s="9" t="n">
        <v>33</v>
      </c>
      <c r="B47" s="9" t="n">
        <v>100</v>
      </c>
      <c r="D47" s="9" t="inlineStr">
        <is>
          <t>Total Property Size</t>
        </is>
      </c>
    </row>
    <row r="48">
      <c r="A48" s="4" t="n">
        <v>31</v>
      </c>
      <c r="B48" s="4" t="n">
        <v>93.94</v>
      </c>
      <c r="C48" s="4" t="inlineStr">
        <is>
          <t>MARKETRATE</t>
        </is>
      </c>
      <c r="D48" s="4" t="inlineStr">
        <is>
          <t>Rent Type</t>
        </is>
      </c>
    </row>
    <row r="49">
      <c r="A49" s="4" t="n">
        <v>2</v>
      </c>
      <c r="B49" s="4" t="n">
        <v>6.06</v>
      </c>
      <c r="C49" s="4" t="inlineStr">
        <is>
          <t>AFFORDABLE</t>
        </is>
      </c>
      <c r="D49" s="4" t="inlineStr">
        <is>
          <t>Rent Type</t>
        </is>
      </c>
    </row>
    <row r="50">
      <c r="A50" s="9" t="n">
        <v>33</v>
      </c>
      <c r="B50" s="9" t="n">
        <v>100</v>
      </c>
      <c r="D50" s="9" t="inlineStr">
        <is>
          <t>Total Rent Type</t>
        </is>
      </c>
    </row>
    <row r="51"/>
  </sheetData>
  <mergeCells count="2">
    <mergeCell ref="A19:D19"/>
    <mergeCell ref="A1:B1"/>
  </mergeCells>
  <pageMargins left="0.75" right="0.75" top="1" bottom="1" header="0.5" footer="0.5"/>
</worksheet>
</file>

<file path=xl/worksheets/sheet77.xml><?xml version="1.0" encoding="utf-8"?>
<worksheet xmlns="http://schemas.openxmlformats.org/spreadsheetml/2006/main">
  <sheetPr>
    <outlinePr summaryBelow="1" summaryRight="1"/>
    <pageSetUpPr/>
  </sheetPr>
  <dimension ref="A1:D54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3690</v>
      </c>
    </row>
    <row r="3">
      <c r="A3" s="6" t="inlineStr">
        <is>
          <t>Sample (Total number of properties)</t>
        </is>
      </c>
      <c r="B3" s="4" t="n">
        <v>24</v>
      </c>
    </row>
    <row r="4">
      <c r="A4" s="6" t="inlineStr">
        <is>
          <t>Average property taxes per unit</t>
        </is>
      </c>
      <c r="B4" s="7" t="n">
        <v>1277</v>
      </c>
    </row>
    <row r="5">
      <c r="A5" s="6" t="inlineStr">
        <is>
          <t>Average payroll expenses per unit</t>
        </is>
      </c>
      <c r="B5" s="7" t="n">
        <v>1179</v>
      </c>
    </row>
    <row r="6">
      <c r="A6" s="6" t="inlineStr">
        <is>
          <t>Average capital expenditures per unit</t>
        </is>
      </c>
      <c r="B6" s="7" t="n">
        <v>250</v>
      </c>
    </row>
    <row r="7">
      <c r="A7" s="6" t="inlineStr">
        <is>
          <t>Average mortgage per unit</t>
        </is>
      </c>
      <c r="B7" s="7" t="n">
        <v>6498</v>
      </c>
    </row>
    <row r="8">
      <c r="A8" s="6" t="inlineStr">
        <is>
          <t>Average total operating expenses per unit</t>
        </is>
      </c>
      <c r="B8" s="7" t="n">
        <v>4599</v>
      </c>
    </row>
    <row r="9">
      <c r="A9" s="6" t="inlineStr">
        <is>
          <t>Average total expenses per unit</t>
        </is>
      </c>
      <c r="B9" s="7" t="n">
        <v>13802</v>
      </c>
    </row>
    <row r="10">
      <c r="A10" s="6" t="inlineStr">
        <is>
          <t>Average total profit per unit</t>
        </is>
      </c>
      <c r="B10" s="7" t="n">
        <v>1624</v>
      </c>
    </row>
    <row r="11">
      <c r="A11" s="6" t="inlineStr">
        <is>
          <t>Property taxes per dollar of rent</t>
        </is>
      </c>
      <c r="B11" s="4" t="inlineStr">
        <is>
          <t>8 cents</t>
        </is>
      </c>
    </row>
    <row r="12">
      <c r="A12" s="6" t="inlineStr">
        <is>
          <t>Payroll expenses per dollar of rent</t>
        </is>
      </c>
      <c r="B12" s="4" t="inlineStr">
        <is>
          <t>8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42 cents</t>
        </is>
      </c>
    </row>
    <row r="15">
      <c r="A15" s="6" t="inlineStr">
        <is>
          <t>Total operating expenses per dollar of rent</t>
        </is>
      </c>
      <c r="B15" s="4" t="inlineStr">
        <is>
          <t>30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4</v>
      </c>
      <c r="B21" s="4" t="n">
        <v>16.67</v>
      </c>
      <c r="C21" s="4" t="inlineStr">
        <is>
          <t>32935</t>
        </is>
      </c>
      <c r="D21" s="4" t="inlineStr">
        <is>
          <t>PROPERTYZIPCODE</t>
        </is>
      </c>
    </row>
    <row r="22">
      <c r="A22" s="4" t="n">
        <v>3</v>
      </c>
      <c r="B22" s="4" t="n">
        <v>12.5</v>
      </c>
      <c r="C22" s="4" t="inlineStr">
        <is>
          <t>32922</t>
        </is>
      </c>
      <c r="D22" s="4" t="inlineStr">
        <is>
          <t>PROPERTYZIPCODE</t>
        </is>
      </c>
    </row>
    <row r="23">
      <c r="A23" s="4" t="n">
        <v>2</v>
      </c>
      <c r="B23" s="4" t="n">
        <v>8.33</v>
      </c>
      <c r="C23" s="4" t="inlineStr">
        <is>
          <t>32940</t>
        </is>
      </c>
      <c r="D23" s="4" t="inlineStr">
        <is>
          <t>PROPERTYZIPCODE</t>
        </is>
      </c>
    </row>
    <row r="24">
      <c r="A24" s="4" t="n">
        <v>2</v>
      </c>
      <c r="B24" s="4" t="n">
        <v>8.33</v>
      </c>
      <c r="C24" s="4" t="inlineStr">
        <is>
          <t>32960</t>
        </is>
      </c>
      <c r="D24" s="4" t="inlineStr">
        <is>
          <t>PROPERTYZIPCODE</t>
        </is>
      </c>
    </row>
    <row r="25">
      <c r="A25" s="4" t="n">
        <v>2</v>
      </c>
      <c r="B25" s="4" t="n">
        <v>8.33</v>
      </c>
      <c r="C25" s="4" t="inlineStr">
        <is>
          <t>32962</t>
        </is>
      </c>
      <c r="D25" s="4" t="inlineStr">
        <is>
          <t>PROPERTYZIPCODE</t>
        </is>
      </c>
    </row>
    <row r="26">
      <c r="A26" s="4" t="n">
        <v>2</v>
      </c>
      <c r="B26" s="4" t="n">
        <v>8.33</v>
      </c>
      <c r="C26" s="4" t="inlineStr">
        <is>
          <t>32901</t>
        </is>
      </c>
      <c r="D26" s="4" t="inlineStr">
        <is>
          <t>PROPERTYZIPCODE</t>
        </is>
      </c>
    </row>
    <row r="27">
      <c r="A27" s="4" t="n">
        <v>1</v>
      </c>
      <c r="B27" s="4" t="n">
        <v>4.17</v>
      </c>
      <c r="C27" s="4" t="inlineStr">
        <is>
          <t>32955</t>
        </is>
      </c>
      <c r="D27" s="4" t="inlineStr">
        <is>
          <t>PROPERTYZIPCODE</t>
        </is>
      </c>
    </row>
    <row r="28">
      <c r="A28" s="4" t="n">
        <v>1</v>
      </c>
      <c r="B28" s="4" t="n">
        <v>4.17</v>
      </c>
      <c r="C28" s="4" t="inlineStr">
        <is>
          <t>32904</t>
        </is>
      </c>
      <c r="D28" s="4" t="inlineStr">
        <is>
          <t>PROPERTYZIPCODE</t>
        </is>
      </c>
    </row>
    <row r="29">
      <c r="A29" s="4" t="n">
        <v>1</v>
      </c>
      <c r="B29" s="4" t="n">
        <v>4.17</v>
      </c>
      <c r="C29" s="4" t="inlineStr">
        <is>
          <t>32905</t>
        </is>
      </c>
      <c r="D29" s="4" t="inlineStr">
        <is>
          <t>PROPERTYZIPCODE</t>
        </is>
      </c>
    </row>
    <row r="30">
      <c r="A30" s="4" t="n">
        <v>1</v>
      </c>
      <c r="B30" s="4" t="n">
        <v>4.17</v>
      </c>
      <c r="C30" s="4" t="inlineStr">
        <is>
          <t>32903</t>
        </is>
      </c>
      <c r="D30" s="4" t="inlineStr">
        <is>
          <t>PROPERTYZIPCODE</t>
        </is>
      </c>
    </row>
    <row r="31">
      <c r="A31" s="4" t="n">
        <v>1</v>
      </c>
      <c r="B31" s="4" t="n">
        <v>4.17</v>
      </c>
      <c r="C31" s="4" t="inlineStr">
        <is>
          <t>32780</t>
        </is>
      </c>
      <c r="D31" s="4" t="inlineStr">
        <is>
          <t>PROPERTYZIPCODE</t>
        </is>
      </c>
    </row>
    <row r="32">
      <c r="A32" s="4" t="n">
        <v>1</v>
      </c>
      <c r="B32" s="4" t="n">
        <v>4.17</v>
      </c>
      <c r="C32" s="4" t="inlineStr">
        <is>
          <t>32948</t>
        </is>
      </c>
      <c r="D32" s="4" t="inlineStr">
        <is>
          <t>PROPERTYZIPCODE</t>
        </is>
      </c>
    </row>
    <row r="33">
      <c r="A33" s="4" t="n">
        <v>1</v>
      </c>
      <c r="B33" s="4" t="n">
        <v>4.17</v>
      </c>
      <c r="C33" s="4" t="inlineStr">
        <is>
          <t>32966</t>
        </is>
      </c>
      <c r="D33" s="4" t="inlineStr">
        <is>
          <t>PROPERTYZIPCODE</t>
        </is>
      </c>
    </row>
    <row r="34">
      <c r="A34" s="4" t="n">
        <v>1</v>
      </c>
      <c r="B34" s="4" t="n">
        <v>4.17</v>
      </c>
      <c r="C34" s="4" t="inlineStr">
        <is>
          <t>32967</t>
        </is>
      </c>
      <c r="D34" s="4" t="inlineStr">
        <is>
          <t>PROPERTYZIPCODE</t>
        </is>
      </c>
    </row>
    <row r="35">
      <c r="A35" s="4" t="n">
        <v>1</v>
      </c>
      <c r="B35" s="4" t="n">
        <v>4.17</v>
      </c>
      <c r="C35" s="4" t="inlineStr">
        <is>
          <t>32934</t>
        </is>
      </c>
      <c r="D35" s="4" t="inlineStr">
        <is>
          <t>PROPERTYZIPCODE</t>
        </is>
      </c>
    </row>
    <row r="36">
      <c r="A36" s="9" t="n">
        <v>24</v>
      </c>
      <c r="B36" s="9" t="n">
        <v>100</v>
      </c>
      <c r="D36" s="9" t="inlineStr">
        <is>
          <t>Total PROPERTYZIPCODE</t>
        </is>
      </c>
    </row>
    <row r="37">
      <c r="A37" s="4" t="n">
        <v>20</v>
      </c>
      <c r="B37" s="4" t="n">
        <v>83.33</v>
      </c>
      <c r="C37" s="4" t="inlineStr">
        <is>
          <t>GARDEN</t>
        </is>
      </c>
      <c r="D37" s="4" t="inlineStr">
        <is>
          <t>Property Type</t>
        </is>
      </c>
    </row>
    <row r="38">
      <c r="A38" s="4" t="n">
        <v>2</v>
      </c>
      <c r="B38" s="4" t="n">
        <v>8.33</v>
      </c>
      <c r="C38" s="4" t="inlineStr">
        <is>
          <t>SENIOR</t>
        </is>
      </c>
      <c r="D38" s="4" t="inlineStr">
        <is>
          <t>Property Type</t>
        </is>
      </c>
    </row>
    <row r="39">
      <c r="A39" s="4" t="n">
        <v>2</v>
      </c>
      <c r="B39" s="4" t="n">
        <v>8.33</v>
      </c>
      <c r="C39" s="4" t="inlineStr">
        <is>
          <t>MANUF</t>
        </is>
      </c>
      <c r="D39" s="4" t="inlineStr">
        <is>
          <t>Property Type</t>
        </is>
      </c>
    </row>
    <row r="40">
      <c r="A40" s="9" t="n">
        <v>24</v>
      </c>
      <c r="B40" s="9" t="n">
        <v>100</v>
      </c>
      <c r="D40" s="9" t="inlineStr">
        <is>
          <t>Total Property Type</t>
        </is>
      </c>
    </row>
    <row r="41">
      <c r="A41" s="4" t="n">
        <v>3</v>
      </c>
      <c r="B41" s="4" t="n">
        <v>12.5</v>
      </c>
      <c r="C41" s="4" t="inlineStr">
        <is>
          <t>Less than 5 years</t>
        </is>
      </c>
      <c r="D41" s="4" t="inlineStr">
        <is>
          <t>Age of Property</t>
        </is>
      </c>
    </row>
    <row r="42">
      <c r="A42" s="4" t="n">
        <v>3</v>
      </c>
      <c r="B42" s="4" t="n">
        <v>12.5</v>
      </c>
      <c r="C42" s="4" t="inlineStr">
        <is>
          <t>5-9 years</t>
        </is>
      </c>
      <c r="D42" s="4" t="inlineStr">
        <is>
          <t>Age of Property</t>
        </is>
      </c>
    </row>
    <row r="43">
      <c r="A43" s="4" t="n">
        <v>4</v>
      </c>
      <c r="B43" s="4" t="n">
        <v>16.67</v>
      </c>
      <c r="C43" s="4" t="inlineStr">
        <is>
          <t>10-19 years</t>
        </is>
      </c>
      <c r="D43" s="4" t="inlineStr">
        <is>
          <t>Age of Property</t>
        </is>
      </c>
    </row>
    <row r="44">
      <c r="A44" s="4" t="n">
        <v>14</v>
      </c>
      <c r="B44" s="4" t="n">
        <v>58.33</v>
      </c>
      <c r="C44" s="4" t="inlineStr">
        <is>
          <t>20+ years</t>
        </is>
      </c>
      <c r="D44" s="4" t="inlineStr">
        <is>
          <t>Age of Property</t>
        </is>
      </c>
    </row>
    <row r="45">
      <c r="A45" s="9" t="n">
        <v>24</v>
      </c>
      <c r="B45" s="9" t="n">
        <v>100</v>
      </c>
      <c r="D45" s="9" t="inlineStr">
        <is>
          <t>Total Age of Property</t>
        </is>
      </c>
    </row>
    <row r="46">
      <c r="A46" s="4" t="n">
        <v>7</v>
      </c>
      <c r="B46" s="4" t="n">
        <v>29.17</v>
      </c>
      <c r="C46" s="4" t="inlineStr">
        <is>
          <t>Less than 100</t>
        </is>
      </c>
      <c r="D46" s="4" t="inlineStr">
        <is>
          <t>Property Size</t>
        </is>
      </c>
    </row>
    <row r="47">
      <c r="A47" s="4" t="n">
        <v>8</v>
      </c>
      <c r="B47" s="4" t="n">
        <v>33.33</v>
      </c>
      <c r="C47" s="4" t="inlineStr">
        <is>
          <t>100-199</t>
        </is>
      </c>
      <c r="D47" s="4" t="inlineStr">
        <is>
          <t>Property Size</t>
        </is>
      </c>
    </row>
    <row r="48">
      <c r="A48" s="4" t="n">
        <v>8</v>
      </c>
      <c r="B48" s="4" t="n">
        <v>33.33</v>
      </c>
      <c r="C48" s="4" t="inlineStr">
        <is>
          <t>200-299</t>
        </is>
      </c>
      <c r="D48" s="4" t="inlineStr">
        <is>
          <t>Property Size</t>
        </is>
      </c>
    </row>
    <row r="49">
      <c r="A49" s="4" t="n">
        <v>1</v>
      </c>
      <c r="B49" s="4" t="n">
        <v>4.17</v>
      </c>
      <c r="C49" s="4" t="inlineStr">
        <is>
          <t>300-399</t>
        </is>
      </c>
      <c r="D49" s="4" t="inlineStr">
        <is>
          <t>Property Size</t>
        </is>
      </c>
    </row>
    <row r="50">
      <c r="A50" s="9" t="n">
        <v>24</v>
      </c>
      <c r="B50" s="9" t="n">
        <v>100</v>
      </c>
      <c r="D50" s="9" t="inlineStr">
        <is>
          <t>Total Property Size</t>
        </is>
      </c>
    </row>
    <row r="51">
      <c r="A51" s="4" t="n">
        <v>14</v>
      </c>
      <c r="B51" s="4" t="n">
        <v>58.33</v>
      </c>
      <c r="C51" s="4" t="inlineStr">
        <is>
          <t>AFFORDABLE</t>
        </is>
      </c>
      <c r="D51" s="4" t="inlineStr">
        <is>
          <t>Rent Type</t>
        </is>
      </c>
    </row>
    <row r="52">
      <c r="A52" s="4" t="n">
        <v>10</v>
      </c>
      <c r="B52" s="4" t="n">
        <v>41.67</v>
      </c>
      <c r="C52" s="4" t="inlineStr">
        <is>
          <t>MARKETRATE</t>
        </is>
      </c>
      <c r="D52" s="4" t="inlineStr">
        <is>
          <t>Rent Type</t>
        </is>
      </c>
    </row>
    <row r="53">
      <c r="A53" s="9" t="n">
        <v>24</v>
      </c>
      <c r="B53" s="9" t="n">
        <v>100</v>
      </c>
      <c r="D53" s="9" t="inlineStr">
        <is>
          <t>Total Rent Type</t>
        </is>
      </c>
    </row>
    <row r="54"/>
  </sheetData>
  <mergeCells count="2">
    <mergeCell ref="A19:D19"/>
    <mergeCell ref="A1:B1"/>
  </mergeCells>
  <pageMargins left="0.75" right="0.75" top="1" bottom="1" header="0.5" footer="0.5"/>
</worksheet>
</file>

<file path=xl/worksheets/sheet78.xml><?xml version="1.0" encoding="utf-8"?>
<worksheet xmlns="http://schemas.openxmlformats.org/spreadsheetml/2006/main">
  <sheetPr>
    <outlinePr summaryBelow="1" summaryRight="1"/>
    <pageSetUpPr/>
  </sheetPr>
  <dimension ref="A1:D63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16906</v>
      </c>
    </row>
    <row r="3">
      <c r="A3" s="6" t="inlineStr">
        <is>
          <t>Sample (Total number of properties)</t>
        </is>
      </c>
      <c r="B3" s="4" t="n">
        <v>73</v>
      </c>
    </row>
    <row r="4">
      <c r="A4" s="6" t="inlineStr">
        <is>
          <t>Average property taxes per unit</t>
        </is>
      </c>
      <c r="B4" s="7" t="n">
        <v>1546</v>
      </c>
    </row>
    <row r="5">
      <c r="A5" s="6" t="inlineStr">
        <is>
          <t>Average payroll expenses per unit</t>
        </is>
      </c>
      <c r="B5" s="7" t="n">
        <v>1573</v>
      </c>
    </row>
    <row r="6">
      <c r="A6" s="6" t="inlineStr">
        <is>
          <t>Average capital expenditures per unit</t>
        </is>
      </c>
      <c r="B6" s="7" t="n">
        <v>270</v>
      </c>
    </row>
    <row r="7">
      <c r="A7" s="6" t="inlineStr">
        <is>
          <t>Average mortgage per unit</t>
        </is>
      </c>
      <c r="B7" s="7" t="n">
        <v>7523</v>
      </c>
    </row>
    <row r="8">
      <c r="A8" s="6" t="inlineStr">
        <is>
          <t>Average total operating expenses per unit</t>
        </is>
      </c>
      <c r="B8" s="7" t="n">
        <v>4511</v>
      </c>
    </row>
    <row r="9">
      <c r="A9" s="6" t="inlineStr">
        <is>
          <t>Average total expenses per unit</t>
        </is>
      </c>
      <c r="B9" s="7" t="n">
        <v>15422</v>
      </c>
    </row>
    <row r="10">
      <c r="A10" s="6" t="inlineStr">
        <is>
          <t>Average total profit per unit</t>
        </is>
      </c>
      <c r="B10" s="7" t="n">
        <v>1879</v>
      </c>
    </row>
    <row r="11">
      <c r="A11" s="6" t="inlineStr">
        <is>
          <t>Property taxes per dollar of rent</t>
        </is>
      </c>
      <c r="B11" s="4" t="inlineStr">
        <is>
          <t>9 cents</t>
        </is>
      </c>
    </row>
    <row r="12">
      <c r="A12" s="6" t="inlineStr">
        <is>
          <t>Payroll expenses per dollar of rent</t>
        </is>
      </c>
      <c r="B12" s="4" t="inlineStr">
        <is>
          <t>9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43 cents</t>
        </is>
      </c>
    </row>
    <row r="15">
      <c r="A15" s="6" t="inlineStr">
        <is>
          <t>Total operating expenses per dollar of rent</t>
        </is>
      </c>
      <c r="B15" s="4" t="inlineStr">
        <is>
          <t>26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10</v>
      </c>
      <c r="B21" s="4" t="n">
        <v>13.7</v>
      </c>
      <c r="C21" s="4" t="inlineStr">
        <is>
          <t>32839</t>
        </is>
      </c>
      <c r="D21" s="4" t="inlineStr">
        <is>
          <t>PROPERTYZIPCODE</t>
        </is>
      </c>
    </row>
    <row r="22">
      <c r="A22" s="4" t="n">
        <v>10</v>
      </c>
      <c r="B22" s="4" t="n">
        <v>13.7</v>
      </c>
      <c r="C22" s="4" t="inlineStr">
        <is>
          <t>32818</t>
        </is>
      </c>
      <c r="D22" s="4" t="inlineStr">
        <is>
          <t>PROPERTYZIPCODE</t>
        </is>
      </c>
    </row>
    <row r="23">
      <c r="A23" s="4" t="n">
        <v>7</v>
      </c>
      <c r="B23" s="4" t="n">
        <v>9.59</v>
      </c>
      <c r="C23" s="4" t="inlineStr">
        <is>
          <t>32811</t>
        </is>
      </c>
      <c r="D23" s="4" t="inlineStr">
        <is>
          <t>PROPERTYZIPCODE</t>
        </is>
      </c>
    </row>
    <row r="24">
      <c r="A24" s="4" t="n">
        <v>5</v>
      </c>
      <c r="B24" s="4" t="n">
        <v>6.85</v>
      </c>
      <c r="C24" s="4" t="inlineStr">
        <is>
          <t>32822</t>
        </is>
      </c>
      <c r="D24" s="4" t="inlineStr">
        <is>
          <t>PROPERTYZIPCODE</t>
        </is>
      </c>
    </row>
    <row r="25">
      <c r="A25" s="4" t="n">
        <v>5</v>
      </c>
      <c r="B25" s="4" t="n">
        <v>6.85</v>
      </c>
      <c r="C25" s="4" t="inlineStr">
        <is>
          <t>32801</t>
        </is>
      </c>
      <c r="D25" s="4" t="inlineStr">
        <is>
          <t>PROPERTYZIPCODE</t>
        </is>
      </c>
    </row>
    <row r="26">
      <c r="A26" s="4" t="n">
        <v>4</v>
      </c>
      <c r="B26" s="4" t="n">
        <v>5.48</v>
      </c>
      <c r="C26" s="4" t="inlineStr">
        <is>
          <t>32810</t>
        </is>
      </c>
      <c r="D26" s="4" t="inlineStr">
        <is>
          <t>PROPERTYZIPCODE</t>
        </is>
      </c>
    </row>
    <row r="27">
      <c r="A27" s="4" t="n">
        <v>4</v>
      </c>
      <c r="B27" s="4" t="n">
        <v>5.48</v>
      </c>
      <c r="C27" s="4" t="inlineStr">
        <is>
          <t>32828</t>
        </is>
      </c>
      <c r="D27" s="4" t="inlineStr">
        <is>
          <t>PROPERTYZIPCODE</t>
        </is>
      </c>
    </row>
    <row r="28">
      <c r="A28" s="4" t="n">
        <v>4</v>
      </c>
      <c r="B28" s="4" t="n">
        <v>5.48</v>
      </c>
      <c r="C28" s="4" t="inlineStr">
        <is>
          <t>32808</t>
        </is>
      </c>
      <c r="D28" s="4" t="inlineStr">
        <is>
          <t>PROPERTYZIPCODE</t>
        </is>
      </c>
    </row>
    <row r="29">
      <c r="A29" s="4" t="n">
        <v>3</v>
      </c>
      <c r="B29" s="4" t="n">
        <v>4.11</v>
      </c>
      <c r="C29" s="4" t="inlineStr">
        <is>
          <t>32817</t>
        </is>
      </c>
      <c r="D29" s="4" t="inlineStr">
        <is>
          <t>PROPERTYZIPCODE</t>
        </is>
      </c>
    </row>
    <row r="30">
      <c r="A30" s="4" t="n">
        <v>3</v>
      </c>
      <c r="B30" s="4" t="n">
        <v>4.11</v>
      </c>
      <c r="C30" s="4" t="inlineStr">
        <is>
          <t>32792</t>
        </is>
      </c>
      <c r="D30" s="4" t="inlineStr">
        <is>
          <t>PROPERTYZIPCODE</t>
        </is>
      </c>
    </row>
    <row r="31">
      <c r="A31" s="4" t="n">
        <v>3</v>
      </c>
      <c r="B31" s="4" t="n">
        <v>4.11</v>
      </c>
      <c r="C31" s="4" t="inlineStr">
        <is>
          <t>32825</t>
        </is>
      </c>
      <c r="D31" s="4" t="inlineStr">
        <is>
          <t>PROPERTYZIPCODE</t>
        </is>
      </c>
    </row>
    <row r="32">
      <c r="A32" s="4" t="n">
        <v>3</v>
      </c>
      <c r="B32" s="4" t="n">
        <v>4.11</v>
      </c>
      <c r="C32" s="4" t="inlineStr">
        <is>
          <t>32835</t>
        </is>
      </c>
      <c r="D32" s="4" t="inlineStr">
        <is>
          <t>PROPERTYZIPCODE</t>
        </is>
      </c>
    </row>
    <row r="33">
      <c r="A33" s="4" t="n">
        <v>3</v>
      </c>
      <c r="B33" s="4" t="n">
        <v>4.11</v>
      </c>
      <c r="C33" s="4" t="inlineStr">
        <is>
          <t>32807</t>
        </is>
      </c>
      <c r="D33" s="4" t="inlineStr">
        <is>
          <t>PROPERTYZIPCODE</t>
        </is>
      </c>
    </row>
    <row r="34">
      <c r="A34" s="4" t="n">
        <v>2</v>
      </c>
      <c r="B34" s="4" t="n">
        <v>2.74</v>
      </c>
      <c r="C34" s="4" t="inlineStr">
        <is>
          <t>32805</t>
        </is>
      </c>
      <c r="D34" s="4" t="inlineStr">
        <is>
          <t>PROPERTYZIPCODE</t>
        </is>
      </c>
    </row>
    <row r="35">
      <c r="A35" s="4" t="n">
        <v>2</v>
      </c>
      <c r="B35" s="4" t="n">
        <v>2.74</v>
      </c>
      <c r="C35" s="4" t="inlineStr">
        <is>
          <t>32789</t>
        </is>
      </c>
      <c r="D35" s="4" t="inlineStr">
        <is>
          <t>PROPERTYZIPCODE</t>
        </is>
      </c>
    </row>
    <row r="36">
      <c r="A36" s="4" t="n">
        <v>1</v>
      </c>
      <c r="B36" s="4" t="n">
        <v>1.37</v>
      </c>
      <c r="C36" s="4" t="inlineStr">
        <is>
          <t>32803</t>
        </is>
      </c>
      <c r="D36" s="4" t="inlineStr">
        <is>
          <t>PROPERTYZIPCODE</t>
        </is>
      </c>
    </row>
    <row r="37">
      <c r="A37" s="4" t="n">
        <v>1</v>
      </c>
      <c r="B37" s="4" t="n">
        <v>1.37</v>
      </c>
      <c r="C37" s="4" t="inlineStr">
        <is>
          <t>32819</t>
        </is>
      </c>
      <c r="D37" s="4" t="inlineStr">
        <is>
          <t>PROPERTYZIPCODE</t>
        </is>
      </c>
    </row>
    <row r="38">
      <c r="A38" s="4" t="n">
        <v>1</v>
      </c>
      <c r="B38" s="4" t="n">
        <v>1.37</v>
      </c>
      <c r="C38" s="4" t="inlineStr">
        <is>
          <t>33637</t>
        </is>
      </c>
      <c r="D38" s="4" t="inlineStr">
        <is>
          <t>PROPERTYZIPCODE</t>
        </is>
      </c>
    </row>
    <row r="39">
      <c r="A39" s="4" t="n">
        <v>1</v>
      </c>
      <c r="B39" s="4" t="n">
        <v>1.37</v>
      </c>
      <c r="C39" s="4" t="inlineStr">
        <is>
          <t>34711</t>
        </is>
      </c>
      <c r="D39" s="4" t="inlineStr">
        <is>
          <t>PROPERTYZIPCODE</t>
        </is>
      </c>
    </row>
    <row r="40">
      <c r="A40" s="4" t="n">
        <v>1</v>
      </c>
      <c r="B40" s="4" t="n">
        <v>1.37</v>
      </c>
      <c r="C40" s="4" t="inlineStr">
        <is>
          <t>32812</t>
        </is>
      </c>
      <c r="D40" s="4" t="inlineStr">
        <is>
          <t>PROPERTYZIPCODE</t>
        </is>
      </c>
    </row>
    <row r="41">
      <c r="A41" s="9" t="n">
        <v>73</v>
      </c>
      <c r="B41" s="9" t="n">
        <v>100</v>
      </c>
      <c r="D41" s="9" t="inlineStr">
        <is>
          <t>Total PROPERTYZIPCODE</t>
        </is>
      </c>
    </row>
    <row r="42">
      <c r="A42" s="4" t="n">
        <v>65</v>
      </c>
      <c r="B42" s="4" t="n">
        <v>89.04000000000001</v>
      </c>
      <c r="C42" s="4" t="inlineStr">
        <is>
          <t>GARDEN</t>
        </is>
      </c>
      <c r="D42" s="4" t="inlineStr">
        <is>
          <t>Property Type</t>
        </is>
      </c>
    </row>
    <row r="43">
      <c r="A43" s="4" t="n">
        <v>3</v>
      </c>
      <c r="B43" s="4" t="n">
        <v>4.11</v>
      </c>
      <c r="C43" s="4" t="inlineStr">
        <is>
          <t>HIRISE</t>
        </is>
      </c>
      <c r="D43" s="4" t="inlineStr">
        <is>
          <t>Property Type</t>
        </is>
      </c>
    </row>
    <row r="44">
      <c r="A44" s="4" t="n">
        <v>2</v>
      </c>
      <c r="B44" s="4" t="n">
        <v>2.74</v>
      </c>
      <c r="C44" s="4" t="inlineStr">
        <is>
          <t>MIDRISE</t>
        </is>
      </c>
      <c r="D44" s="4" t="inlineStr">
        <is>
          <t>Property Type</t>
        </is>
      </c>
    </row>
    <row r="45">
      <c r="A45" s="4" t="n">
        <v>2</v>
      </c>
      <c r="B45" s="4" t="n">
        <v>2.74</v>
      </c>
      <c r="C45" s="4" t="inlineStr">
        <is>
          <t>MANUF</t>
        </is>
      </c>
      <c r="D45" s="4" t="inlineStr">
        <is>
          <t>Property Type</t>
        </is>
      </c>
    </row>
    <row r="46">
      <c r="A46" s="4" t="n">
        <v>1</v>
      </c>
      <c r="B46" s="4" t="n">
        <v>1.37</v>
      </c>
      <c r="C46" s="4" t="inlineStr">
        <is>
          <t>SENIOR</t>
        </is>
      </c>
      <c r="D46" s="4" t="inlineStr">
        <is>
          <t>Property Type</t>
        </is>
      </c>
    </row>
    <row r="47">
      <c r="A47" s="9" t="n">
        <v>73</v>
      </c>
      <c r="B47" s="9" t="n">
        <v>100</v>
      </c>
      <c r="D47" s="9" t="inlineStr">
        <is>
          <t>Total Property Type</t>
        </is>
      </c>
    </row>
    <row r="48">
      <c r="A48" s="4" t="n">
        <v>3</v>
      </c>
      <c r="B48" s="4" t="n">
        <v>4.11</v>
      </c>
      <c r="C48" s="4" t="inlineStr">
        <is>
          <t>Less than 5 years</t>
        </is>
      </c>
      <c r="D48" s="4" t="inlineStr">
        <is>
          <t>Age of Property</t>
        </is>
      </c>
    </row>
    <row r="49">
      <c r="A49" s="4" t="n">
        <v>19</v>
      </c>
      <c r="B49" s="4" t="n">
        <v>26.03</v>
      </c>
      <c r="C49" s="4" t="inlineStr">
        <is>
          <t>5-9 years</t>
        </is>
      </c>
      <c r="D49" s="4" t="inlineStr">
        <is>
          <t>Age of Property</t>
        </is>
      </c>
    </row>
    <row r="50">
      <c r="A50" s="4" t="n">
        <v>7</v>
      </c>
      <c r="B50" s="4" t="n">
        <v>9.59</v>
      </c>
      <c r="C50" s="4" t="inlineStr">
        <is>
          <t>10-19 years</t>
        </is>
      </c>
      <c r="D50" s="4" t="inlineStr">
        <is>
          <t>Age of Property</t>
        </is>
      </c>
    </row>
    <row r="51">
      <c r="A51" s="4" t="n">
        <v>44</v>
      </c>
      <c r="B51" s="4" t="n">
        <v>60.27</v>
      </c>
      <c r="C51" s="4" t="inlineStr">
        <is>
          <t>20+ years</t>
        </is>
      </c>
      <c r="D51" s="4" t="inlineStr">
        <is>
          <t>Age of Property</t>
        </is>
      </c>
    </row>
    <row r="52">
      <c r="A52" s="9" t="n">
        <v>73</v>
      </c>
      <c r="B52" s="9" t="n">
        <v>100</v>
      </c>
      <c r="D52" s="9" t="inlineStr">
        <is>
          <t>Total Age of Property</t>
        </is>
      </c>
    </row>
    <row r="53">
      <c r="A53" s="4" t="n">
        <v>12</v>
      </c>
      <c r="B53" s="4" t="n">
        <v>16.44</v>
      </c>
      <c r="C53" s="4" t="inlineStr">
        <is>
          <t>Less than 100</t>
        </is>
      </c>
      <c r="D53" s="4" t="inlineStr">
        <is>
          <t>Property Size</t>
        </is>
      </c>
    </row>
    <row r="54">
      <c r="A54" s="4" t="n">
        <v>15</v>
      </c>
      <c r="B54" s="4" t="n">
        <v>20.55</v>
      </c>
      <c r="C54" s="4" t="inlineStr">
        <is>
          <t>100-199</t>
        </is>
      </c>
      <c r="D54" s="4" t="inlineStr">
        <is>
          <t>Property Size</t>
        </is>
      </c>
    </row>
    <row r="55">
      <c r="A55" s="4" t="n">
        <v>25</v>
      </c>
      <c r="B55" s="4" t="n">
        <v>34.25</v>
      </c>
      <c r="C55" s="4" t="inlineStr">
        <is>
          <t>200-299</t>
        </is>
      </c>
      <c r="D55" s="4" t="inlineStr">
        <is>
          <t>Property Size</t>
        </is>
      </c>
    </row>
    <row r="56">
      <c r="A56" s="4" t="n">
        <v>15</v>
      </c>
      <c r="B56" s="4" t="n">
        <v>20.55</v>
      </c>
      <c r="C56" s="4" t="inlineStr">
        <is>
          <t>300-399</t>
        </is>
      </c>
      <c r="D56" s="4" t="inlineStr">
        <is>
          <t>Property Size</t>
        </is>
      </c>
    </row>
    <row r="57">
      <c r="A57" s="4" t="n">
        <v>5</v>
      </c>
      <c r="B57" s="4" t="n">
        <v>6.85</v>
      </c>
      <c r="C57" s="4" t="inlineStr">
        <is>
          <t>400-499</t>
        </is>
      </c>
      <c r="D57" s="4" t="inlineStr">
        <is>
          <t>Property Size</t>
        </is>
      </c>
    </row>
    <row r="58">
      <c r="A58" s="4" t="n">
        <v>1</v>
      </c>
      <c r="B58" s="4" t="n">
        <v>1.37</v>
      </c>
      <c r="C58" s="4" t="inlineStr">
        <is>
          <t>500+</t>
        </is>
      </c>
      <c r="D58" s="4" t="inlineStr">
        <is>
          <t>Property Size</t>
        </is>
      </c>
    </row>
    <row r="59">
      <c r="A59" s="9" t="n">
        <v>73</v>
      </c>
      <c r="B59" s="9" t="n">
        <v>100</v>
      </c>
      <c r="D59" s="9" t="inlineStr">
        <is>
          <t>Total Property Size</t>
        </is>
      </c>
    </row>
    <row r="60">
      <c r="A60" s="4" t="n">
        <v>43</v>
      </c>
      <c r="B60" s="4" t="n">
        <v>58.9</v>
      </c>
      <c r="C60" s="4" t="inlineStr">
        <is>
          <t>MARKETRATE</t>
        </is>
      </c>
      <c r="D60" s="4" t="inlineStr">
        <is>
          <t>Rent Type</t>
        </is>
      </c>
    </row>
    <row r="61">
      <c r="A61" s="4" t="n">
        <v>30</v>
      </c>
      <c r="B61" s="4" t="n">
        <v>41.1</v>
      </c>
      <c r="C61" s="4" t="inlineStr">
        <is>
          <t>AFFORDABLE</t>
        </is>
      </c>
      <c r="D61" s="4" t="inlineStr">
        <is>
          <t>Rent Type</t>
        </is>
      </c>
    </row>
    <row r="62">
      <c r="A62" s="9" t="n">
        <v>73</v>
      </c>
      <c r="B62" s="9" t="n">
        <v>100</v>
      </c>
      <c r="D62" s="9" t="inlineStr">
        <is>
          <t>Total Rent Type</t>
        </is>
      </c>
    </row>
    <row r="63"/>
  </sheetData>
  <mergeCells count="2">
    <mergeCell ref="A19:D19"/>
    <mergeCell ref="A1:B1"/>
  </mergeCells>
  <pageMargins left="0.75" right="0.75" top="1" bottom="1" header="0.5" footer="0.5"/>
</worksheet>
</file>

<file path=xl/worksheets/sheet79.xml><?xml version="1.0" encoding="utf-8"?>
<worksheet xmlns="http://schemas.openxmlformats.org/spreadsheetml/2006/main">
  <sheetPr>
    <outlinePr summaryBelow="1" summaryRight="1"/>
    <pageSetUpPr/>
  </sheetPr>
  <dimension ref="A1:D49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5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5881</v>
      </c>
    </row>
    <row r="3">
      <c r="A3" s="6" t="inlineStr">
        <is>
          <t>Sample (Total number of properties)</t>
        </is>
      </c>
      <c r="B3" s="4" t="n">
        <v>21</v>
      </c>
    </row>
    <row r="4">
      <c r="A4" s="6" t="inlineStr">
        <is>
          <t>Average property taxes per unit</t>
        </is>
      </c>
      <c r="B4" s="7" t="n">
        <v>1177</v>
      </c>
    </row>
    <row r="5">
      <c r="A5" s="6" t="inlineStr">
        <is>
          <t>Average payroll expenses per unit</t>
        </is>
      </c>
      <c r="B5" s="7" t="n">
        <v>1233</v>
      </c>
    </row>
    <row r="6">
      <c r="A6" s="6" t="inlineStr">
        <is>
          <t>Average capital expenditures per unit</t>
        </is>
      </c>
      <c r="B6" s="7" t="n">
        <v>241</v>
      </c>
    </row>
    <row r="7">
      <c r="A7" s="6" t="inlineStr">
        <is>
          <t>Average mortgage per unit</t>
        </is>
      </c>
      <c r="B7" s="7" t="n">
        <v>7463</v>
      </c>
    </row>
    <row r="8">
      <c r="A8" s="6" t="inlineStr">
        <is>
          <t>Average total operating expenses per unit</t>
        </is>
      </c>
      <c r="B8" s="7" t="n">
        <v>3784</v>
      </c>
    </row>
    <row r="9">
      <c r="A9" s="6" t="inlineStr">
        <is>
          <t>Average total expenses per unit</t>
        </is>
      </c>
      <c r="B9" s="7" t="n">
        <v>13898</v>
      </c>
    </row>
    <row r="10">
      <c r="A10" s="6" t="inlineStr">
        <is>
          <t>Average total profit per unit</t>
        </is>
      </c>
      <c r="B10" s="7" t="n">
        <v>1866</v>
      </c>
    </row>
    <row r="11">
      <c r="A11" s="6" t="inlineStr">
        <is>
          <t>Property taxes per dollar of rent</t>
        </is>
      </c>
      <c r="B11" s="4" t="inlineStr">
        <is>
          <t>7 cents</t>
        </is>
      </c>
    </row>
    <row r="12">
      <c r="A12" s="6" t="inlineStr">
        <is>
          <t>Payroll expenses per dollar of rent</t>
        </is>
      </c>
      <c r="B12" s="4" t="inlineStr">
        <is>
          <t>8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47 cents</t>
        </is>
      </c>
    </row>
    <row r="15">
      <c r="A15" s="6" t="inlineStr">
        <is>
          <t>Total operating expenses per dollar of rent</t>
        </is>
      </c>
      <c r="B15" s="4" t="inlineStr">
        <is>
          <t>24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12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5</v>
      </c>
      <c r="B21" s="4" t="n">
        <v>23.81</v>
      </c>
      <c r="C21" s="4" t="inlineStr">
        <is>
          <t>34786</t>
        </is>
      </c>
      <c r="D21" s="4" t="inlineStr">
        <is>
          <t>PROPERTYZIPCODE</t>
        </is>
      </c>
    </row>
    <row r="22">
      <c r="A22" s="4" t="n">
        <v>4</v>
      </c>
      <c r="B22" s="4" t="n">
        <v>19.05</v>
      </c>
      <c r="C22" s="4" t="inlineStr">
        <is>
          <t>34711</t>
        </is>
      </c>
      <c r="D22" s="4" t="inlineStr">
        <is>
          <t>PROPERTYZIPCODE</t>
        </is>
      </c>
    </row>
    <row r="23">
      <c r="A23" s="4" t="n">
        <v>3</v>
      </c>
      <c r="B23" s="4" t="n">
        <v>14.29</v>
      </c>
      <c r="C23" s="4" t="inlineStr">
        <is>
          <t>34787</t>
        </is>
      </c>
      <c r="D23" s="4" t="inlineStr">
        <is>
          <t>PROPERTYZIPCODE</t>
        </is>
      </c>
    </row>
    <row r="24">
      <c r="A24" s="4" t="n">
        <v>3</v>
      </c>
      <c r="B24" s="4" t="n">
        <v>14.29</v>
      </c>
      <c r="C24" s="4" t="inlineStr">
        <is>
          <t>32836</t>
        </is>
      </c>
      <c r="D24" s="4" t="inlineStr">
        <is>
          <t>PROPERTYZIPCODE</t>
        </is>
      </c>
    </row>
    <row r="25">
      <c r="A25" s="4" t="n">
        <v>1</v>
      </c>
      <c r="B25" s="4" t="n">
        <v>4.76</v>
      </c>
      <c r="C25" s="4" t="inlineStr">
        <is>
          <t>34714</t>
        </is>
      </c>
      <c r="D25" s="4" t="inlineStr">
        <is>
          <t>PROPERTYZIPCODE</t>
        </is>
      </c>
    </row>
    <row r="26">
      <c r="A26" s="4" t="n">
        <v>1</v>
      </c>
      <c r="B26" s="4" t="n">
        <v>4.76</v>
      </c>
      <c r="C26" s="4" t="inlineStr">
        <is>
          <t>32778</t>
        </is>
      </c>
      <c r="D26" s="4" t="inlineStr">
        <is>
          <t>PROPERTYZIPCODE</t>
        </is>
      </c>
    </row>
    <row r="27">
      <c r="A27" s="4" t="n">
        <v>1</v>
      </c>
      <c r="B27" s="4" t="n">
        <v>4.76</v>
      </c>
      <c r="C27" s="4" t="inlineStr">
        <is>
          <t>34748</t>
        </is>
      </c>
      <c r="D27" s="4" t="inlineStr">
        <is>
          <t>PROPERTYZIPCODE</t>
        </is>
      </c>
    </row>
    <row r="28">
      <c r="A28" s="4" t="n">
        <v>1</v>
      </c>
      <c r="B28" s="4" t="n">
        <v>4.76</v>
      </c>
      <c r="C28" s="4" t="inlineStr">
        <is>
          <t>32712</t>
        </is>
      </c>
      <c r="D28" s="4" t="inlineStr">
        <is>
          <t>PROPERTYZIPCODE</t>
        </is>
      </c>
    </row>
    <row r="29">
      <c r="A29" s="4" t="n">
        <v>1</v>
      </c>
      <c r="B29" s="4" t="n">
        <v>4.76</v>
      </c>
      <c r="C29" s="4" t="inlineStr">
        <is>
          <t>34788</t>
        </is>
      </c>
      <c r="D29" s="4" t="inlineStr">
        <is>
          <t>PROPERTYZIPCODE</t>
        </is>
      </c>
    </row>
    <row r="30">
      <c r="A30" s="4" t="n">
        <v>1</v>
      </c>
      <c r="B30" s="4" t="n">
        <v>4.76</v>
      </c>
      <c r="C30" s="4" t="inlineStr">
        <is>
          <t>32703</t>
        </is>
      </c>
      <c r="D30" s="4" t="inlineStr">
        <is>
          <t>PROPERTYZIPCODE</t>
        </is>
      </c>
    </row>
    <row r="31">
      <c r="A31" s="9" t="n">
        <v>21</v>
      </c>
      <c r="B31" s="9" t="n">
        <v>100</v>
      </c>
      <c r="D31" s="9" t="inlineStr">
        <is>
          <t>Total PROPERTYZIPCODE</t>
        </is>
      </c>
    </row>
    <row r="32">
      <c r="A32" s="4" t="n">
        <v>19</v>
      </c>
      <c r="B32" s="4" t="n">
        <v>90.48</v>
      </c>
      <c r="C32" s="4" t="inlineStr">
        <is>
          <t>GARDEN</t>
        </is>
      </c>
      <c r="D32" s="4" t="inlineStr">
        <is>
          <t>Property Type</t>
        </is>
      </c>
    </row>
    <row r="33">
      <c r="A33" s="4" t="n">
        <v>2</v>
      </c>
      <c r="B33" s="4" t="n">
        <v>9.52</v>
      </c>
      <c r="C33" s="4" t="inlineStr">
        <is>
          <t>MANUF</t>
        </is>
      </c>
      <c r="D33" s="4" t="inlineStr">
        <is>
          <t>Property Type</t>
        </is>
      </c>
    </row>
    <row r="34">
      <c r="A34" s="9" t="n">
        <v>21</v>
      </c>
      <c r="B34" s="9" t="n">
        <v>100</v>
      </c>
      <c r="D34" s="9" t="inlineStr">
        <is>
          <t>Total Property Type</t>
        </is>
      </c>
    </row>
    <row r="35">
      <c r="A35" s="4" t="n">
        <v>3</v>
      </c>
      <c r="B35" s="4" t="n">
        <v>14.29</v>
      </c>
      <c r="C35" s="4" t="inlineStr">
        <is>
          <t>5-9 years</t>
        </is>
      </c>
      <c r="D35" s="4" t="inlineStr">
        <is>
          <t>Age of Property</t>
        </is>
      </c>
    </row>
    <row r="36">
      <c r="A36" s="4" t="n">
        <v>3</v>
      </c>
      <c r="B36" s="4" t="n">
        <v>14.29</v>
      </c>
      <c r="C36" s="4" t="inlineStr">
        <is>
          <t>10-19 years</t>
        </is>
      </c>
      <c r="D36" s="4" t="inlineStr">
        <is>
          <t>Age of Property</t>
        </is>
      </c>
    </row>
    <row r="37">
      <c r="A37" s="4" t="n">
        <v>15</v>
      </c>
      <c r="B37" s="4" t="n">
        <v>71.43000000000001</v>
      </c>
      <c r="C37" s="4" t="inlineStr">
        <is>
          <t>20+ years</t>
        </is>
      </c>
      <c r="D37" s="4" t="inlineStr">
        <is>
          <t>Age of Property</t>
        </is>
      </c>
    </row>
    <row r="38">
      <c r="A38" s="9" t="n">
        <v>21</v>
      </c>
      <c r="B38" s="9" t="n">
        <v>100</v>
      </c>
      <c r="D38" s="9" t="inlineStr">
        <is>
          <t>Total Age of Property</t>
        </is>
      </c>
    </row>
    <row r="39">
      <c r="A39" s="4" t="n">
        <v>4</v>
      </c>
      <c r="B39" s="4" t="n">
        <v>19.05</v>
      </c>
      <c r="C39" s="4" t="inlineStr">
        <is>
          <t>Less than 100</t>
        </is>
      </c>
      <c r="D39" s="4" t="inlineStr">
        <is>
          <t>Property Size</t>
        </is>
      </c>
    </row>
    <row r="40">
      <c r="A40" s="4" t="n">
        <v>3</v>
      </c>
      <c r="B40" s="4" t="n">
        <v>14.29</v>
      </c>
      <c r="C40" s="4" t="inlineStr">
        <is>
          <t>100-199</t>
        </is>
      </c>
      <c r="D40" s="4" t="inlineStr">
        <is>
          <t>Property Size</t>
        </is>
      </c>
    </row>
    <row r="41">
      <c r="A41" s="4" t="n">
        <v>4</v>
      </c>
      <c r="B41" s="4" t="n">
        <v>19.05</v>
      </c>
      <c r="C41" s="4" t="inlineStr">
        <is>
          <t>200-299</t>
        </is>
      </c>
      <c r="D41" s="4" t="inlineStr">
        <is>
          <t>Property Size</t>
        </is>
      </c>
    </row>
    <row r="42">
      <c r="A42" s="4" t="n">
        <v>7</v>
      </c>
      <c r="B42" s="4" t="n">
        <v>33.33</v>
      </c>
      <c r="C42" s="4" t="inlineStr">
        <is>
          <t>300-399</t>
        </is>
      </c>
      <c r="D42" s="4" t="inlineStr">
        <is>
          <t>Property Size</t>
        </is>
      </c>
    </row>
    <row r="43">
      <c r="A43" s="4" t="n">
        <v>1</v>
      </c>
      <c r="B43" s="4" t="n">
        <v>4.76</v>
      </c>
      <c r="C43" s="4" t="inlineStr">
        <is>
          <t>400-499</t>
        </is>
      </c>
      <c r="D43" s="4" t="inlineStr">
        <is>
          <t>Property Size</t>
        </is>
      </c>
    </row>
    <row r="44">
      <c r="A44" s="4" t="n">
        <v>2</v>
      </c>
      <c r="B44" s="4" t="n">
        <v>9.52</v>
      </c>
      <c r="C44" s="4" t="inlineStr">
        <is>
          <t>500+</t>
        </is>
      </c>
      <c r="D44" s="4" t="inlineStr">
        <is>
          <t>Property Size</t>
        </is>
      </c>
    </row>
    <row r="45">
      <c r="A45" s="9" t="n">
        <v>21</v>
      </c>
      <c r="B45" s="9" t="n">
        <v>100</v>
      </c>
      <c r="D45" s="9" t="inlineStr">
        <is>
          <t>Total Property Size</t>
        </is>
      </c>
    </row>
    <row r="46">
      <c r="A46" s="4" t="n">
        <v>14</v>
      </c>
      <c r="B46" s="4" t="n">
        <v>66.67</v>
      </c>
      <c r="C46" s="4" t="inlineStr">
        <is>
          <t>AFFORDABLE</t>
        </is>
      </c>
      <c r="D46" s="4" t="inlineStr">
        <is>
          <t>Rent Type</t>
        </is>
      </c>
    </row>
    <row r="47">
      <c r="A47" s="4" t="n">
        <v>7</v>
      </c>
      <c r="B47" s="4" t="n">
        <v>33.33</v>
      </c>
      <c r="C47" s="4" t="inlineStr">
        <is>
          <t>MARKETRATE</t>
        </is>
      </c>
      <c r="D47" s="4" t="inlineStr">
        <is>
          <t>Rent Type</t>
        </is>
      </c>
    </row>
    <row r="48">
      <c r="A48" s="9" t="n">
        <v>21</v>
      </c>
      <c r="B48" s="9" t="n">
        <v>100</v>
      </c>
      <c r="D48" s="9" t="inlineStr">
        <is>
          <t>Total Rent Type</t>
        </is>
      </c>
    </row>
    <row r="49"/>
  </sheetData>
  <mergeCells count="2">
    <mergeCell ref="A19:D19"/>
    <mergeCell ref="A1:B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D70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15292</v>
      </c>
    </row>
    <row r="3">
      <c r="A3" s="6" t="inlineStr">
        <is>
          <t>Sample (Total number of properties)</t>
        </is>
      </c>
      <c r="B3" s="4" t="n">
        <v>111</v>
      </c>
    </row>
    <row r="4">
      <c r="A4" s="6" t="inlineStr">
        <is>
          <t>Average property taxes per unit</t>
        </is>
      </c>
      <c r="B4" s="7" t="n">
        <v>519</v>
      </c>
    </row>
    <row r="5">
      <c r="A5" s="6" t="inlineStr">
        <is>
          <t>Average payroll expenses per unit</t>
        </is>
      </c>
      <c r="B5" s="7" t="n">
        <v>1095</v>
      </c>
    </row>
    <row r="6">
      <c r="A6" s="6" t="inlineStr">
        <is>
          <t>Average capital expenditures per unit</t>
        </is>
      </c>
      <c r="B6" s="7" t="n">
        <v>245</v>
      </c>
    </row>
    <row r="7">
      <c r="A7" s="6" t="inlineStr">
        <is>
          <t>Average mortgage per unit</t>
        </is>
      </c>
      <c r="B7" s="7" t="n">
        <v>7116</v>
      </c>
    </row>
    <row r="8">
      <c r="A8" s="6" t="inlineStr">
        <is>
          <t>Average total operating expenses per unit</t>
        </is>
      </c>
      <c r="B8" s="7" t="n">
        <v>4171</v>
      </c>
    </row>
    <row r="9">
      <c r="A9" s="6" t="inlineStr">
        <is>
          <t>Average total expenses per unit</t>
        </is>
      </c>
      <c r="B9" s="7" t="n">
        <v>13146</v>
      </c>
    </row>
    <row r="10">
      <c r="A10" s="6" t="inlineStr">
        <is>
          <t>Average total profit per unit</t>
        </is>
      </c>
      <c r="B10" s="7" t="n">
        <v>1779</v>
      </c>
    </row>
    <row r="11">
      <c r="A11" s="6" t="inlineStr">
        <is>
          <t>Property taxes per dollar of rent</t>
        </is>
      </c>
      <c r="B11" s="4" t="inlineStr">
        <is>
          <t>3 cents</t>
        </is>
      </c>
    </row>
    <row r="12">
      <c r="A12" s="6" t="inlineStr">
        <is>
          <t>Payroll expenses per dollar of rent</t>
        </is>
      </c>
      <c r="B12" s="4" t="inlineStr">
        <is>
          <t>7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48 cents</t>
        </is>
      </c>
    </row>
    <row r="15">
      <c r="A15" s="6" t="inlineStr">
        <is>
          <t>Total operating expenses per dollar of rent</t>
        </is>
      </c>
      <c r="B15" s="4" t="inlineStr">
        <is>
          <t>28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12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17</v>
      </c>
      <c r="B21" s="4" t="n">
        <v>15.32</v>
      </c>
      <c r="C21" s="4" t="inlineStr">
        <is>
          <t>85015</t>
        </is>
      </c>
      <c r="D21" s="4" t="inlineStr">
        <is>
          <t>PROPERTYZIPCODE</t>
        </is>
      </c>
    </row>
    <row r="22">
      <c r="A22" s="4" t="n">
        <v>11</v>
      </c>
      <c r="B22" s="4" t="n">
        <v>9.91</v>
      </c>
      <c r="C22" s="4" t="inlineStr">
        <is>
          <t>85008</t>
        </is>
      </c>
      <c r="D22" s="4" t="inlineStr">
        <is>
          <t>PROPERTYZIPCODE</t>
        </is>
      </c>
    </row>
    <row r="23">
      <c r="A23" s="4" t="n">
        <v>11</v>
      </c>
      <c r="B23" s="4" t="n">
        <v>9.91</v>
      </c>
      <c r="C23" s="4" t="inlineStr">
        <is>
          <t>85301</t>
        </is>
      </c>
      <c r="D23" s="4" t="inlineStr">
        <is>
          <t>PROPERTYZIPCODE</t>
        </is>
      </c>
    </row>
    <row r="24">
      <c r="A24" s="4" t="n">
        <v>7</v>
      </c>
      <c r="B24" s="4" t="n">
        <v>6.31</v>
      </c>
      <c r="C24" s="4" t="inlineStr">
        <is>
          <t>85013</t>
        </is>
      </c>
      <c r="D24" s="4" t="inlineStr">
        <is>
          <t>PROPERTYZIPCODE</t>
        </is>
      </c>
    </row>
    <row r="25">
      <c r="A25" s="4" t="n">
        <v>6</v>
      </c>
      <c r="B25" s="4" t="n">
        <v>5.41</v>
      </c>
      <c r="C25" s="4" t="inlineStr">
        <is>
          <t>85006</t>
        </is>
      </c>
      <c r="D25" s="4" t="inlineStr">
        <is>
          <t>PROPERTYZIPCODE</t>
        </is>
      </c>
    </row>
    <row r="26">
      <c r="A26" s="4" t="n">
        <v>5</v>
      </c>
      <c r="B26" s="4" t="n">
        <v>4.5</v>
      </c>
      <c r="C26" s="4" t="inlineStr">
        <is>
          <t>85017</t>
        </is>
      </c>
      <c r="D26" s="4" t="inlineStr">
        <is>
          <t>PROPERTYZIPCODE</t>
        </is>
      </c>
    </row>
    <row r="27">
      <c r="A27" s="4" t="n">
        <v>4</v>
      </c>
      <c r="B27" s="4" t="n">
        <v>3.6</v>
      </c>
      <c r="C27" s="4" t="inlineStr">
        <is>
          <t>85009</t>
        </is>
      </c>
      <c r="D27" s="4" t="inlineStr">
        <is>
          <t>PROPERTYZIPCODE</t>
        </is>
      </c>
    </row>
    <row r="28">
      <c r="A28" s="4" t="n">
        <v>4</v>
      </c>
      <c r="B28" s="4" t="n">
        <v>3.6</v>
      </c>
      <c r="C28" s="4" t="inlineStr">
        <is>
          <t>85003</t>
        </is>
      </c>
      <c r="D28" s="4" t="inlineStr">
        <is>
          <t>PROPERTYZIPCODE</t>
        </is>
      </c>
    </row>
    <row r="29">
      <c r="A29" s="4" t="n">
        <v>4</v>
      </c>
      <c r="B29" s="4" t="n">
        <v>3.6</v>
      </c>
      <c r="C29" s="4" t="inlineStr">
        <is>
          <t>85283</t>
        </is>
      </c>
      <c r="D29" s="4" t="inlineStr">
        <is>
          <t>PROPERTYZIPCODE</t>
        </is>
      </c>
    </row>
    <row r="30">
      <c r="A30" s="4" t="n">
        <v>4</v>
      </c>
      <c r="B30" s="4" t="n">
        <v>3.6</v>
      </c>
      <c r="C30" s="4" t="inlineStr">
        <is>
          <t>85204</t>
        </is>
      </c>
      <c r="D30" s="4" t="inlineStr">
        <is>
          <t>PROPERTYZIPCODE</t>
        </is>
      </c>
    </row>
    <row r="31">
      <c r="A31" s="4" t="n">
        <v>4</v>
      </c>
      <c r="B31" s="4" t="n">
        <v>3.6</v>
      </c>
      <c r="C31" s="4" t="inlineStr">
        <is>
          <t>85014</t>
        </is>
      </c>
      <c r="D31" s="4" t="inlineStr">
        <is>
          <t>PROPERTYZIPCODE</t>
        </is>
      </c>
    </row>
    <row r="32">
      <c r="A32" s="4" t="n">
        <v>3</v>
      </c>
      <c r="B32" s="4" t="n">
        <v>2.7</v>
      </c>
      <c r="C32" s="4" t="inlineStr">
        <is>
          <t>85016</t>
        </is>
      </c>
      <c r="D32" s="4" t="inlineStr">
        <is>
          <t>PROPERTYZIPCODE</t>
        </is>
      </c>
    </row>
    <row r="33">
      <c r="A33" s="4" t="n">
        <v>3</v>
      </c>
      <c r="B33" s="4" t="n">
        <v>2.7</v>
      </c>
      <c r="C33" s="4" t="inlineStr">
        <is>
          <t>85019</t>
        </is>
      </c>
      <c r="D33" s="4" t="inlineStr">
        <is>
          <t>PROPERTYZIPCODE</t>
        </is>
      </c>
    </row>
    <row r="34">
      <c r="A34" s="4" t="n">
        <v>3</v>
      </c>
      <c r="B34" s="4" t="n">
        <v>2.7</v>
      </c>
      <c r="C34" s="4" t="inlineStr">
        <is>
          <t>85282</t>
        </is>
      </c>
      <c r="D34" s="4" t="inlineStr">
        <is>
          <t>PROPERTYZIPCODE</t>
        </is>
      </c>
    </row>
    <row r="35">
      <c r="A35" s="4" t="n">
        <v>3</v>
      </c>
      <c r="B35" s="4" t="n">
        <v>2.7</v>
      </c>
      <c r="C35" s="4" t="inlineStr">
        <is>
          <t>85042</t>
        </is>
      </c>
      <c r="D35" s="4" t="inlineStr">
        <is>
          <t>PROPERTYZIPCODE</t>
        </is>
      </c>
    </row>
    <row r="36">
      <c r="A36" s="4" t="n">
        <v>3</v>
      </c>
      <c r="B36" s="4" t="n">
        <v>2.7</v>
      </c>
      <c r="C36" s="4" t="inlineStr">
        <is>
          <t>85041</t>
        </is>
      </c>
      <c r="D36" s="4" t="inlineStr">
        <is>
          <t>PROPERTYZIPCODE</t>
        </is>
      </c>
    </row>
    <row r="37">
      <c r="A37" s="4" t="n">
        <v>2</v>
      </c>
      <c r="B37" s="4" t="n">
        <v>1.8</v>
      </c>
      <c r="C37" s="4" t="inlineStr">
        <is>
          <t>85035</t>
        </is>
      </c>
      <c r="D37" s="4" t="inlineStr">
        <is>
          <t>PROPERTYZIPCODE</t>
        </is>
      </c>
    </row>
    <row r="38">
      <c r="A38" s="4" t="n">
        <v>2</v>
      </c>
      <c r="B38" s="4" t="n">
        <v>1.8</v>
      </c>
      <c r="C38" s="4" t="inlineStr">
        <is>
          <t>85037</t>
        </is>
      </c>
      <c r="D38" s="4" t="inlineStr">
        <is>
          <t>PROPERTYZIPCODE</t>
        </is>
      </c>
    </row>
    <row r="39">
      <c r="A39" s="4" t="n">
        <v>2</v>
      </c>
      <c r="B39" s="4" t="n">
        <v>1.8</v>
      </c>
      <c r="C39" s="4" t="inlineStr">
        <is>
          <t>85007</t>
        </is>
      </c>
      <c r="D39" s="4" t="inlineStr">
        <is>
          <t>PROPERTYZIPCODE</t>
        </is>
      </c>
    </row>
    <row r="40">
      <c r="A40" s="4" t="n">
        <v>2</v>
      </c>
      <c r="B40" s="4" t="n">
        <v>1.8</v>
      </c>
      <c r="C40" s="4" t="inlineStr">
        <is>
          <t>85034</t>
        </is>
      </c>
      <c r="D40" s="4" t="inlineStr">
        <is>
          <t>PROPERTYZIPCODE</t>
        </is>
      </c>
    </row>
    <row r="41">
      <c r="A41" s="4" t="n">
        <v>2</v>
      </c>
      <c r="B41" s="4" t="n">
        <v>1.8</v>
      </c>
      <c r="C41" s="4" t="inlineStr">
        <is>
          <t>85031</t>
        </is>
      </c>
      <c r="D41" s="4" t="inlineStr">
        <is>
          <t>PROPERTYZIPCODE</t>
        </is>
      </c>
    </row>
    <row r="42">
      <c r="A42" s="4" t="n">
        <v>2</v>
      </c>
      <c r="B42" s="4" t="n">
        <v>1.8</v>
      </c>
      <c r="C42" s="4" t="inlineStr">
        <is>
          <t>85210</t>
        </is>
      </c>
      <c r="D42" s="4" t="inlineStr">
        <is>
          <t>PROPERTYZIPCODE</t>
        </is>
      </c>
    </row>
    <row r="43">
      <c r="A43" s="4" t="n">
        <v>2</v>
      </c>
      <c r="B43" s="4" t="n">
        <v>1.8</v>
      </c>
      <c r="C43" s="4" t="inlineStr">
        <is>
          <t>85004</t>
        </is>
      </c>
      <c r="D43" s="4" t="inlineStr">
        <is>
          <t>PROPERTYZIPCODE</t>
        </is>
      </c>
    </row>
    <row r="44">
      <c r="A44" s="4" t="n">
        <v>1</v>
      </c>
      <c r="B44" s="4" t="n">
        <v>0.9</v>
      </c>
      <c r="C44" s="4" t="inlineStr">
        <is>
          <t>85040</t>
        </is>
      </c>
      <c r="D44" s="4" t="inlineStr">
        <is>
          <t>PROPERTYZIPCODE</t>
        </is>
      </c>
    </row>
    <row r="45">
      <c r="A45" s="4" t="n">
        <v>1</v>
      </c>
      <c r="B45" s="4" t="n">
        <v>0.9</v>
      </c>
      <c r="C45" s="4" t="inlineStr">
        <is>
          <t>85012</t>
        </is>
      </c>
      <c r="D45" s="4" t="inlineStr">
        <is>
          <t>PROPERTYZIPCODE</t>
        </is>
      </c>
    </row>
    <row r="46">
      <c r="A46" s="4" t="n">
        <v>1</v>
      </c>
      <c r="B46" s="4" t="n">
        <v>0.9</v>
      </c>
      <c r="C46" s="4" t="inlineStr">
        <is>
          <t>85213</t>
        </is>
      </c>
      <c r="D46" s="4" t="inlineStr">
        <is>
          <t>PROPERTYZIPCODE</t>
        </is>
      </c>
    </row>
    <row r="47">
      <c r="A47" s="4" t="n">
        <v>1</v>
      </c>
      <c r="B47" s="4" t="n">
        <v>0.9</v>
      </c>
      <c r="C47" s="4" t="inlineStr">
        <is>
          <t>85202</t>
        </is>
      </c>
      <c r="D47" s="4" t="inlineStr">
        <is>
          <t>PROPERTYZIPCODE</t>
        </is>
      </c>
    </row>
    <row r="48">
      <c r="A48" s="4" t="n">
        <v>1</v>
      </c>
      <c r="B48" s="4" t="n">
        <v>0.9</v>
      </c>
      <c r="C48" s="4" t="inlineStr">
        <is>
          <t>6051</t>
        </is>
      </c>
      <c r="D48" s="4" t="inlineStr">
        <is>
          <t>PROPERTYZIPCODE</t>
        </is>
      </c>
    </row>
    <row r="49">
      <c r="A49" s="9" t="n">
        <v>111</v>
      </c>
      <c r="B49" s="9" t="n">
        <v>100</v>
      </c>
      <c r="D49" s="9" t="inlineStr">
        <is>
          <t>Total PROPERTYZIPCODE</t>
        </is>
      </c>
    </row>
    <row r="50">
      <c r="A50" s="4" t="n">
        <v>99</v>
      </c>
      <c r="B50" s="4" t="n">
        <v>89.19</v>
      </c>
      <c r="C50" s="4" t="inlineStr">
        <is>
          <t>GARDEN</t>
        </is>
      </c>
      <c r="D50" s="4" t="inlineStr">
        <is>
          <t>Property Type</t>
        </is>
      </c>
    </row>
    <row r="51">
      <c r="A51" s="4" t="n">
        <v>5</v>
      </c>
      <c r="B51" s="4" t="n">
        <v>4.5</v>
      </c>
      <c r="C51" s="4" t="inlineStr">
        <is>
          <t>MANUF</t>
        </is>
      </c>
      <c r="D51" s="4" t="inlineStr">
        <is>
          <t>Property Type</t>
        </is>
      </c>
    </row>
    <row r="52">
      <c r="A52" s="4" t="n">
        <v>4</v>
      </c>
      <c r="B52" s="4" t="n">
        <v>3.6</v>
      </c>
      <c r="C52" s="4" t="inlineStr">
        <is>
          <t>MIDRISE</t>
        </is>
      </c>
      <c r="D52" s="4" t="inlineStr">
        <is>
          <t>Property Type</t>
        </is>
      </c>
    </row>
    <row r="53">
      <c r="A53" s="4" t="n">
        <v>3</v>
      </c>
      <c r="B53" s="4" t="n">
        <v>2.7</v>
      </c>
      <c r="C53" s="4" t="inlineStr">
        <is>
          <t>SENIOR</t>
        </is>
      </c>
      <c r="D53" s="4" t="inlineStr">
        <is>
          <t>Property Type</t>
        </is>
      </c>
    </row>
    <row r="54">
      <c r="A54" s="9" t="n">
        <v>111</v>
      </c>
      <c r="B54" s="9" t="n">
        <v>100</v>
      </c>
      <c r="D54" s="9" t="inlineStr">
        <is>
          <t>Total Property Type</t>
        </is>
      </c>
    </row>
    <row r="55">
      <c r="A55" s="4" t="n">
        <v>19</v>
      </c>
      <c r="B55" s="4" t="n">
        <v>17.12</v>
      </c>
      <c r="C55" s="4" t="inlineStr">
        <is>
          <t>Less than 5 years</t>
        </is>
      </c>
      <c r="D55" s="4" t="inlineStr">
        <is>
          <t>Age of Property</t>
        </is>
      </c>
    </row>
    <row r="56">
      <c r="A56" s="4" t="n">
        <v>29</v>
      </c>
      <c r="B56" s="4" t="n">
        <v>26.13</v>
      </c>
      <c r="C56" s="4" t="inlineStr">
        <is>
          <t>5-9 years</t>
        </is>
      </c>
      <c r="D56" s="4" t="inlineStr">
        <is>
          <t>Age of Property</t>
        </is>
      </c>
    </row>
    <row r="57">
      <c r="A57" s="4" t="n">
        <v>11</v>
      </c>
      <c r="B57" s="4" t="n">
        <v>9.91</v>
      </c>
      <c r="C57" s="4" t="inlineStr">
        <is>
          <t>10-19 years</t>
        </is>
      </c>
      <c r="D57" s="4" t="inlineStr">
        <is>
          <t>Age of Property</t>
        </is>
      </c>
    </row>
    <row r="58">
      <c r="A58" s="4" t="n">
        <v>52</v>
      </c>
      <c r="B58" s="4" t="n">
        <v>46.85</v>
      </c>
      <c r="C58" s="4" t="inlineStr">
        <is>
          <t>20+ years</t>
        </is>
      </c>
      <c r="D58" s="4" t="inlineStr">
        <is>
          <t>Age of Property</t>
        </is>
      </c>
    </row>
    <row r="59">
      <c r="A59" s="9" t="n">
        <v>111</v>
      </c>
      <c r="B59" s="9" t="n">
        <v>100</v>
      </c>
      <c r="D59" s="9" t="inlineStr">
        <is>
          <t>Total Age of Property</t>
        </is>
      </c>
    </row>
    <row r="60">
      <c r="A60" s="4" t="n">
        <v>62</v>
      </c>
      <c r="B60" s="4" t="n">
        <v>55.86</v>
      </c>
      <c r="C60" s="4" t="inlineStr">
        <is>
          <t>Less than 100</t>
        </is>
      </c>
      <c r="D60" s="4" t="inlineStr">
        <is>
          <t>Property Size</t>
        </is>
      </c>
    </row>
    <row r="61">
      <c r="A61" s="4" t="n">
        <v>16</v>
      </c>
      <c r="B61" s="4" t="n">
        <v>14.41</v>
      </c>
      <c r="C61" s="4" t="inlineStr">
        <is>
          <t>100-199</t>
        </is>
      </c>
      <c r="D61" s="4" t="inlineStr">
        <is>
          <t>Property Size</t>
        </is>
      </c>
    </row>
    <row r="62">
      <c r="A62" s="4" t="n">
        <v>17</v>
      </c>
      <c r="B62" s="4" t="n">
        <v>15.32</v>
      </c>
      <c r="C62" s="4" t="inlineStr">
        <is>
          <t>200-299</t>
        </is>
      </c>
      <c r="D62" s="4" t="inlineStr">
        <is>
          <t>Property Size</t>
        </is>
      </c>
    </row>
    <row r="63">
      <c r="A63" s="4" t="n">
        <v>6</v>
      </c>
      <c r="B63" s="4" t="n">
        <v>5.41</v>
      </c>
      <c r="C63" s="4" t="inlineStr">
        <is>
          <t>300-399</t>
        </is>
      </c>
      <c r="D63" s="4" t="inlineStr">
        <is>
          <t>Property Size</t>
        </is>
      </c>
    </row>
    <row r="64">
      <c r="A64" s="4" t="n">
        <v>8</v>
      </c>
      <c r="B64" s="4" t="n">
        <v>7.21</v>
      </c>
      <c r="C64" s="4" t="inlineStr">
        <is>
          <t>400-499</t>
        </is>
      </c>
      <c r="D64" s="4" t="inlineStr">
        <is>
          <t>Property Size</t>
        </is>
      </c>
    </row>
    <row r="65">
      <c r="A65" s="4" t="n">
        <v>2</v>
      </c>
      <c r="B65" s="4" t="n">
        <v>1.8</v>
      </c>
      <c r="C65" s="4" t="inlineStr">
        <is>
          <t>500+</t>
        </is>
      </c>
      <c r="D65" s="4" t="inlineStr">
        <is>
          <t>Property Size</t>
        </is>
      </c>
    </row>
    <row r="66">
      <c r="A66" s="9" t="n">
        <v>111</v>
      </c>
      <c r="B66" s="9" t="n">
        <v>100</v>
      </c>
      <c r="D66" s="9" t="inlineStr">
        <is>
          <t>Total Property Size</t>
        </is>
      </c>
    </row>
    <row r="67">
      <c r="A67" s="4" t="n">
        <v>56</v>
      </c>
      <c r="B67" s="4" t="n">
        <v>50.45</v>
      </c>
      <c r="C67" s="4" t="inlineStr">
        <is>
          <t>MARKETRATE</t>
        </is>
      </c>
      <c r="D67" s="4" t="inlineStr">
        <is>
          <t>Rent Type</t>
        </is>
      </c>
    </row>
    <row r="68">
      <c r="A68" s="4" t="n">
        <v>55</v>
      </c>
      <c r="B68" s="4" t="n">
        <v>49.55</v>
      </c>
      <c r="C68" s="4" t="inlineStr">
        <is>
          <t>AFFORDABLE</t>
        </is>
      </c>
      <c r="D68" s="4" t="inlineStr">
        <is>
          <t>Rent Type</t>
        </is>
      </c>
    </row>
    <row r="69">
      <c r="A69" s="9" t="n">
        <v>111</v>
      </c>
      <c r="B69" s="9" t="n">
        <v>100</v>
      </c>
      <c r="D69" s="9" t="inlineStr">
        <is>
          <t>Total Rent Type</t>
        </is>
      </c>
    </row>
    <row r="70"/>
  </sheetData>
  <mergeCells count="2">
    <mergeCell ref="A19:D19"/>
    <mergeCell ref="A1:B1"/>
  </mergeCells>
  <pageMargins left="0.75" right="0.75" top="1" bottom="1" header="0.5" footer="0.5"/>
</worksheet>
</file>

<file path=xl/worksheets/sheet80.xml><?xml version="1.0" encoding="utf-8"?>
<worksheet xmlns="http://schemas.openxmlformats.org/spreadsheetml/2006/main">
  <sheetPr>
    <outlinePr summaryBelow="1" summaryRight="1"/>
    <pageSetUpPr/>
  </sheetPr>
  <dimension ref="A1:D60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8025</v>
      </c>
    </row>
    <row r="3">
      <c r="A3" s="6" t="inlineStr">
        <is>
          <t>Sample (Total number of properties)</t>
        </is>
      </c>
      <c r="B3" s="4" t="n">
        <v>47</v>
      </c>
    </row>
    <row r="4">
      <c r="A4" s="6" t="inlineStr">
        <is>
          <t>Average property taxes per unit</t>
        </is>
      </c>
      <c r="B4" s="7" t="n">
        <v>1761</v>
      </c>
    </row>
    <row r="5">
      <c r="A5" s="6" t="inlineStr">
        <is>
          <t>Average payroll expenses per unit</t>
        </is>
      </c>
      <c r="B5" s="7" t="n">
        <v>1348</v>
      </c>
    </row>
    <row r="6">
      <c r="A6" s="6" t="inlineStr">
        <is>
          <t>Average capital expenditures per unit</t>
        </is>
      </c>
      <c r="B6" s="7" t="n">
        <v>229</v>
      </c>
    </row>
    <row r="7">
      <c r="A7" s="6" t="inlineStr">
        <is>
          <t>Average mortgage per unit</t>
        </is>
      </c>
      <c r="B7" s="7" t="n">
        <v>7090</v>
      </c>
    </row>
    <row r="8">
      <c r="A8" s="6" t="inlineStr">
        <is>
          <t>Average total operating expenses per unit</t>
        </is>
      </c>
      <c r="B8" s="7" t="n">
        <v>5333</v>
      </c>
    </row>
    <row r="9">
      <c r="A9" s="6" t="inlineStr">
        <is>
          <t>Average total expenses per unit</t>
        </is>
      </c>
      <c r="B9" s="7" t="n">
        <v>15762</v>
      </c>
    </row>
    <row r="10">
      <c r="A10" s="6" t="inlineStr">
        <is>
          <t>Average total profit per unit</t>
        </is>
      </c>
      <c r="B10" s="7" t="n">
        <v>1773</v>
      </c>
    </row>
    <row r="11">
      <c r="A11" s="6" t="inlineStr">
        <is>
          <t>Property taxes per dollar of rent</t>
        </is>
      </c>
      <c r="B11" s="4" t="inlineStr">
        <is>
          <t>10 cents</t>
        </is>
      </c>
    </row>
    <row r="12">
      <c r="A12" s="6" t="inlineStr">
        <is>
          <t>Payroll expenses per dollar of rent</t>
        </is>
      </c>
      <c r="B12" s="4" t="inlineStr">
        <is>
          <t>8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40 cents</t>
        </is>
      </c>
    </row>
    <row r="15">
      <c r="A15" s="6" t="inlineStr">
        <is>
          <t>Total operating expenses per dollar of rent</t>
        </is>
      </c>
      <c r="B15" s="4" t="inlineStr">
        <is>
          <t>30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7</v>
      </c>
      <c r="B21" s="4" t="n">
        <v>14.89</v>
      </c>
      <c r="C21" s="4" t="inlineStr">
        <is>
          <t>33781</t>
        </is>
      </c>
      <c r="D21" s="4" t="inlineStr">
        <is>
          <t>PROPERTYZIPCODE</t>
        </is>
      </c>
    </row>
    <row r="22">
      <c r="A22" s="4" t="n">
        <v>4</v>
      </c>
      <c r="B22" s="4" t="n">
        <v>8.51</v>
      </c>
      <c r="C22" s="4" t="inlineStr">
        <is>
          <t>33707</t>
        </is>
      </c>
      <c r="D22" s="4" t="inlineStr">
        <is>
          <t>PROPERTYZIPCODE</t>
        </is>
      </c>
    </row>
    <row r="23">
      <c r="A23" s="4" t="n">
        <v>4</v>
      </c>
      <c r="B23" s="4" t="n">
        <v>8.51</v>
      </c>
      <c r="C23" s="4" t="inlineStr">
        <is>
          <t>33771</t>
        </is>
      </c>
      <c r="D23" s="4" t="inlineStr">
        <is>
          <t>PROPERTYZIPCODE</t>
        </is>
      </c>
    </row>
    <row r="24">
      <c r="A24" s="4" t="n">
        <v>4</v>
      </c>
      <c r="B24" s="4" t="n">
        <v>8.51</v>
      </c>
      <c r="C24" s="4" t="inlineStr">
        <is>
          <t>33765</t>
        </is>
      </c>
      <c r="D24" s="4" t="inlineStr">
        <is>
          <t>PROPERTYZIPCODE</t>
        </is>
      </c>
    </row>
    <row r="25">
      <c r="A25" s="4" t="n">
        <v>3</v>
      </c>
      <c r="B25" s="4" t="n">
        <v>6.38</v>
      </c>
      <c r="C25" s="4" t="inlineStr">
        <is>
          <t>33760</t>
        </is>
      </c>
      <c r="D25" s="4" t="inlineStr">
        <is>
          <t>PROPERTYZIPCODE</t>
        </is>
      </c>
    </row>
    <row r="26">
      <c r="A26" s="4" t="n">
        <v>3</v>
      </c>
      <c r="B26" s="4" t="n">
        <v>6.38</v>
      </c>
      <c r="C26" s="4" t="inlineStr">
        <is>
          <t>33759</t>
        </is>
      </c>
      <c r="D26" s="4" t="inlineStr">
        <is>
          <t>PROPERTYZIPCODE</t>
        </is>
      </c>
    </row>
    <row r="27">
      <c r="A27" s="4" t="n">
        <v>3</v>
      </c>
      <c r="B27" s="4" t="n">
        <v>6.38</v>
      </c>
      <c r="C27" s="4" t="inlineStr">
        <is>
          <t>33756</t>
        </is>
      </c>
      <c r="D27" s="4" t="inlineStr">
        <is>
          <t>PROPERTYZIPCODE</t>
        </is>
      </c>
    </row>
    <row r="28">
      <c r="A28" s="4" t="n">
        <v>3</v>
      </c>
      <c r="B28" s="4" t="n">
        <v>6.38</v>
      </c>
      <c r="C28" s="4" t="inlineStr">
        <is>
          <t>33710</t>
        </is>
      </c>
      <c r="D28" s="4" t="inlineStr">
        <is>
          <t>PROPERTYZIPCODE</t>
        </is>
      </c>
    </row>
    <row r="29">
      <c r="A29" s="4" t="n">
        <v>3</v>
      </c>
      <c r="B29" s="4" t="n">
        <v>6.38</v>
      </c>
      <c r="C29" s="4" t="inlineStr">
        <is>
          <t>33782</t>
        </is>
      </c>
      <c r="D29" s="4" t="inlineStr">
        <is>
          <t>PROPERTYZIPCODE</t>
        </is>
      </c>
    </row>
    <row r="30">
      <c r="A30" s="4" t="n">
        <v>2</v>
      </c>
      <c r="B30" s="4" t="n">
        <v>4.26</v>
      </c>
      <c r="C30" s="4" t="inlineStr">
        <is>
          <t>33764</t>
        </is>
      </c>
      <c r="D30" s="4" t="inlineStr">
        <is>
          <t>PROPERTYZIPCODE</t>
        </is>
      </c>
    </row>
    <row r="31">
      <c r="A31" s="4" t="n">
        <v>2</v>
      </c>
      <c r="B31" s="4" t="n">
        <v>4.26</v>
      </c>
      <c r="C31" s="4" t="inlineStr">
        <is>
          <t>33709</t>
        </is>
      </c>
      <c r="D31" s="4" t="inlineStr">
        <is>
          <t>PROPERTYZIPCODE</t>
        </is>
      </c>
    </row>
    <row r="32">
      <c r="A32" s="4" t="n">
        <v>2</v>
      </c>
      <c r="B32" s="4" t="n">
        <v>4.26</v>
      </c>
      <c r="C32" s="4" t="inlineStr">
        <is>
          <t>34698</t>
        </is>
      </c>
      <c r="D32" s="4" t="inlineStr">
        <is>
          <t>PROPERTYZIPCODE</t>
        </is>
      </c>
    </row>
    <row r="33">
      <c r="A33" s="4" t="n">
        <v>2</v>
      </c>
      <c r="B33" s="4" t="n">
        <v>4.26</v>
      </c>
      <c r="C33" s="4" t="inlineStr">
        <is>
          <t>34684</t>
        </is>
      </c>
      <c r="D33" s="4" t="inlineStr">
        <is>
          <t>PROPERTYZIPCODE</t>
        </is>
      </c>
    </row>
    <row r="34">
      <c r="A34" s="4" t="n">
        <v>1</v>
      </c>
      <c r="B34" s="4" t="n">
        <v>2.13</v>
      </c>
      <c r="C34" s="4" t="inlineStr">
        <is>
          <t>33772</t>
        </is>
      </c>
      <c r="D34" s="4" t="inlineStr">
        <is>
          <t>PROPERTYZIPCODE</t>
        </is>
      </c>
    </row>
    <row r="35">
      <c r="A35" s="4" t="n">
        <v>1</v>
      </c>
      <c r="B35" s="4" t="n">
        <v>2.13</v>
      </c>
      <c r="C35" s="4" t="inlineStr">
        <is>
          <t>33777</t>
        </is>
      </c>
      <c r="D35" s="4" t="inlineStr">
        <is>
          <t>PROPERTYZIPCODE</t>
        </is>
      </c>
    </row>
    <row r="36">
      <c r="A36" s="4" t="n">
        <v>1</v>
      </c>
      <c r="B36" s="4" t="n">
        <v>2.13</v>
      </c>
      <c r="C36" s="4" t="inlineStr">
        <is>
          <t>33763</t>
        </is>
      </c>
      <c r="D36" s="4" t="inlineStr">
        <is>
          <t>PROPERTYZIPCODE</t>
        </is>
      </c>
    </row>
    <row r="37">
      <c r="A37" s="4" t="n">
        <v>1</v>
      </c>
      <c r="B37" s="4" t="n">
        <v>2.13</v>
      </c>
      <c r="C37" s="4" t="inlineStr">
        <is>
          <t>33773</t>
        </is>
      </c>
      <c r="D37" s="4" t="inlineStr">
        <is>
          <t>PROPERTYZIPCODE</t>
        </is>
      </c>
    </row>
    <row r="38">
      <c r="A38" s="4" t="n">
        <v>1</v>
      </c>
      <c r="B38" s="4" t="n">
        <v>2.13</v>
      </c>
      <c r="C38" s="4" t="inlineStr">
        <is>
          <t>33755</t>
        </is>
      </c>
      <c r="D38" s="4" t="inlineStr">
        <is>
          <t>PROPERTYZIPCODE</t>
        </is>
      </c>
    </row>
    <row r="39">
      <c r="A39" s="9" t="n">
        <v>47</v>
      </c>
      <c r="B39" s="9" t="n">
        <v>100</v>
      </c>
      <c r="D39" s="9" t="inlineStr">
        <is>
          <t>Total PROPERTYZIPCODE</t>
        </is>
      </c>
    </row>
    <row r="40">
      <c r="A40" s="4" t="n">
        <v>35</v>
      </c>
      <c r="B40" s="4" t="n">
        <v>74.47</v>
      </c>
      <c r="C40" s="4" t="inlineStr">
        <is>
          <t>GARDEN</t>
        </is>
      </c>
      <c r="D40" s="4" t="inlineStr">
        <is>
          <t>Property Type</t>
        </is>
      </c>
    </row>
    <row r="41">
      <c r="A41" s="4" t="n">
        <v>8</v>
      </c>
      <c r="B41" s="4" t="n">
        <v>17.02</v>
      </c>
      <c r="C41" s="4" t="inlineStr">
        <is>
          <t>MANUF</t>
        </is>
      </c>
      <c r="D41" s="4" t="inlineStr">
        <is>
          <t>Property Type</t>
        </is>
      </c>
    </row>
    <row r="42">
      <c r="A42" s="4" t="n">
        <v>2</v>
      </c>
      <c r="B42" s="4" t="n">
        <v>4.26</v>
      </c>
      <c r="C42" s="4" t="inlineStr">
        <is>
          <t>MIDRISE</t>
        </is>
      </c>
      <c r="D42" s="4" t="inlineStr">
        <is>
          <t>Property Type</t>
        </is>
      </c>
    </row>
    <row r="43">
      <c r="A43" s="4" t="n">
        <v>1</v>
      </c>
      <c r="B43" s="4" t="n">
        <v>2.13</v>
      </c>
      <c r="C43" s="4" t="inlineStr">
        <is>
          <t>SENIOR</t>
        </is>
      </c>
      <c r="D43" s="4" t="inlineStr">
        <is>
          <t>Property Type</t>
        </is>
      </c>
    </row>
    <row r="44">
      <c r="A44" s="4" t="n">
        <v>1</v>
      </c>
      <c r="B44" s="4" t="n">
        <v>2.13</v>
      </c>
      <c r="C44" s="4" t="inlineStr">
        <is>
          <t>HIRISE</t>
        </is>
      </c>
      <c r="D44" s="4" t="inlineStr">
        <is>
          <t>Property Type</t>
        </is>
      </c>
    </row>
    <row r="45">
      <c r="A45" s="9" t="n">
        <v>47</v>
      </c>
      <c r="B45" s="9" t="n">
        <v>100</v>
      </c>
      <c r="D45" s="9" t="inlineStr">
        <is>
          <t>Total Property Type</t>
        </is>
      </c>
    </row>
    <row r="46">
      <c r="A46" s="4" t="n">
        <v>4</v>
      </c>
      <c r="B46" s="4" t="n">
        <v>8.51</v>
      </c>
      <c r="C46" s="4" t="inlineStr">
        <is>
          <t>Less than 5 years</t>
        </is>
      </c>
      <c r="D46" s="4" t="inlineStr">
        <is>
          <t>Age of Property</t>
        </is>
      </c>
    </row>
    <row r="47">
      <c r="A47" s="4" t="n">
        <v>9</v>
      </c>
      <c r="B47" s="4" t="n">
        <v>19.15</v>
      </c>
      <c r="C47" s="4" t="inlineStr">
        <is>
          <t>5-9 years</t>
        </is>
      </c>
      <c r="D47" s="4" t="inlineStr">
        <is>
          <t>Age of Property</t>
        </is>
      </c>
    </row>
    <row r="48">
      <c r="A48" s="4" t="n">
        <v>8</v>
      </c>
      <c r="B48" s="4" t="n">
        <v>17.02</v>
      </c>
      <c r="C48" s="4" t="inlineStr">
        <is>
          <t>10-19 years</t>
        </is>
      </c>
      <c r="D48" s="4" t="inlineStr">
        <is>
          <t>Age of Property</t>
        </is>
      </c>
    </row>
    <row r="49">
      <c r="A49" s="4" t="n">
        <v>26</v>
      </c>
      <c r="B49" s="4" t="n">
        <v>55.32</v>
      </c>
      <c r="C49" s="4" t="inlineStr">
        <is>
          <t>20+ years</t>
        </is>
      </c>
      <c r="D49" s="4" t="inlineStr">
        <is>
          <t>Age of Property</t>
        </is>
      </c>
    </row>
    <row r="50">
      <c r="A50" s="9" t="n">
        <v>47</v>
      </c>
      <c r="B50" s="9" t="n">
        <v>100</v>
      </c>
      <c r="D50" s="9" t="inlineStr">
        <is>
          <t>Total Age of Property</t>
        </is>
      </c>
    </row>
    <row r="51">
      <c r="A51" s="4" t="n">
        <v>20</v>
      </c>
      <c r="B51" s="4" t="n">
        <v>42.55</v>
      </c>
      <c r="C51" s="4" t="inlineStr">
        <is>
          <t>Less than 100</t>
        </is>
      </c>
      <c r="D51" s="4" t="inlineStr">
        <is>
          <t>Property Size</t>
        </is>
      </c>
    </row>
    <row r="52">
      <c r="A52" s="4" t="n">
        <v>7</v>
      </c>
      <c r="B52" s="4" t="n">
        <v>14.89</v>
      </c>
      <c r="C52" s="4" t="inlineStr">
        <is>
          <t>100-199</t>
        </is>
      </c>
      <c r="D52" s="4" t="inlineStr">
        <is>
          <t>Property Size</t>
        </is>
      </c>
    </row>
    <row r="53">
      <c r="A53" s="4" t="n">
        <v>10</v>
      </c>
      <c r="B53" s="4" t="n">
        <v>21.28</v>
      </c>
      <c r="C53" s="4" t="inlineStr">
        <is>
          <t>200-299</t>
        </is>
      </c>
      <c r="D53" s="4" t="inlineStr">
        <is>
          <t>Property Size</t>
        </is>
      </c>
    </row>
    <row r="54">
      <c r="A54" s="4" t="n">
        <v>9</v>
      </c>
      <c r="B54" s="4" t="n">
        <v>19.15</v>
      </c>
      <c r="C54" s="4" t="inlineStr">
        <is>
          <t>300-399</t>
        </is>
      </c>
      <c r="D54" s="4" t="inlineStr">
        <is>
          <t>Property Size</t>
        </is>
      </c>
    </row>
    <row r="55">
      <c r="A55" s="4" t="n">
        <v>1</v>
      </c>
      <c r="B55" s="4" t="n">
        <v>2.13</v>
      </c>
      <c r="C55" s="4" t="inlineStr">
        <is>
          <t>400-499</t>
        </is>
      </c>
      <c r="D55" s="4" t="inlineStr">
        <is>
          <t>Property Size</t>
        </is>
      </c>
    </row>
    <row r="56">
      <c r="A56" s="9" t="n">
        <v>47</v>
      </c>
      <c r="B56" s="9" t="n">
        <v>100</v>
      </c>
      <c r="D56" s="9" t="inlineStr">
        <is>
          <t>Total Property Size</t>
        </is>
      </c>
    </row>
    <row r="57">
      <c r="A57" s="4" t="n">
        <v>26</v>
      </c>
      <c r="B57" s="4" t="n">
        <v>55.32</v>
      </c>
      <c r="C57" s="4" t="inlineStr">
        <is>
          <t>MARKETRATE</t>
        </is>
      </c>
      <c r="D57" s="4" t="inlineStr">
        <is>
          <t>Rent Type</t>
        </is>
      </c>
    </row>
    <row r="58">
      <c r="A58" s="4" t="n">
        <v>21</v>
      </c>
      <c r="B58" s="4" t="n">
        <v>44.68</v>
      </c>
      <c r="C58" s="4" t="inlineStr">
        <is>
          <t>AFFORDABLE</t>
        </is>
      </c>
      <c r="D58" s="4" t="inlineStr">
        <is>
          <t>Rent Type</t>
        </is>
      </c>
    </row>
    <row r="59">
      <c r="A59" s="9" t="n">
        <v>47</v>
      </c>
      <c r="B59" s="9" t="n">
        <v>100</v>
      </c>
      <c r="D59" s="9" t="inlineStr">
        <is>
          <t>Total Rent Type</t>
        </is>
      </c>
    </row>
    <row r="60"/>
  </sheetData>
  <mergeCells count="2">
    <mergeCell ref="A19:D19"/>
    <mergeCell ref="A1:B1"/>
  </mergeCells>
  <pageMargins left="0.75" right="0.75" top="1" bottom="1" header="0.5" footer="0.5"/>
</worksheet>
</file>

<file path=xl/worksheets/sheet81.xml><?xml version="1.0" encoding="utf-8"?>
<worksheet xmlns="http://schemas.openxmlformats.org/spreadsheetml/2006/main">
  <sheetPr>
    <outlinePr summaryBelow="1" summaryRight="1"/>
    <pageSetUpPr/>
  </sheetPr>
  <dimension ref="A1:D68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14829</v>
      </c>
    </row>
    <row r="3">
      <c r="A3" s="6" t="inlineStr">
        <is>
          <t>Sample (Total number of properties)</t>
        </is>
      </c>
      <c r="B3" s="4" t="n">
        <v>77</v>
      </c>
    </row>
    <row r="4">
      <c r="A4" s="6" t="inlineStr">
        <is>
          <t>Average property taxes per unit</t>
        </is>
      </c>
      <c r="B4" s="7" t="n">
        <v>1659</v>
      </c>
    </row>
    <row r="5">
      <c r="A5" s="6" t="inlineStr">
        <is>
          <t>Average payroll expenses per unit</t>
        </is>
      </c>
      <c r="B5" s="7" t="n">
        <v>1465</v>
      </c>
    </row>
    <row r="6">
      <c r="A6" s="6" t="inlineStr">
        <is>
          <t>Average capital expenditures per unit</t>
        </is>
      </c>
      <c r="B6" s="7" t="n">
        <v>265</v>
      </c>
    </row>
    <row r="7">
      <c r="A7" s="6" t="inlineStr">
        <is>
          <t>Average mortgage per unit</t>
        </is>
      </c>
      <c r="B7" s="7" t="n">
        <v>7461</v>
      </c>
    </row>
    <row r="8">
      <c r="A8" s="6" t="inlineStr">
        <is>
          <t>Average total operating expenses per unit</t>
        </is>
      </c>
      <c r="B8" s="7" t="n">
        <v>5520</v>
      </c>
    </row>
    <row r="9">
      <c r="A9" s="6" t="inlineStr">
        <is>
          <t>Average total expenses per unit</t>
        </is>
      </c>
      <c r="B9" s="7" t="n">
        <v>16368</v>
      </c>
    </row>
    <row r="10">
      <c r="A10" s="6" t="inlineStr">
        <is>
          <t>Average total profit per unit</t>
        </is>
      </c>
      <c r="B10" s="7" t="n">
        <v>1865</v>
      </c>
    </row>
    <row r="11">
      <c r="A11" s="6" t="inlineStr">
        <is>
          <t>Property taxes per dollar of rent</t>
        </is>
      </c>
      <c r="B11" s="4" t="inlineStr">
        <is>
          <t>9 cents</t>
        </is>
      </c>
    </row>
    <row r="12">
      <c r="A12" s="6" t="inlineStr">
        <is>
          <t>Payroll expenses per dollar of rent</t>
        </is>
      </c>
      <c r="B12" s="4" t="inlineStr">
        <is>
          <t>8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41 cents</t>
        </is>
      </c>
    </row>
    <row r="15">
      <c r="A15" s="6" t="inlineStr">
        <is>
          <t>Total operating expenses per dollar of rent</t>
        </is>
      </c>
      <c r="B15" s="4" t="inlineStr">
        <is>
          <t>30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10</v>
      </c>
      <c r="B21" s="4" t="n">
        <v>12.99</v>
      </c>
      <c r="C21" s="4" t="inlineStr">
        <is>
          <t>33614</t>
        </is>
      </c>
      <c r="D21" s="4" t="inlineStr">
        <is>
          <t>PROPERTYZIPCODE</t>
        </is>
      </c>
    </row>
    <row r="22">
      <c r="A22" s="4" t="n">
        <v>9</v>
      </c>
      <c r="B22" s="4" t="n">
        <v>11.69</v>
      </c>
      <c r="C22" s="4" t="inlineStr">
        <is>
          <t>33578</t>
        </is>
      </c>
      <c r="D22" s="4" t="inlineStr">
        <is>
          <t>PROPERTYZIPCODE</t>
        </is>
      </c>
    </row>
    <row r="23">
      <c r="A23" s="4" t="n">
        <v>7</v>
      </c>
      <c r="B23" s="4" t="n">
        <v>9.09</v>
      </c>
      <c r="C23" s="4" t="inlineStr">
        <is>
          <t>33701</t>
        </is>
      </c>
      <c r="D23" s="4" t="inlineStr">
        <is>
          <t>PROPERTYZIPCODE</t>
        </is>
      </c>
    </row>
    <row r="24">
      <c r="A24" s="4" t="n">
        <v>5</v>
      </c>
      <c r="B24" s="4" t="n">
        <v>6.49</v>
      </c>
      <c r="C24" s="4" t="inlineStr">
        <is>
          <t>33607</t>
        </is>
      </c>
      <c r="D24" s="4" t="inlineStr">
        <is>
          <t>PROPERTYZIPCODE</t>
        </is>
      </c>
    </row>
    <row r="25">
      <c r="A25" s="4" t="n">
        <v>5</v>
      </c>
      <c r="B25" s="4" t="n">
        <v>6.49</v>
      </c>
      <c r="C25" s="4" t="inlineStr">
        <is>
          <t>33611</t>
        </is>
      </c>
      <c r="D25" s="4" t="inlineStr">
        <is>
          <t>PROPERTYZIPCODE</t>
        </is>
      </c>
    </row>
    <row r="26">
      <c r="A26" s="4" t="n">
        <v>4</v>
      </c>
      <c r="B26" s="4" t="n">
        <v>5.19</v>
      </c>
      <c r="C26" s="4" t="inlineStr">
        <is>
          <t>33617</t>
        </is>
      </c>
      <c r="D26" s="4" t="inlineStr">
        <is>
          <t>PROPERTYZIPCODE</t>
        </is>
      </c>
    </row>
    <row r="27">
      <c r="A27" s="4" t="n">
        <v>4</v>
      </c>
      <c r="B27" s="4" t="n">
        <v>5.19</v>
      </c>
      <c r="C27" s="4" t="inlineStr">
        <is>
          <t>33712</t>
        </is>
      </c>
      <c r="D27" s="4" t="inlineStr">
        <is>
          <t>PROPERTYZIPCODE</t>
        </is>
      </c>
    </row>
    <row r="28">
      <c r="A28" s="4" t="n">
        <v>4</v>
      </c>
      <c r="B28" s="4" t="n">
        <v>5.19</v>
      </c>
      <c r="C28" s="4" t="inlineStr">
        <is>
          <t>33615</t>
        </is>
      </c>
      <c r="D28" s="4" t="inlineStr">
        <is>
          <t>PROPERTYZIPCODE</t>
        </is>
      </c>
    </row>
    <row r="29">
      <c r="A29" s="4" t="n">
        <v>4</v>
      </c>
      <c r="B29" s="4" t="n">
        <v>5.19</v>
      </c>
      <c r="C29" s="4" t="inlineStr">
        <is>
          <t>33609</t>
        </is>
      </c>
      <c r="D29" s="4" t="inlineStr">
        <is>
          <t>PROPERTYZIPCODE</t>
        </is>
      </c>
    </row>
    <row r="30">
      <c r="A30" s="4" t="n">
        <v>3</v>
      </c>
      <c r="B30" s="4" t="n">
        <v>3.9</v>
      </c>
      <c r="C30" s="4" t="inlineStr">
        <is>
          <t>33716</t>
        </is>
      </c>
      <c r="D30" s="4" t="inlineStr">
        <is>
          <t>PROPERTYZIPCODE</t>
        </is>
      </c>
    </row>
    <row r="31">
      <c r="A31" s="4" t="n">
        <v>3</v>
      </c>
      <c r="B31" s="4" t="n">
        <v>3.9</v>
      </c>
      <c r="C31" s="4" t="inlineStr">
        <is>
          <t>33704</t>
        </is>
      </c>
      <c r="D31" s="4" t="inlineStr">
        <is>
          <t>PROPERTYZIPCODE</t>
        </is>
      </c>
    </row>
    <row r="32">
      <c r="A32" s="4" t="n">
        <v>2</v>
      </c>
      <c r="B32" s="4" t="n">
        <v>2.6</v>
      </c>
      <c r="C32" s="4" t="inlineStr">
        <is>
          <t>33610</t>
        </is>
      </c>
      <c r="D32" s="4" t="inlineStr">
        <is>
          <t>PROPERTYZIPCODE</t>
        </is>
      </c>
    </row>
    <row r="33">
      <c r="A33" s="4" t="n">
        <v>2</v>
      </c>
      <c r="B33" s="4" t="n">
        <v>2.6</v>
      </c>
      <c r="C33" s="4" t="inlineStr">
        <is>
          <t>33702</t>
        </is>
      </c>
      <c r="D33" s="4" t="inlineStr">
        <is>
          <t>PROPERTYZIPCODE</t>
        </is>
      </c>
    </row>
    <row r="34">
      <c r="A34" s="4" t="n">
        <v>2</v>
      </c>
      <c r="B34" s="4" t="n">
        <v>2.6</v>
      </c>
      <c r="C34" s="4" t="inlineStr">
        <is>
          <t>33602</t>
        </is>
      </c>
      <c r="D34" s="4" t="inlineStr">
        <is>
          <t>PROPERTYZIPCODE</t>
        </is>
      </c>
    </row>
    <row r="35">
      <c r="A35" s="4" t="n">
        <v>2</v>
      </c>
      <c r="B35" s="4" t="n">
        <v>2.6</v>
      </c>
      <c r="C35" s="4" t="inlineStr">
        <is>
          <t>33570</t>
        </is>
      </c>
      <c r="D35" s="4" t="inlineStr">
        <is>
          <t>PROPERTYZIPCODE</t>
        </is>
      </c>
    </row>
    <row r="36">
      <c r="A36" s="4" t="n">
        <v>2</v>
      </c>
      <c r="B36" s="4" t="n">
        <v>2.6</v>
      </c>
      <c r="C36" s="4" t="inlineStr">
        <is>
          <t>33705</t>
        </is>
      </c>
      <c r="D36" s="4" t="inlineStr">
        <is>
          <t>PROPERTYZIPCODE</t>
        </is>
      </c>
    </row>
    <row r="37">
      <c r="A37" s="4" t="n">
        <v>1</v>
      </c>
      <c r="B37" s="4" t="n">
        <v>1.3</v>
      </c>
      <c r="C37" s="4" t="inlineStr">
        <is>
          <t>33714</t>
        </is>
      </c>
      <c r="D37" s="4" t="inlineStr">
        <is>
          <t>PROPERTYZIPCODE</t>
        </is>
      </c>
    </row>
    <row r="38">
      <c r="A38" s="4" t="n">
        <v>1</v>
      </c>
      <c r="B38" s="4" t="n">
        <v>1.3</v>
      </c>
      <c r="C38" s="4" t="inlineStr">
        <is>
          <t>33625</t>
        </is>
      </c>
      <c r="D38" s="4" t="inlineStr">
        <is>
          <t>PROPERTYZIPCODE</t>
        </is>
      </c>
    </row>
    <row r="39">
      <c r="A39" s="4" t="n">
        <v>1</v>
      </c>
      <c r="B39" s="4" t="n">
        <v>1.3</v>
      </c>
      <c r="C39" s="4" t="inlineStr">
        <is>
          <t>33606</t>
        </is>
      </c>
      <c r="D39" s="4" t="inlineStr">
        <is>
          <t>PROPERTYZIPCODE</t>
        </is>
      </c>
    </row>
    <row r="40">
      <c r="A40" s="4" t="n">
        <v>1</v>
      </c>
      <c r="B40" s="4" t="n">
        <v>1.3</v>
      </c>
      <c r="C40" s="4" t="inlineStr">
        <is>
          <t>33713</t>
        </is>
      </c>
      <c r="D40" s="4" t="inlineStr">
        <is>
          <t>PROPERTYZIPCODE</t>
        </is>
      </c>
    </row>
    <row r="41">
      <c r="A41" s="4" t="n">
        <v>1</v>
      </c>
      <c r="B41" s="4" t="n">
        <v>1.3</v>
      </c>
      <c r="C41" s="4" t="inlineStr">
        <is>
          <t>33626</t>
        </is>
      </c>
      <c r="D41" s="4" t="inlineStr">
        <is>
          <t>PROPERTYZIPCODE</t>
        </is>
      </c>
    </row>
    <row r="42">
      <c r="A42" s="4" t="n">
        <v>1</v>
      </c>
      <c r="B42" s="4" t="n">
        <v>1.3</v>
      </c>
      <c r="C42" s="4" t="inlineStr">
        <is>
          <t>33635</t>
        </is>
      </c>
      <c r="D42" s="4" t="inlineStr">
        <is>
          <t>PROPERTYZIPCODE</t>
        </is>
      </c>
    </row>
    <row r="43">
      <c r="A43" s="4" t="n">
        <v>1</v>
      </c>
      <c r="B43" s="4" t="n">
        <v>1.3</v>
      </c>
      <c r="C43" s="4" t="inlineStr">
        <is>
          <t>33603</t>
        </is>
      </c>
      <c r="D43" s="4" t="inlineStr">
        <is>
          <t>PROPERTYZIPCODE</t>
        </is>
      </c>
    </row>
    <row r="44">
      <c r="A44" s="4" t="n">
        <v>1</v>
      </c>
      <c r="B44" s="4" t="n">
        <v>1.3</v>
      </c>
      <c r="C44" s="4" t="inlineStr">
        <is>
          <t>33703</t>
        </is>
      </c>
      <c r="D44" s="4" t="inlineStr">
        <is>
          <t>PROPERTYZIPCODE</t>
        </is>
      </c>
    </row>
    <row r="45">
      <c r="A45" s="4" t="n">
        <v>1</v>
      </c>
      <c r="B45" s="4" t="n">
        <v>1.3</v>
      </c>
      <c r="C45" s="4" t="inlineStr">
        <is>
          <t>33572</t>
        </is>
      </c>
      <c r="D45" s="4" t="inlineStr">
        <is>
          <t>PROPERTYZIPCODE</t>
        </is>
      </c>
    </row>
    <row r="46">
      <c r="A46" s="9" t="n">
        <v>77</v>
      </c>
      <c r="B46" s="9" t="n">
        <v>100</v>
      </c>
      <c r="D46" s="9" t="inlineStr">
        <is>
          <t>Total PROPERTYZIPCODE</t>
        </is>
      </c>
    </row>
    <row r="47">
      <c r="A47" s="4" t="n">
        <v>68</v>
      </c>
      <c r="B47" s="4" t="n">
        <v>88.31</v>
      </c>
      <c r="C47" s="4" t="inlineStr">
        <is>
          <t>GARDEN</t>
        </is>
      </c>
      <c r="D47" s="4" t="inlineStr">
        <is>
          <t>Property Type</t>
        </is>
      </c>
    </row>
    <row r="48">
      <c r="A48" s="4" t="n">
        <v>3</v>
      </c>
      <c r="B48" s="4" t="n">
        <v>3.9</v>
      </c>
      <c r="C48" s="4" t="inlineStr">
        <is>
          <t>MIDRISE</t>
        </is>
      </c>
      <c r="D48" s="4" t="inlineStr">
        <is>
          <t>Property Type</t>
        </is>
      </c>
    </row>
    <row r="49">
      <c r="A49" s="4" t="n">
        <v>3</v>
      </c>
      <c r="B49" s="4" t="n">
        <v>3.9</v>
      </c>
      <c r="C49" s="4" t="inlineStr">
        <is>
          <t>MANUF</t>
        </is>
      </c>
      <c r="D49" s="4" t="inlineStr">
        <is>
          <t>Property Type</t>
        </is>
      </c>
    </row>
    <row r="50">
      <c r="A50" s="4" t="n">
        <v>2</v>
      </c>
      <c r="B50" s="4" t="n">
        <v>2.6</v>
      </c>
      <c r="C50" s="4" t="inlineStr">
        <is>
          <t>SENIOR</t>
        </is>
      </c>
      <c r="D50" s="4" t="inlineStr">
        <is>
          <t>Property Type</t>
        </is>
      </c>
    </row>
    <row r="51">
      <c r="A51" s="4" t="n">
        <v>1</v>
      </c>
      <c r="B51" s="4" t="n">
        <v>1.3</v>
      </c>
      <c r="C51" s="4" t="inlineStr">
        <is>
          <t>HIRISE</t>
        </is>
      </c>
      <c r="D51" s="4" t="inlineStr">
        <is>
          <t>Property Type</t>
        </is>
      </c>
    </row>
    <row r="52">
      <c r="A52" s="9" t="n">
        <v>77</v>
      </c>
      <c r="B52" s="9" t="n">
        <v>100</v>
      </c>
      <c r="D52" s="9" t="inlineStr">
        <is>
          <t>Total Property Type</t>
        </is>
      </c>
    </row>
    <row r="53">
      <c r="A53" s="4" t="n">
        <v>11</v>
      </c>
      <c r="B53" s="4" t="n">
        <v>14.29</v>
      </c>
      <c r="C53" s="4" t="inlineStr">
        <is>
          <t>Less than 5 years</t>
        </is>
      </c>
      <c r="D53" s="4" t="inlineStr">
        <is>
          <t>Age of Property</t>
        </is>
      </c>
    </row>
    <row r="54">
      <c r="A54" s="4" t="n">
        <v>20</v>
      </c>
      <c r="B54" s="4" t="n">
        <v>25.97</v>
      </c>
      <c r="C54" s="4" t="inlineStr">
        <is>
          <t>5-9 years</t>
        </is>
      </c>
      <c r="D54" s="4" t="inlineStr">
        <is>
          <t>Age of Property</t>
        </is>
      </c>
    </row>
    <row r="55">
      <c r="A55" s="4" t="n">
        <v>15</v>
      </c>
      <c r="B55" s="4" t="n">
        <v>19.48</v>
      </c>
      <c r="C55" s="4" t="inlineStr">
        <is>
          <t>10-19 years</t>
        </is>
      </c>
      <c r="D55" s="4" t="inlineStr">
        <is>
          <t>Age of Property</t>
        </is>
      </c>
    </row>
    <row r="56">
      <c r="A56" s="4" t="n">
        <v>31</v>
      </c>
      <c r="B56" s="4" t="n">
        <v>40.26</v>
      </c>
      <c r="C56" s="4" t="inlineStr">
        <is>
          <t>20+ years</t>
        </is>
      </c>
      <c r="D56" s="4" t="inlineStr">
        <is>
          <t>Age of Property</t>
        </is>
      </c>
    </row>
    <row r="57">
      <c r="A57" s="9" t="n">
        <v>77</v>
      </c>
      <c r="B57" s="9" t="n">
        <v>100</v>
      </c>
      <c r="D57" s="9" t="inlineStr">
        <is>
          <t>Total Age of Property</t>
        </is>
      </c>
    </row>
    <row r="58">
      <c r="A58" s="4" t="n">
        <v>30</v>
      </c>
      <c r="B58" s="4" t="n">
        <v>38.96</v>
      </c>
      <c r="C58" s="4" t="inlineStr">
        <is>
          <t>Less than 100</t>
        </is>
      </c>
      <c r="D58" s="4" t="inlineStr">
        <is>
          <t>Property Size</t>
        </is>
      </c>
    </row>
    <row r="59">
      <c r="A59" s="4" t="n">
        <v>11</v>
      </c>
      <c r="B59" s="4" t="n">
        <v>14.29</v>
      </c>
      <c r="C59" s="4" t="inlineStr">
        <is>
          <t>100-199</t>
        </is>
      </c>
      <c r="D59" s="4" t="inlineStr">
        <is>
          <t>Property Size</t>
        </is>
      </c>
    </row>
    <row r="60">
      <c r="A60" s="4" t="n">
        <v>15</v>
      </c>
      <c r="B60" s="4" t="n">
        <v>19.48</v>
      </c>
      <c r="C60" s="4" t="inlineStr">
        <is>
          <t>200-299</t>
        </is>
      </c>
      <c r="D60" s="4" t="inlineStr">
        <is>
          <t>Property Size</t>
        </is>
      </c>
    </row>
    <row r="61">
      <c r="A61" s="4" t="n">
        <v>13</v>
      </c>
      <c r="B61" s="4" t="n">
        <v>16.88</v>
      </c>
      <c r="C61" s="4" t="inlineStr">
        <is>
          <t>300-399</t>
        </is>
      </c>
      <c r="D61" s="4" t="inlineStr">
        <is>
          <t>Property Size</t>
        </is>
      </c>
    </row>
    <row r="62">
      <c r="A62" s="4" t="n">
        <v>5</v>
      </c>
      <c r="B62" s="4" t="n">
        <v>6.49</v>
      </c>
      <c r="C62" s="4" t="inlineStr">
        <is>
          <t>400-499</t>
        </is>
      </c>
      <c r="D62" s="4" t="inlineStr">
        <is>
          <t>Property Size</t>
        </is>
      </c>
    </row>
    <row r="63">
      <c r="A63" s="4" t="n">
        <v>3</v>
      </c>
      <c r="B63" s="4" t="n">
        <v>3.9</v>
      </c>
      <c r="C63" s="4" t="inlineStr">
        <is>
          <t>500+</t>
        </is>
      </c>
      <c r="D63" s="4" t="inlineStr">
        <is>
          <t>Property Size</t>
        </is>
      </c>
    </row>
    <row r="64">
      <c r="A64" s="9" t="n">
        <v>77</v>
      </c>
      <c r="B64" s="9" t="n">
        <v>100</v>
      </c>
      <c r="D64" s="9" t="inlineStr">
        <is>
          <t>Total Property Size</t>
        </is>
      </c>
    </row>
    <row r="65">
      <c r="A65" s="4" t="n">
        <v>51</v>
      </c>
      <c r="B65" s="4" t="n">
        <v>66.23</v>
      </c>
      <c r="C65" s="4" t="inlineStr">
        <is>
          <t>MARKETRATE</t>
        </is>
      </c>
      <c r="D65" s="4" t="inlineStr">
        <is>
          <t>Rent Type</t>
        </is>
      </c>
    </row>
    <row r="66">
      <c r="A66" s="4" t="n">
        <v>26</v>
      </c>
      <c r="B66" s="4" t="n">
        <v>33.77</v>
      </c>
      <c r="C66" s="4" t="inlineStr">
        <is>
          <t>AFFORDABLE</t>
        </is>
      </c>
      <c r="D66" s="4" t="inlineStr">
        <is>
          <t>Rent Type</t>
        </is>
      </c>
    </row>
    <row r="67">
      <c r="A67" s="9" t="n">
        <v>77</v>
      </c>
      <c r="B67" s="9" t="n">
        <v>100</v>
      </c>
      <c r="D67" s="9" t="inlineStr">
        <is>
          <t>Total Rent Type</t>
        </is>
      </c>
    </row>
    <row r="68"/>
  </sheetData>
  <mergeCells count="2">
    <mergeCell ref="A19:D19"/>
    <mergeCell ref="A1:B1"/>
  </mergeCells>
  <pageMargins left="0.75" right="0.75" top="1" bottom="1" header="0.5" footer="0.5"/>
</worksheet>
</file>

<file path=xl/worksheets/sheet82.xml><?xml version="1.0" encoding="utf-8"?>
<worksheet xmlns="http://schemas.openxmlformats.org/spreadsheetml/2006/main">
  <sheetPr>
    <outlinePr summaryBelow="1" summaryRight="1"/>
    <pageSetUpPr/>
  </sheetPr>
  <dimension ref="A1:D60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12662</v>
      </c>
    </row>
    <row r="3">
      <c r="A3" s="6" t="inlineStr">
        <is>
          <t>Sample (Total number of properties)</t>
        </is>
      </c>
      <c r="B3" s="4" t="n">
        <v>48</v>
      </c>
    </row>
    <row r="4">
      <c r="A4" s="6" t="inlineStr">
        <is>
          <t>Average property taxes per unit</t>
        </is>
      </c>
      <c r="B4" s="7" t="n">
        <v>1310</v>
      </c>
    </row>
    <row r="5">
      <c r="A5" s="6" t="inlineStr">
        <is>
          <t>Average payroll expenses per unit</t>
        </is>
      </c>
      <c r="B5" s="7" t="n">
        <v>1322</v>
      </c>
    </row>
    <row r="6">
      <c r="A6" s="6" t="inlineStr">
        <is>
          <t>Average capital expenditures per unit</t>
        </is>
      </c>
      <c r="B6" s="7" t="n">
        <v>226</v>
      </c>
    </row>
    <row r="7">
      <c r="A7" s="6" t="inlineStr">
        <is>
          <t>Average mortgage per unit</t>
        </is>
      </c>
      <c r="B7" s="7" t="n">
        <v>6193</v>
      </c>
    </row>
    <row r="8">
      <c r="A8" s="6" t="inlineStr">
        <is>
          <t>Average total operating expenses per unit</t>
        </is>
      </c>
      <c r="B8" s="7" t="n">
        <v>4258</v>
      </c>
    </row>
    <row r="9">
      <c r="A9" s="6" t="inlineStr">
        <is>
          <t>Average total expenses per unit</t>
        </is>
      </c>
      <c r="B9" s="7" t="n">
        <v>13309</v>
      </c>
    </row>
    <row r="10">
      <c r="A10" s="6" t="inlineStr">
        <is>
          <t>Average total profit per unit</t>
        </is>
      </c>
      <c r="B10" s="7" t="n">
        <v>1548</v>
      </c>
    </row>
    <row r="11">
      <c r="A11" s="6" t="inlineStr">
        <is>
          <t>Property taxes per dollar of rent</t>
        </is>
      </c>
      <c r="B11" s="4" t="inlineStr">
        <is>
          <t>9 cents</t>
        </is>
      </c>
    </row>
    <row r="12">
      <c r="A12" s="6" t="inlineStr">
        <is>
          <t>Payroll expenses per dollar of rent</t>
        </is>
      </c>
      <c r="B12" s="4" t="inlineStr">
        <is>
          <t>9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42 cents</t>
        </is>
      </c>
    </row>
    <row r="15">
      <c r="A15" s="6" t="inlineStr">
        <is>
          <t>Total operating expenses per dollar of rent</t>
        </is>
      </c>
      <c r="B15" s="4" t="inlineStr">
        <is>
          <t>29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8</v>
      </c>
      <c r="B21" s="4" t="n">
        <v>16.67</v>
      </c>
      <c r="C21" s="4" t="inlineStr">
        <is>
          <t>33613</t>
        </is>
      </c>
      <c r="D21" s="4" t="inlineStr">
        <is>
          <t>PROPERTYZIPCODE</t>
        </is>
      </c>
    </row>
    <row r="22">
      <c r="A22" s="4" t="n">
        <v>8</v>
      </c>
      <c r="B22" s="4" t="n">
        <v>16.67</v>
      </c>
      <c r="C22" s="4" t="inlineStr">
        <is>
          <t>33815</t>
        </is>
      </c>
      <c r="D22" s="4" t="inlineStr">
        <is>
          <t>PROPERTYZIPCODE</t>
        </is>
      </c>
    </row>
    <row r="23">
      <c r="A23" s="4" t="n">
        <v>4</v>
      </c>
      <c r="B23" s="4" t="n">
        <v>8.33</v>
      </c>
      <c r="C23" s="4" t="inlineStr">
        <is>
          <t>33618</t>
        </is>
      </c>
      <c r="D23" s="4" t="inlineStr">
        <is>
          <t>PROPERTYZIPCODE</t>
        </is>
      </c>
    </row>
    <row r="24">
      <c r="A24" s="4" t="n">
        <v>4</v>
      </c>
      <c r="B24" s="4" t="n">
        <v>8.33</v>
      </c>
      <c r="C24" s="4" t="inlineStr">
        <is>
          <t>33559</t>
        </is>
      </c>
      <c r="D24" s="4" t="inlineStr">
        <is>
          <t>PROPERTYZIPCODE</t>
        </is>
      </c>
    </row>
    <row r="25">
      <c r="A25" s="4" t="n">
        <v>3</v>
      </c>
      <c r="B25" s="4" t="n">
        <v>6.25</v>
      </c>
      <c r="C25" s="4" t="inlineStr">
        <is>
          <t>33612</t>
        </is>
      </c>
      <c r="D25" s="4" t="inlineStr">
        <is>
          <t>PROPERTYZIPCODE</t>
        </is>
      </c>
    </row>
    <row r="26">
      <c r="A26" s="4" t="n">
        <v>3</v>
      </c>
      <c r="B26" s="4" t="n">
        <v>6.25</v>
      </c>
      <c r="C26" s="4" t="inlineStr">
        <is>
          <t>33637</t>
        </is>
      </c>
      <c r="D26" s="4" t="inlineStr">
        <is>
          <t>PROPERTYZIPCODE</t>
        </is>
      </c>
    </row>
    <row r="27">
      <c r="A27" s="4" t="n">
        <v>3</v>
      </c>
      <c r="B27" s="4" t="n">
        <v>6.25</v>
      </c>
      <c r="C27" s="4" t="inlineStr">
        <is>
          <t>33510</t>
        </is>
      </c>
      <c r="D27" s="4" t="inlineStr">
        <is>
          <t>PROPERTYZIPCODE</t>
        </is>
      </c>
    </row>
    <row r="28">
      <c r="A28" s="4" t="n">
        <v>2</v>
      </c>
      <c r="B28" s="4" t="n">
        <v>4.17</v>
      </c>
      <c r="C28" s="4" t="inlineStr">
        <is>
          <t>33811</t>
        </is>
      </c>
      <c r="D28" s="4" t="inlineStr">
        <is>
          <t>PROPERTYZIPCODE</t>
        </is>
      </c>
    </row>
    <row r="29">
      <c r="A29" s="4" t="n">
        <v>2</v>
      </c>
      <c r="B29" s="4" t="n">
        <v>4.17</v>
      </c>
      <c r="C29" s="4" t="inlineStr">
        <is>
          <t>33549</t>
        </is>
      </c>
      <c r="D29" s="4" t="inlineStr">
        <is>
          <t>PROPERTYZIPCODE</t>
        </is>
      </c>
    </row>
    <row r="30">
      <c r="A30" s="4" t="n">
        <v>2</v>
      </c>
      <c r="B30" s="4" t="n">
        <v>4.17</v>
      </c>
      <c r="C30" s="4" t="inlineStr">
        <is>
          <t>33624</t>
        </is>
      </c>
      <c r="D30" s="4" t="inlineStr">
        <is>
          <t>PROPERTYZIPCODE</t>
        </is>
      </c>
    </row>
    <row r="31">
      <c r="A31" s="4" t="n">
        <v>2</v>
      </c>
      <c r="B31" s="4" t="n">
        <v>4.17</v>
      </c>
      <c r="C31" s="4" t="inlineStr">
        <is>
          <t>33810</t>
        </is>
      </c>
      <c r="D31" s="4" t="inlineStr">
        <is>
          <t>PROPERTYZIPCODE</t>
        </is>
      </c>
    </row>
    <row r="32">
      <c r="A32" s="4" t="n">
        <v>1</v>
      </c>
      <c r="B32" s="4" t="n">
        <v>2.08</v>
      </c>
      <c r="C32" s="4" t="inlineStr">
        <is>
          <t>33647</t>
        </is>
      </c>
      <c r="D32" s="4" t="inlineStr">
        <is>
          <t>PROPERTYZIPCODE</t>
        </is>
      </c>
    </row>
    <row r="33">
      <c r="A33" s="4" t="n">
        <v>1</v>
      </c>
      <c r="B33" s="4" t="n">
        <v>2.08</v>
      </c>
      <c r="C33" s="4" t="inlineStr">
        <is>
          <t>33617</t>
        </is>
      </c>
      <c r="D33" s="4" t="inlineStr">
        <is>
          <t>PROPERTYZIPCODE</t>
        </is>
      </c>
    </row>
    <row r="34">
      <c r="A34" s="4" t="n">
        <v>1</v>
      </c>
      <c r="B34" s="4" t="n">
        <v>2.08</v>
      </c>
      <c r="C34" s="4" t="inlineStr">
        <is>
          <t>33566</t>
        </is>
      </c>
      <c r="D34" s="4" t="inlineStr">
        <is>
          <t>PROPERTYZIPCODE</t>
        </is>
      </c>
    </row>
    <row r="35">
      <c r="A35" s="4" t="n">
        <v>1</v>
      </c>
      <c r="B35" s="4" t="n">
        <v>2.08</v>
      </c>
      <c r="C35" s="4" t="inlineStr">
        <is>
          <t>33805</t>
        </is>
      </c>
      <c r="D35" s="4" t="inlineStr">
        <is>
          <t>PROPERTYZIPCODE</t>
        </is>
      </c>
    </row>
    <row r="36">
      <c r="A36" s="4" t="n">
        <v>1</v>
      </c>
      <c r="B36" s="4" t="n">
        <v>2.08</v>
      </c>
      <c r="C36" s="4" t="inlineStr">
        <is>
          <t>33541</t>
        </is>
      </c>
      <c r="D36" s="4" t="inlineStr">
        <is>
          <t>PROPERTYZIPCODE</t>
        </is>
      </c>
    </row>
    <row r="37">
      <c r="A37" s="4" t="n">
        <v>1</v>
      </c>
      <c r="B37" s="4" t="n">
        <v>2.08</v>
      </c>
      <c r="C37" s="4" t="inlineStr">
        <is>
          <t>33542</t>
        </is>
      </c>
      <c r="D37" s="4" t="inlineStr">
        <is>
          <t>PROPERTYZIPCODE</t>
        </is>
      </c>
    </row>
    <row r="38">
      <c r="A38" s="4" t="n">
        <v>1</v>
      </c>
      <c r="B38" s="4" t="n">
        <v>2.08</v>
      </c>
      <c r="C38" s="4" t="inlineStr">
        <is>
          <t>33803</t>
        </is>
      </c>
      <c r="D38" s="4" t="inlineStr">
        <is>
          <t>PROPERTYZIPCODE</t>
        </is>
      </c>
    </row>
    <row r="39">
      <c r="A39" s="9" t="n">
        <v>48</v>
      </c>
      <c r="B39" s="9" t="n">
        <v>100</v>
      </c>
      <c r="D39" s="9" t="inlineStr">
        <is>
          <t>Total PROPERTYZIPCODE</t>
        </is>
      </c>
    </row>
    <row r="40">
      <c r="A40" s="4" t="n">
        <v>34</v>
      </c>
      <c r="B40" s="4" t="n">
        <v>70.83</v>
      </c>
      <c r="C40" s="4" t="inlineStr">
        <is>
          <t>GARDEN</t>
        </is>
      </c>
      <c r="D40" s="4" t="inlineStr">
        <is>
          <t>Property Type</t>
        </is>
      </c>
    </row>
    <row r="41">
      <c r="A41" s="4" t="n">
        <v>9</v>
      </c>
      <c r="B41" s="4" t="n">
        <v>18.75</v>
      </c>
      <c r="C41" s="4" t="inlineStr">
        <is>
          <t>MANUF</t>
        </is>
      </c>
      <c r="D41" s="4" t="inlineStr">
        <is>
          <t>Property Type</t>
        </is>
      </c>
    </row>
    <row r="42">
      <c r="A42" s="4" t="n">
        <v>3</v>
      </c>
      <c r="B42" s="4" t="n">
        <v>6.25</v>
      </c>
      <c r="C42" s="4" t="inlineStr">
        <is>
          <t>SENIOR</t>
        </is>
      </c>
      <c r="D42" s="4" t="inlineStr">
        <is>
          <t>Property Type</t>
        </is>
      </c>
    </row>
    <row r="43">
      <c r="A43" s="4" t="n">
        <v>2</v>
      </c>
      <c r="B43" s="4" t="n">
        <v>4.17</v>
      </c>
      <c r="C43" s="4" t="inlineStr">
        <is>
          <t>STUDENT</t>
        </is>
      </c>
      <c r="D43" s="4" t="inlineStr">
        <is>
          <t>Property Type</t>
        </is>
      </c>
    </row>
    <row r="44">
      <c r="A44" s="9" t="n">
        <v>48</v>
      </c>
      <c r="B44" s="9" t="n">
        <v>100</v>
      </c>
      <c r="D44" s="9" t="inlineStr">
        <is>
          <t>Total Property Type</t>
        </is>
      </c>
    </row>
    <row r="45">
      <c r="A45" s="4" t="n">
        <v>3</v>
      </c>
      <c r="B45" s="4" t="n">
        <v>6.25</v>
      </c>
      <c r="C45" s="4" t="inlineStr">
        <is>
          <t>Less than 5 years</t>
        </is>
      </c>
      <c r="D45" s="4" t="inlineStr">
        <is>
          <t>Age of Property</t>
        </is>
      </c>
    </row>
    <row r="46">
      <c r="A46" s="4" t="n">
        <v>12</v>
      </c>
      <c r="B46" s="4" t="n">
        <v>25</v>
      </c>
      <c r="C46" s="4" t="inlineStr">
        <is>
          <t>5-9 years</t>
        </is>
      </c>
      <c r="D46" s="4" t="inlineStr">
        <is>
          <t>Age of Property</t>
        </is>
      </c>
    </row>
    <row r="47">
      <c r="A47" s="4" t="n">
        <v>9</v>
      </c>
      <c r="B47" s="4" t="n">
        <v>18.75</v>
      </c>
      <c r="C47" s="4" t="inlineStr">
        <is>
          <t>10-19 years</t>
        </is>
      </c>
      <c r="D47" s="4" t="inlineStr">
        <is>
          <t>Age of Property</t>
        </is>
      </c>
    </row>
    <row r="48">
      <c r="A48" s="4" t="n">
        <v>24</v>
      </c>
      <c r="B48" s="4" t="n">
        <v>50</v>
      </c>
      <c r="C48" s="4" t="inlineStr">
        <is>
          <t>20+ years</t>
        </is>
      </c>
      <c r="D48" s="4" t="inlineStr">
        <is>
          <t>Age of Property</t>
        </is>
      </c>
    </row>
    <row r="49">
      <c r="A49" s="9" t="n">
        <v>48</v>
      </c>
      <c r="B49" s="9" t="n">
        <v>100</v>
      </c>
      <c r="D49" s="9" t="inlineStr">
        <is>
          <t>Total Age of Property</t>
        </is>
      </c>
    </row>
    <row r="50">
      <c r="A50" s="4" t="n">
        <v>7</v>
      </c>
      <c r="B50" s="4" t="n">
        <v>14.58</v>
      </c>
      <c r="C50" s="4" t="inlineStr">
        <is>
          <t>Less than 100</t>
        </is>
      </c>
      <c r="D50" s="4" t="inlineStr">
        <is>
          <t>Property Size</t>
        </is>
      </c>
    </row>
    <row r="51">
      <c r="A51" s="4" t="n">
        <v>16</v>
      </c>
      <c r="B51" s="4" t="n">
        <v>33.33</v>
      </c>
      <c r="C51" s="4" t="inlineStr">
        <is>
          <t>100-199</t>
        </is>
      </c>
      <c r="D51" s="4" t="inlineStr">
        <is>
          <t>Property Size</t>
        </is>
      </c>
    </row>
    <row r="52">
      <c r="A52" s="4" t="n">
        <v>8</v>
      </c>
      <c r="B52" s="4" t="n">
        <v>16.67</v>
      </c>
      <c r="C52" s="4" t="inlineStr">
        <is>
          <t>200-299</t>
        </is>
      </c>
      <c r="D52" s="4" t="inlineStr">
        <is>
          <t>Property Size</t>
        </is>
      </c>
    </row>
    <row r="53">
      <c r="A53" s="4" t="n">
        <v>7</v>
      </c>
      <c r="B53" s="4" t="n">
        <v>14.58</v>
      </c>
      <c r="C53" s="4" t="inlineStr">
        <is>
          <t>300-399</t>
        </is>
      </c>
      <c r="D53" s="4" t="inlineStr">
        <is>
          <t>Property Size</t>
        </is>
      </c>
    </row>
    <row r="54">
      <c r="A54" s="4" t="n">
        <v>4</v>
      </c>
      <c r="B54" s="4" t="n">
        <v>8.33</v>
      </c>
      <c r="C54" s="4" t="inlineStr">
        <is>
          <t>400-499</t>
        </is>
      </c>
      <c r="D54" s="4" t="inlineStr">
        <is>
          <t>Property Size</t>
        </is>
      </c>
    </row>
    <row r="55">
      <c r="A55" s="4" t="n">
        <v>6</v>
      </c>
      <c r="B55" s="4" t="n">
        <v>12.5</v>
      </c>
      <c r="C55" s="4" t="inlineStr">
        <is>
          <t>500+</t>
        </is>
      </c>
      <c r="D55" s="4" t="inlineStr">
        <is>
          <t>Property Size</t>
        </is>
      </c>
    </row>
    <row r="56">
      <c r="A56" s="9" t="n">
        <v>48</v>
      </c>
      <c r="B56" s="9" t="n">
        <v>100</v>
      </c>
      <c r="D56" s="9" t="inlineStr">
        <is>
          <t>Total Property Size</t>
        </is>
      </c>
    </row>
    <row r="57">
      <c r="A57" s="4" t="n">
        <v>28</v>
      </c>
      <c r="B57" s="4" t="n">
        <v>58.33</v>
      </c>
      <c r="C57" s="4" t="inlineStr">
        <is>
          <t>MARKETRATE</t>
        </is>
      </c>
      <c r="D57" s="4" t="inlineStr">
        <is>
          <t>Rent Type</t>
        </is>
      </c>
    </row>
    <row r="58">
      <c r="A58" s="4" t="n">
        <v>20</v>
      </c>
      <c r="B58" s="4" t="n">
        <v>41.67</v>
      </c>
      <c r="C58" s="4" t="inlineStr">
        <is>
          <t>AFFORDABLE</t>
        </is>
      </c>
      <c r="D58" s="4" t="inlineStr">
        <is>
          <t>Rent Type</t>
        </is>
      </c>
    </row>
    <row r="59">
      <c r="A59" s="9" t="n">
        <v>48</v>
      </c>
      <c r="B59" s="9" t="n">
        <v>100</v>
      </c>
      <c r="D59" s="9" t="inlineStr">
        <is>
          <t>Total Rent Type</t>
        </is>
      </c>
    </row>
    <row r="60"/>
  </sheetData>
  <mergeCells count="2">
    <mergeCell ref="A19:D19"/>
    <mergeCell ref="A1:B1"/>
  </mergeCells>
  <pageMargins left="0.75" right="0.75" top="1" bottom="1" header="0.5" footer="0.5"/>
</worksheet>
</file>

<file path=xl/worksheets/sheet83.xml><?xml version="1.0" encoding="utf-8"?>
<worksheet xmlns="http://schemas.openxmlformats.org/spreadsheetml/2006/main">
  <sheetPr>
    <outlinePr summaryBelow="1" summaryRight="1"/>
    <pageSetUpPr/>
  </sheetPr>
  <dimension ref="A1:D57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5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6758</v>
      </c>
    </row>
    <row r="3">
      <c r="A3" s="6" t="inlineStr">
        <is>
          <t>Sample (Total number of properties)</t>
        </is>
      </c>
      <c r="B3" s="4" t="n">
        <v>29</v>
      </c>
    </row>
    <row r="4">
      <c r="A4" s="6" t="inlineStr">
        <is>
          <t>Average property taxes per unit</t>
        </is>
      </c>
      <c r="B4" s="7" t="n">
        <v>1835</v>
      </c>
    </row>
    <row r="5">
      <c r="A5" s="6" t="inlineStr">
        <is>
          <t>Average payroll expenses per unit</t>
        </is>
      </c>
      <c r="B5" s="7" t="n">
        <v>1753</v>
      </c>
    </row>
    <row r="6">
      <c r="A6" s="6" t="inlineStr">
        <is>
          <t>Average capital expenditures per unit</t>
        </is>
      </c>
      <c r="B6" s="7" t="n">
        <v>237</v>
      </c>
    </row>
    <row r="7">
      <c r="A7" s="6" t="inlineStr">
        <is>
          <t>Average mortgage per unit</t>
        </is>
      </c>
      <c r="B7" s="7" t="n">
        <v>7759</v>
      </c>
    </row>
    <row r="8">
      <c r="A8" s="6" t="inlineStr">
        <is>
          <t>Average total operating expenses per unit</t>
        </is>
      </c>
      <c r="B8" s="7" t="n">
        <v>4726</v>
      </c>
    </row>
    <row r="9">
      <c r="A9" s="6" t="inlineStr">
        <is>
          <t>Average total expenses per unit</t>
        </is>
      </c>
      <c r="B9" s="7" t="n">
        <v>16311</v>
      </c>
    </row>
    <row r="10">
      <c r="A10" s="6" t="inlineStr">
        <is>
          <t>Average total profit per unit</t>
        </is>
      </c>
      <c r="B10" s="7" t="n">
        <v>2121</v>
      </c>
    </row>
    <row r="11">
      <c r="A11" s="6" t="inlineStr">
        <is>
          <t>Property taxes per dollar of rent</t>
        </is>
      </c>
      <c r="B11" s="4" t="inlineStr">
        <is>
          <t>10 cents</t>
        </is>
      </c>
    </row>
    <row r="12">
      <c r="A12" s="6" t="inlineStr">
        <is>
          <t>Payroll expenses per dollar of rent</t>
        </is>
      </c>
      <c r="B12" s="4" t="inlineStr">
        <is>
          <t>10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42 cents</t>
        </is>
      </c>
    </row>
    <row r="15">
      <c r="A15" s="6" t="inlineStr">
        <is>
          <t>Total operating expenses per dollar of rent</t>
        </is>
      </c>
      <c r="B15" s="4" t="inlineStr">
        <is>
          <t>26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7</v>
      </c>
      <c r="B21" s="4" t="n">
        <v>24.14</v>
      </c>
      <c r="C21" s="4" t="inlineStr">
        <is>
          <t>33511</t>
        </is>
      </c>
      <c r="D21" s="4" t="inlineStr">
        <is>
          <t>PROPERTYZIPCODE</t>
        </is>
      </c>
    </row>
    <row r="22">
      <c r="A22" s="4" t="n">
        <v>3</v>
      </c>
      <c r="B22" s="4" t="n">
        <v>10.34</v>
      </c>
      <c r="C22" s="4" t="inlineStr">
        <is>
          <t>34243</t>
        </is>
      </c>
      <c r="D22" s="4" t="inlineStr">
        <is>
          <t>PROPERTYZIPCODE</t>
        </is>
      </c>
    </row>
    <row r="23">
      <c r="A23" s="4" t="n">
        <v>2</v>
      </c>
      <c r="B23" s="4" t="n">
        <v>6.9</v>
      </c>
      <c r="C23" s="4" t="inlineStr">
        <is>
          <t>33578</t>
        </is>
      </c>
      <c r="D23" s="4" t="inlineStr">
        <is>
          <t>PROPERTYZIPCODE</t>
        </is>
      </c>
    </row>
    <row r="24">
      <c r="A24" s="4" t="n">
        <v>2</v>
      </c>
      <c r="B24" s="4" t="n">
        <v>6.9</v>
      </c>
      <c r="C24" s="4" t="inlineStr">
        <is>
          <t>34209</t>
        </is>
      </c>
      <c r="D24" s="4" t="inlineStr">
        <is>
          <t>PROPERTYZIPCODE</t>
        </is>
      </c>
    </row>
    <row r="25">
      <c r="A25" s="4" t="n">
        <v>2</v>
      </c>
      <c r="B25" s="4" t="n">
        <v>6.9</v>
      </c>
      <c r="C25" s="4" t="inlineStr">
        <is>
          <t>34221</t>
        </is>
      </c>
      <c r="D25" s="4" t="inlineStr">
        <is>
          <t>PROPERTYZIPCODE</t>
        </is>
      </c>
    </row>
    <row r="26">
      <c r="A26" s="4" t="n">
        <v>2</v>
      </c>
      <c r="B26" s="4" t="n">
        <v>6.9</v>
      </c>
      <c r="C26" s="4" t="inlineStr">
        <is>
          <t>34207</t>
        </is>
      </c>
      <c r="D26" s="4" t="inlineStr">
        <is>
          <t>PROPERTYZIPCODE</t>
        </is>
      </c>
    </row>
    <row r="27">
      <c r="A27" s="4" t="n">
        <v>1</v>
      </c>
      <c r="B27" s="4" t="n">
        <v>3.45</v>
      </c>
      <c r="C27" s="4" t="inlineStr">
        <is>
          <t>34212</t>
        </is>
      </c>
      <c r="D27" s="4" t="inlineStr">
        <is>
          <t>PROPERTYZIPCODE</t>
        </is>
      </c>
    </row>
    <row r="28">
      <c r="A28" s="4" t="n">
        <v>1</v>
      </c>
      <c r="B28" s="4" t="n">
        <v>3.45</v>
      </c>
      <c r="C28" s="4" t="inlineStr">
        <is>
          <t>33619</t>
        </is>
      </c>
      <c r="D28" s="4" t="inlineStr">
        <is>
          <t>PROPERTYZIPCODE</t>
        </is>
      </c>
    </row>
    <row r="29">
      <c r="A29" s="4" t="n">
        <v>1</v>
      </c>
      <c r="B29" s="4" t="n">
        <v>3.45</v>
      </c>
      <c r="C29" s="4" t="inlineStr">
        <is>
          <t>34202</t>
        </is>
      </c>
      <c r="D29" s="4" t="inlineStr">
        <is>
          <t>PROPERTYZIPCODE</t>
        </is>
      </c>
    </row>
    <row r="30">
      <c r="A30" s="4" t="n">
        <v>1</v>
      </c>
      <c r="B30" s="4" t="n">
        <v>3.45</v>
      </c>
      <c r="C30" s="4" t="inlineStr">
        <is>
          <t>33596</t>
        </is>
      </c>
      <c r="D30" s="4" t="inlineStr">
        <is>
          <t>PROPERTYZIPCODE</t>
        </is>
      </c>
    </row>
    <row r="31">
      <c r="A31" s="4" t="n">
        <v>1</v>
      </c>
      <c r="B31" s="4" t="n">
        <v>3.45</v>
      </c>
      <c r="C31" s="4" t="inlineStr">
        <is>
          <t>34208</t>
        </is>
      </c>
      <c r="D31" s="4" t="inlineStr">
        <is>
          <t>PROPERTYZIPCODE</t>
        </is>
      </c>
    </row>
    <row r="32">
      <c r="A32" s="4" t="n">
        <v>1</v>
      </c>
      <c r="B32" s="4" t="n">
        <v>3.45</v>
      </c>
      <c r="C32" s="4" t="inlineStr">
        <is>
          <t>33781</t>
        </is>
      </c>
      <c r="D32" s="4" t="inlineStr">
        <is>
          <t>PROPERTYZIPCODE</t>
        </is>
      </c>
    </row>
    <row r="33">
      <c r="A33" s="4" t="n">
        <v>1</v>
      </c>
      <c r="B33" s="4" t="n">
        <v>3.45</v>
      </c>
      <c r="C33" s="4" t="inlineStr">
        <is>
          <t>34210</t>
        </is>
      </c>
      <c r="D33" s="4" t="inlineStr">
        <is>
          <t>PROPERTYZIPCODE</t>
        </is>
      </c>
    </row>
    <row r="34">
      <c r="A34" s="4" t="n">
        <v>1</v>
      </c>
      <c r="B34" s="4" t="n">
        <v>3.45</v>
      </c>
      <c r="C34" s="4" t="inlineStr">
        <is>
          <t>33598</t>
        </is>
      </c>
      <c r="D34" s="4" t="inlineStr">
        <is>
          <t>PROPERTYZIPCODE</t>
        </is>
      </c>
    </row>
    <row r="35">
      <c r="A35" s="4" t="n">
        <v>1</v>
      </c>
      <c r="B35" s="4" t="n">
        <v>3.45</v>
      </c>
      <c r="C35" s="4" t="inlineStr">
        <is>
          <t>34203</t>
        </is>
      </c>
      <c r="D35" s="4" t="inlineStr">
        <is>
          <t>PROPERTYZIPCODE</t>
        </is>
      </c>
    </row>
    <row r="36">
      <c r="A36" s="4" t="n">
        <v>1</v>
      </c>
      <c r="B36" s="4" t="n">
        <v>3.45</v>
      </c>
      <c r="C36" s="4" t="inlineStr">
        <is>
          <t>33534</t>
        </is>
      </c>
      <c r="D36" s="4" t="inlineStr">
        <is>
          <t>PROPERTYZIPCODE</t>
        </is>
      </c>
    </row>
    <row r="37">
      <c r="A37" s="4" t="n">
        <v>1</v>
      </c>
      <c r="B37" s="4" t="n">
        <v>3.45</v>
      </c>
      <c r="C37" s="4" t="inlineStr">
        <is>
          <t>34222</t>
        </is>
      </c>
      <c r="D37" s="4" t="inlineStr">
        <is>
          <t>PROPERTYZIPCODE</t>
        </is>
      </c>
    </row>
    <row r="38">
      <c r="A38" s="9" t="n">
        <v>29</v>
      </c>
      <c r="B38" s="9" t="n">
        <v>100</v>
      </c>
      <c r="D38" s="9" t="inlineStr">
        <is>
          <t>Total PROPERTYZIPCODE</t>
        </is>
      </c>
    </row>
    <row r="39">
      <c r="A39" s="4" t="n">
        <v>24</v>
      </c>
      <c r="B39" s="4" t="n">
        <v>82.76000000000001</v>
      </c>
      <c r="C39" s="4" t="inlineStr">
        <is>
          <t>GARDEN</t>
        </is>
      </c>
      <c r="D39" s="4" t="inlineStr">
        <is>
          <t>Property Type</t>
        </is>
      </c>
    </row>
    <row r="40">
      <c r="A40" s="4" t="n">
        <v>4</v>
      </c>
      <c r="B40" s="4" t="n">
        <v>13.79</v>
      </c>
      <c r="C40" s="4" t="inlineStr">
        <is>
          <t>MANUF</t>
        </is>
      </c>
      <c r="D40" s="4" t="inlineStr">
        <is>
          <t>Property Type</t>
        </is>
      </c>
    </row>
    <row r="41">
      <c r="A41" s="4" t="n">
        <v>1</v>
      </c>
      <c r="B41" s="4" t="n">
        <v>3.45</v>
      </c>
      <c r="C41" s="4" t="inlineStr">
        <is>
          <t>MIDRISE</t>
        </is>
      </c>
      <c r="D41" s="4" t="inlineStr">
        <is>
          <t>Property Type</t>
        </is>
      </c>
    </row>
    <row r="42">
      <c r="A42" s="9" t="n">
        <v>29</v>
      </c>
      <c r="B42" s="9" t="n">
        <v>100</v>
      </c>
      <c r="D42" s="9" t="inlineStr">
        <is>
          <t>Total Property Type</t>
        </is>
      </c>
    </row>
    <row r="43">
      <c r="A43" s="4" t="n">
        <v>6</v>
      </c>
      <c r="B43" s="4" t="n">
        <v>20.69</v>
      </c>
      <c r="C43" s="4" t="inlineStr">
        <is>
          <t>5-9 years</t>
        </is>
      </c>
      <c r="D43" s="4" t="inlineStr">
        <is>
          <t>Age of Property</t>
        </is>
      </c>
    </row>
    <row r="44">
      <c r="A44" s="4" t="n">
        <v>3</v>
      </c>
      <c r="B44" s="4" t="n">
        <v>10.34</v>
      </c>
      <c r="C44" s="4" t="inlineStr">
        <is>
          <t>10-19 years</t>
        </is>
      </c>
      <c r="D44" s="4" t="inlineStr">
        <is>
          <t>Age of Property</t>
        </is>
      </c>
    </row>
    <row r="45">
      <c r="A45" s="4" t="n">
        <v>20</v>
      </c>
      <c r="B45" s="4" t="n">
        <v>68.97</v>
      </c>
      <c r="C45" s="4" t="inlineStr">
        <is>
          <t>20+ years</t>
        </is>
      </c>
      <c r="D45" s="4" t="inlineStr">
        <is>
          <t>Age of Property</t>
        </is>
      </c>
    </row>
    <row r="46">
      <c r="A46" s="9" t="n">
        <v>29</v>
      </c>
      <c r="B46" s="9" t="n">
        <v>100</v>
      </c>
      <c r="D46" s="9" t="inlineStr">
        <is>
          <t>Total Age of Property</t>
        </is>
      </c>
    </row>
    <row r="47">
      <c r="A47" s="4" t="n">
        <v>5</v>
      </c>
      <c r="B47" s="4" t="n">
        <v>17.24</v>
      </c>
      <c r="C47" s="4" t="inlineStr">
        <is>
          <t>Less than 100</t>
        </is>
      </c>
      <c r="D47" s="4" t="inlineStr">
        <is>
          <t>Property Size</t>
        </is>
      </c>
    </row>
    <row r="48">
      <c r="A48" s="4" t="n">
        <v>9</v>
      </c>
      <c r="B48" s="4" t="n">
        <v>31.03</v>
      </c>
      <c r="C48" s="4" t="inlineStr">
        <is>
          <t>100-199</t>
        </is>
      </c>
      <c r="D48" s="4" t="inlineStr">
        <is>
          <t>Property Size</t>
        </is>
      </c>
    </row>
    <row r="49">
      <c r="A49" s="4" t="n">
        <v>7</v>
      </c>
      <c r="B49" s="4" t="n">
        <v>24.14</v>
      </c>
      <c r="C49" s="4" t="inlineStr">
        <is>
          <t>200-299</t>
        </is>
      </c>
      <c r="D49" s="4" t="inlineStr">
        <is>
          <t>Property Size</t>
        </is>
      </c>
    </row>
    <row r="50">
      <c r="A50" s="4" t="n">
        <v>6</v>
      </c>
      <c r="B50" s="4" t="n">
        <v>20.69</v>
      </c>
      <c r="C50" s="4" t="inlineStr">
        <is>
          <t>300-399</t>
        </is>
      </c>
      <c r="D50" s="4" t="inlineStr">
        <is>
          <t>Property Size</t>
        </is>
      </c>
    </row>
    <row r="51">
      <c r="A51" s="4" t="n">
        <v>1</v>
      </c>
      <c r="B51" s="4" t="n">
        <v>3.45</v>
      </c>
      <c r="C51" s="4" t="inlineStr">
        <is>
          <t>400-499</t>
        </is>
      </c>
      <c r="D51" s="4" t="inlineStr">
        <is>
          <t>Property Size</t>
        </is>
      </c>
    </row>
    <row r="52">
      <c r="A52" s="4" t="n">
        <v>1</v>
      </c>
      <c r="B52" s="4" t="n">
        <v>3.45</v>
      </c>
      <c r="C52" s="4" t="inlineStr">
        <is>
          <t>500+</t>
        </is>
      </c>
      <c r="D52" s="4" t="inlineStr">
        <is>
          <t>Property Size</t>
        </is>
      </c>
    </row>
    <row r="53">
      <c r="A53" s="9" t="n">
        <v>29</v>
      </c>
      <c r="B53" s="9" t="n">
        <v>100</v>
      </c>
      <c r="D53" s="9" t="inlineStr">
        <is>
          <t>Total Property Size</t>
        </is>
      </c>
    </row>
    <row r="54">
      <c r="A54" s="4" t="n">
        <v>17</v>
      </c>
      <c r="B54" s="4" t="n">
        <v>58.62</v>
      </c>
      <c r="C54" s="4" t="inlineStr">
        <is>
          <t>MARKETRATE</t>
        </is>
      </c>
      <c r="D54" s="4" t="inlineStr">
        <is>
          <t>Rent Type</t>
        </is>
      </c>
    </row>
    <row r="55">
      <c r="A55" s="4" t="n">
        <v>12</v>
      </c>
      <c r="B55" s="4" t="n">
        <v>41.38</v>
      </c>
      <c r="C55" s="4" t="inlineStr">
        <is>
          <t>AFFORDABLE</t>
        </is>
      </c>
      <c r="D55" s="4" t="inlineStr">
        <is>
          <t>Rent Type</t>
        </is>
      </c>
    </row>
    <row r="56">
      <c r="A56" s="9" t="n">
        <v>29</v>
      </c>
      <c r="B56" s="9" t="n">
        <v>100</v>
      </c>
      <c r="D56" s="9" t="inlineStr">
        <is>
          <t>Total Rent Type</t>
        </is>
      </c>
    </row>
    <row r="57"/>
  </sheetData>
  <mergeCells count="2">
    <mergeCell ref="A19:D19"/>
    <mergeCell ref="A1:B1"/>
  </mergeCells>
  <pageMargins left="0.75" right="0.75" top="1" bottom="1" header="0.5" footer="0.5"/>
</worksheet>
</file>

<file path=xl/worksheets/sheet84.xml><?xml version="1.0" encoding="utf-8"?>
<worksheet xmlns="http://schemas.openxmlformats.org/spreadsheetml/2006/main">
  <sheetPr>
    <outlinePr summaryBelow="1" summaryRight="1"/>
    <pageSetUpPr/>
  </sheetPr>
  <dimension ref="A1:D55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5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5716</v>
      </c>
    </row>
    <row r="3">
      <c r="A3" s="6" t="inlineStr">
        <is>
          <t>Sample (Total number of properties)</t>
        </is>
      </c>
      <c r="B3" s="4" t="n">
        <v>21</v>
      </c>
    </row>
    <row r="4">
      <c r="A4" s="6" t="inlineStr">
        <is>
          <t>Average property taxes per unit</t>
        </is>
      </c>
      <c r="B4" s="7" t="n">
        <v>1426</v>
      </c>
    </row>
    <row r="5">
      <c r="A5" s="6" t="inlineStr">
        <is>
          <t>Average payroll expenses per unit</t>
        </is>
      </c>
      <c r="B5" s="7" t="n">
        <v>1246</v>
      </c>
    </row>
    <row r="6">
      <c r="A6" s="6" t="inlineStr">
        <is>
          <t>Average capital expenditures per unit</t>
        </is>
      </c>
      <c r="B6" s="7" t="n">
        <v>256</v>
      </c>
    </row>
    <row r="7">
      <c r="A7" s="6" t="inlineStr">
        <is>
          <t>Average mortgage per unit</t>
        </is>
      </c>
      <c r="B7" s="7" t="n">
        <v>7611</v>
      </c>
    </row>
    <row r="8">
      <c r="A8" s="6" t="inlineStr">
        <is>
          <t>Average total operating expenses per unit</t>
        </is>
      </c>
      <c r="B8" s="7" t="n">
        <v>5673</v>
      </c>
    </row>
    <row r="9">
      <c r="A9" s="6" t="inlineStr">
        <is>
          <t>Average total expenses per unit</t>
        </is>
      </c>
      <c r="B9" s="7" t="n">
        <v>16211</v>
      </c>
    </row>
    <row r="10">
      <c r="A10" s="6" t="inlineStr">
        <is>
          <t>Average total profit per unit</t>
        </is>
      </c>
      <c r="B10" s="7" t="n">
        <v>1594</v>
      </c>
    </row>
    <row r="11">
      <c r="A11" s="6" t="inlineStr">
        <is>
          <t>Property taxes per dollar of rent</t>
        </is>
      </c>
      <c r="B11" s="4" t="inlineStr">
        <is>
          <t>8 cents</t>
        </is>
      </c>
    </row>
    <row r="12">
      <c r="A12" s="6" t="inlineStr">
        <is>
          <t>Payroll expenses per dollar of rent</t>
        </is>
      </c>
      <c r="B12" s="4" t="inlineStr">
        <is>
          <t>7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43 cents</t>
        </is>
      </c>
    </row>
    <row r="15">
      <c r="A15" s="6" t="inlineStr">
        <is>
          <t>Total operating expenses per dollar of rent</t>
        </is>
      </c>
      <c r="B15" s="4" t="inlineStr">
        <is>
          <t>32 cents</t>
        </is>
      </c>
    </row>
    <row r="16">
      <c r="A16" s="6" t="inlineStr">
        <is>
          <t>Total expenses per dollar of rent</t>
        </is>
      </c>
      <c r="B16" s="4" t="inlineStr">
        <is>
          <t>91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2</v>
      </c>
      <c r="B21" s="4" t="n">
        <v>9.52</v>
      </c>
      <c r="C21" s="4" t="inlineStr">
        <is>
          <t>33907</t>
        </is>
      </c>
      <c r="D21" s="4" t="inlineStr">
        <is>
          <t>PROPERTYZIPCODE</t>
        </is>
      </c>
    </row>
    <row r="22">
      <c r="A22" s="4" t="n">
        <v>2</v>
      </c>
      <c r="B22" s="4" t="n">
        <v>9.52</v>
      </c>
      <c r="C22" s="4" t="inlineStr">
        <is>
          <t>33908</t>
        </is>
      </c>
      <c r="D22" s="4" t="inlineStr">
        <is>
          <t>PROPERTYZIPCODE</t>
        </is>
      </c>
    </row>
    <row r="23">
      <c r="A23" s="4" t="n">
        <v>2</v>
      </c>
      <c r="B23" s="4" t="n">
        <v>9.52</v>
      </c>
      <c r="C23" s="4" t="inlineStr">
        <is>
          <t>34102</t>
        </is>
      </c>
      <c r="D23" s="4" t="inlineStr">
        <is>
          <t>PROPERTYZIPCODE</t>
        </is>
      </c>
    </row>
    <row r="24">
      <c r="A24" s="4" t="n">
        <v>2</v>
      </c>
      <c r="B24" s="4" t="n">
        <v>9.52</v>
      </c>
      <c r="C24" s="4" t="inlineStr">
        <is>
          <t>33905</t>
        </is>
      </c>
      <c r="D24" s="4" t="inlineStr">
        <is>
          <t>PROPERTYZIPCODE</t>
        </is>
      </c>
    </row>
    <row r="25">
      <c r="A25" s="4" t="n">
        <v>2</v>
      </c>
      <c r="B25" s="4" t="n">
        <v>9.52</v>
      </c>
      <c r="C25" s="4" t="inlineStr">
        <is>
          <t>33916</t>
        </is>
      </c>
      <c r="D25" s="4" t="inlineStr">
        <is>
          <t>PROPERTYZIPCODE</t>
        </is>
      </c>
    </row>
    <row r="26">
      <c r="A26" s="4" t="n">
        <v>2</v>
      </c>
      <c r="B26" s="4" t="n">
        <v>9.52</v>
      </c>
      <c r="C26" s="4" t="inlineStr">
        <is>
          <t>33901</t>
        </is>
      </c>
      <c r="D26" s="4" t="inlineStr">
        <is>
          <t>PROPERTYZIPCODE</t>
        </is>
      </c>
    </row>
    <row r="27">
      <c r="A27" s="4" t="n">
        <v>1</v>
      </c>
      <c r="B27" s="4" t="n">
        <v>4.76</v>
      </c>
      <c r="C27" s="4" t="inlineStr">
        <is>
          <t>34105</t>
        </is>
      </c>
      <c r="D27" s="4" t="inlineStr">
        <is>
          <t>PROPERTYZIPCODE</t>
        </is>
      </c>
    </row>
    <row r="28">
      <c r="A28" s="4" t="n">
        <v>1</v>
      </c>
      <c r="B28" s="4" t="n">
        <v>4.76</v>
      </c>
      <c r="C28" s="4" t="inlineStr">
        <is>
          <t>33903</t>
        </is>
      </c>
      <c r="D28" s="4" t="inlineStr">
        <is>
          <t>PROPERTYZIPCODE</t>
        </is>
      </c>
    </row>
    <row r="29">
      <c r="A29" s="4" t="n">
        <v>1</v>
      </c>
      <c r="B29" s="4" t="n">
        <v>4.76</v>
      </c>
      <c r="C29" s="4" t="inlineStr">
        <is>
          <t>33991</t>
        </is>
      </c>
      <c r="D29" s="4" t="inlineStr">
        <is>
          <t>PROPERTYZIPCODE</t>
        </is>
      </c>
    </row>
    <row r="30">
      <c r="A30" s="4" t="n">
        <v>1</v>
      </c>
      <c r="B30" s="4" t="n">
        <v>4.76</v>
      </c>
      <c r="C30" s="4" t="inlineStr">
        <is>
          <t>33914</t>
        </is>
      </c>
      <c r="D30" s="4" t="inlineStr">
        <is>
          <t>PROPERTYZIPCODE</t>
        </is>
      </c>
    </row>
    <row r="31">
      <c r="A31" s="4" t="n">
        <v>1</v>
      </c>
      <c r="B31" s="4" t="n">
        <v>4.76</v>
      </c>
      <c r="C31" s="4" t="inlineStr">
        <is>
          <t>34109</t>
        </is>
      </c>
      <c r="D31" s="4" t="inlineStr">
        <is>
          <t>PROPERTYZIPCODE</t>
        </is>
      </c>
    </row>
    <row r="32">
      <c r="A32" s="4" t="n">
        <v>1</v>
      </c>
      <c r="B32" s="4" t="n">
        <v>4.76</v>
      </c>
      <c r="C32" s="4" t="inlineStr">
        <is>
          <t>33967</t>
        </is>
      </c>
      <c r="D32" s="4" t="inlineStr">
        <is>
          <t>PROPERTYZIPCODE</t>
        </is>
      </c>
    </row>
    <row r="33">
      <c r="A33" s="4" t="n">
        <v>1</v>
      </c>
      <c r="B33" s="4" t="n">
        <v>4.76</v>
      </c>
      <c r="C33" s="4" t="inlineStr">
        <is>
          <t>34221</t>
        </is>
      </c>
      <c r="D33" s="4" t="inlineStr">
        <is>
          <t>PROPERTYZIPCODE</t>
        </is>
      </c>
    </row>
    <row r="34">
      <c r="A34" s="4" t="n">
        <v>1</v>
      </c>
      <c r="B34" s="4" t="n">
        <v>4.76</v>
      </c>
      <c r="C34" s="4" t="inlineStr">
        <is>
          <t>33990</t>
        </is>
      </c>
      <c r="D34" s="4" t="inlineStr">
        <is>
          <t>PROPERTYZIPCODE</t>
        </is>
      </c>
    </row>
    <row r="35">
      <c r="A35" s="4" t="n">
        <v>1</v>
      </c>
      <c r="B35" s="4" t="n">
        <v>4.76</v>
      </c>
      <c r="C35" s="4" t="inlineStr">
        <is>
          <t>33904</t>
        </is>
      </c>
      <c r="D35" s="4" t="inlineStr">
        <is>
          <t>PROPERTYZIPCODE</t>
        </is>
      </c>
    </row>
    <row r="36">
      <c r="A36" s="9" t="n">
        <v>21</v>
      </c>
      <c r="B36" s="9" t="n">
        <v>100</v>
      </c>
      <c r="D36" s="9" t="inlineStr">
        <is>
          <t>Total PROPERTYZIPCODE</t>
        </is>
      </c>
    </row>
    <row r="37">
      <c r="A37" s="4" t="n">
        <v>18</v>
      </c>
      <c r="B37" s="4" t="n">
        <v>85.70999999999999</v>
      </c>
      <c r="C37" s="4" t="inlineStr">
        <is>
          <t>GARDEN</t>
        </is>
      </c>
      <c r="D37" s="4" t="inlineStr">
        <is>
          <t>Property Type</t>
        </is>
      </c>
    </row>
    <row r="38">
      <c r="A38" s="4" t="n">
        <v>1</v>
      </c>
      <c r="B38" s="4" t="n">
        <v>4.76</v>
      </c>
      <c r="C38" s="4" t="inlineStr">
        <is>
          <t>SENIOR</t>
        </is>
      </c>
      <c r="D38" s="4" t="inlineStr">
        <is>
          <t>Property Type</t>
        </is>
      </c>
    </row>
    <row r="39">
      <c r="A39" s="4" t="n">
        <v>1</v>
      </c>
      <c r="B39" s="4" t="n">
        <v>4.76</v>
      </c>
      <c r="C39" s="4" t="inlineStr">
        <is>
          <t>MANUF</t>
        </is>
      </c>
      <c r="D39" s="4" t="inlineStr">
        <is>
          <t>Property Type</t>
        </is>
      </c>
    </row>
    <row r="40">
      <c r="A40" s="4" t="n">
        <v>1</v>
      </c>
      <c r="B40" s="4" t="n">
        <v>4.76</v>
      </c>
      <c r="C40" s="4" t="inlineStr">
        <is>
          <t>STUDENT</t>
        </is>
      </c>
      <c r="D40" s="4" t="inlineStr">
        <is>
          <t>Property Type</t>
        </is>
      </c>
    </row>
    <row r="41">
      <c r="A41" s="9" t="n">
        <v>21</v>
      </c>
      <c r="B41" s="9" t="n">
        <v>100</v>
      </c>
      <c r="D41" s="9" t="inlineStr">
        <is>
          <t>Total Property Type</t>
        </is>
      </c>
    </row>
    <row r="42">
      <c r="A42" s="4" t="n">
        <v>9</v>
      </c>
      <c r="B42" s="4" t="n">
        <v>42.86</v>
      </c>
      <c r="C42" s="4" t="inlineStr">
        <is>
          <t>5-9 years</t>
        </is>
      </c>
      <c r="D42" s="4" t="inlineStr">
        <is>
          <t>Age of Property</t>
        </is>
      </c>
    </row>
    <row r="43">
      <c r="A43" s="4" t="n">
        <v>3</v>
      </c>
      <c r="B43" s="4" t="n">
        <v>14.29</v>
      </c>
      <c r="C43" s="4" t="inlineStr">
        <is>
          <t>10-19 years</t>
        </is>
      </c>
      <c r="D43" s="4" t="inlineStr">
        <is>
          <t>Age of Property</t>
        </is>
      </c>
    </row>
    <row r="44">
      <c r="A44" s="4" t="n">
        <v>9</v>
      </c>
      <c r="B44" s="4" t="n">
        <v>42.86</v>
      </c>
      <c r="C44" s="4" t="inlineStr">
        <is>
          <t>20+ years</t>
        </is>
      </c>
      <c r="D44" s="4" t="inlineStr">
        <is>
          <t>Age of Property</t>
        </is>
      </c>
    </row>
    <row r="45">
      <c r="A45" s="9" t="n">
        <v>21</v>
      </c>
      <c r="B45" s="9" t="n">
        <v>100</v>
      </c>
      <c r="D45" s="9" t="inlineStr">
        <is>
          <t>Total Age of Property</t>
        </is>
      </c>
    </row>
    <row r="46">
      <c r="A46" s="4" t="n">
        <v>8</v>
      </c>
      <c r="B46" s="4" t="n">
        <v>38.1</v>
      </c>
      <c r="C46" s="4" t="inlineStr">
        <is>
          <t>Less than 100</t>
        </is>
      </c>
      <c r="D46" s="4" t="inlineStr">
        <is>
          <t>Property Size</t>
        </is>
      </c>
    </row>
    <row r="47">
      <c r="A47" s="4" t="n">
        <v>2</v>
      </c>
      <c r="B47" s="4" t="n">
        <v>9.52</v>
      </c>
      <c r="C47" s="4" t="inlineStr">
        <is>
          <t>100-199</t>
        </is>
      </c>
      <c r="D47" s="4" t="inlineStr">
        <is>
          <t>Property Size</t>
        </is>
      </c>
    </row>
    <row r="48">
      <c r="A48" s="4" t="n">
        <v>4</v>
      </c>
      <c r="B48" s="4" t="n">
        <v>19.05</v>
      </c>
      <c r="C48" s="4" t="inlineStr">
        <is>
          <t>200-299</t>
        </is>
      </c>
      <c r="D48" s="4" t="inlineStr">
        <is>
          <t>Property Size</t>
        </is>
      </c>
    </row>
    <row r="49">
      <c r="A49" s="4" t="n">
        <v>5</v>
      </c>
      <c r="B49" s="4" t="n">
        <v>23.81</v>
      </c>
      <c r="C49" s="4" t="inlineStr">
        <is>
          <t>300-399</t>
        </is>
      </c>
      <c r="D49" s="4" t="inlineStr">
        <is>
          <t>Property Size</t>
        </is>
      </c>
    </row>
    <row r="50">
      <c r="A50" s="4" t="n">
        <v>2</v>
      </c>
      <c r="B50" s="4" t="n">
        <v>9.52</v>
      </c>
      <c r="C50" s="4" t="inlineStr">
        <is>
          <t>500+</t>
        </is>
      </c>
      <c r="D50" s="4" t="inlineStr">
        <is>
          <t>Property Size</t>
        </is>
      </c>
    </row>
    <row r="51">
      <c r="A51" s="9" t="n">
        <v>21</v>
      </c>
      <c r="B51" s="9" t="n">
        <v>100</v>
      </c>
      <c r="D51" s="9" t="inlineStr">
        <is>
          <t>Total Property Size</t>
        </is>
      </c>
    </row>
    <row r="52">
      <c r="A52" s="4" t="n">
        <v>13</v>
      </c>
      <c r="B52" s="4" t="n">
        <v>61.9</v>
      </c>
      <c r="C52" s="4" t="inlineStr">
        <is>
          <t>MARKETRATE</t>
        </is>
      </c>
      <c r="D52" s="4" t="inlineStr">
        <is>
          <t>Rent Type</t>
        </is>
      </c>
    </row>
    <row r="53">
      <c r="A53" s="4" t="n">
        <v>8</v>
      </c>
      <c r="B53" s="4" t="n">
        <v>38.1</v>
      </c>
      <c r="C53" s="4" t="inlineStr">
        <is>
          <t>AFFORDABLE</t>
        </is>
      </c>
      <c r="D53" s="4" t="inlineStr">
        <is>
          <t>Rent Type</t>
        </is>
      </c>
    </row>
    <row r="54">
      <c r="A54" s="9" t="n">
        <v>21</v>
      </c>
      <c r="B54" s="9" t="n">
        <v>100</v>
      </c>
      <c r="D54" s="9" t="inlineStr">
        <is>
          <t>Total Rent Type</t>
        </is>
      </c>
    </row>
    <row r="55"/>
  </sheetData>
  <mergeCells count="2">
    <mergeCell ref="A19:D19"/>
    <mergeCell ref="A1:B1"/>
  </mergeCells>
  <pageMargins left="0.75" right="0.75" top="1" bottom="1" header="0.5" footer="0.5"/>
</worksheet>
</file>

<file path=xl/worksheets/sheet85.xml><?xml version="1.0" encoding="utf-8"?>
<worksheet xmlns="http://schemas.openxmlformats.org/spreadsheetml/2006/main">
  <sheetPr>
    <outlinePr summaryBelow="1" summaryRight="1"/>
    <pageSetUpPr/>
  </sheetPr>
  <dimension ref="A1:D63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5809</v>
      </c>
    </row>
    <row r="3">
      <c r="A3" s="6" t="inlineStr">
        <is>
          <t>Sample (Total number of properties)</t>
        </is>
      </c>
      <c r="B3" s="4" t="n">
        <v>46</v>
      </c>
    </row>
    <row r="4">
      <c r="A4" s="6" t="inlineStr">
        <is>
          <t>Average property taxes per unit</t>
        </is>
      </c>
      <c r="B4" s="7" t="n">
        <v>2452</v>
      </c>
    </row>
    <row r="5">
      <c r="A5" s="6" t="inlineStr">
        <is>
          <t>Average payroll expenses per unit</t>
        </is>
      </c>
      <c r="B5" s="7" t="n">
        <v>1137</v>
      </c>
    </row>
    <row r="6">
      <c r="A6" s="6" t="inlineStr">
        <is>
          <t>Average capital expenditures per unit</t>
        </is>
      </c>
      <c r="B6" s="7" t="n">
        <v>249</v>
      </c>
    </row>
    <row r="7">
      <c r="A7" s="6" t="inlineStr">
        <is>
          <t>Average mortgage per unit</t>
        </is>
      </c>
      <c r="B7" s="7" t="n">
        <v>8600</v>
      </c>
    </row>
    <row r="8">
      <c r="A8" s="6" t="inlineStr">
        <is>
          <t>Average total operating expenses per unit</t>
        </is>
      </c>
      <c r="B8" s="7" t="n">
        <v>6536</v>
      </c>
    </row>
    <row r="9">
      <c r="A9" s="6" t="inlineStr">
        <is>
          <t>Average total expenses per unit</t>
        </is>
      </c>
      <c r="B9" s="7" t="n">
        <v>18974</v>
      </c>
    </row>
    <row r="10">
      <c r="A10" s="6" t="inlineStr">
        <is>
          <t>Average total profit per unit</t>
        </is>
      </c>
      <c r="B10" s="7" t="n">
        <v>2150</v>
      </c>
    </row>
    <row r="11">
      <c r="A11" s="6" t="inlineStr">
        <is>
          <t>Property taxes per dollar of rent</t>
        </is>
      </c>
      <c r="B11" s="4" t="inlineStr">
        <is>
          <t>12 cents</t>
        </is>
      </c>
    </row>
    <row r="12">
      <c r="A12" s="6" t="inlineStr">
        <is>
          <t>Payroll expenses per dollar of rent</t>
        </is>
      </c>
      <c r="B12" s="4" t="inlineStr">
        <is>
          <t>5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41 cents</t>
        </is>
      </c>
    </row>
    <row r="15">
      <c r="A15" s="6" t="inlineStr">
        <is>
          <t>Total operating expenses per dollar of rent</t>
        </is>
      </c>
      <c r="B15" s="4" t="inlineStr">
        <is>
          <t>31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4</v>
      </c>
      <c r="B21" s="4" t="n">
        <v>8.699999999999999</v>
      </c>
      <c r="C21" s="4" t="inlineStr">
        <is>
          <t>33313</t>
        </is>
      </c>
      <c r="D21" s="4" t="inlineStr">
        <is>
          <t>PROPERTYZIPCODE</t>
        </is>
      </c>
    </row>
    <row r="22">
      <c r="A22" s="4" t="n">
        <v>3</v>
      </c>
      <c r="B22" s="4" t="n">
        <v>6.52</v>
      </c>
      <c r="C22" s="4" t="inlineStr">
        <is>
          <t>33351</t>
        </is>
      </c>
      <c r="D22" s="4" t="inlineStr">
        <is>
          <t>PROPERTYZIPCODE</t>
        </is>
      </c>
    </row>
    <row r="23">
      <c r="A23" s="4" t="n">
        <v>3</v>
      </c>
      <c r="B23" s="4" t="n">
        <v>6.52</v>
      </c>
      <c r="C23" s="4" t="inlineStr">
        <is>
          <t>33415</t>
        </is>
      </c>
      <c r="D23" s="4" t="inlineStr">
        <is>
          <t>PROPERTYZIPCODE</t>
        </is>
      </c>
    </row>
    <row r="24">
      <c r="A24" s="4" t="n">
        <v>3</v>
      </c>
      <c r="B24" s="4" t="n">
        <v>6.52</v>
      </c>
      <c r="C24" s="4" t="inlineStr">
        <is>
          <t>33060</t>
        </is>
      </c>
      <c r="D24" s="4" t="inlineStr">
        <is>
          <t>PROPERTYZIPCODE</t>
        </is>
      </c>
    </row>
    <row r="25">
      <c r="A25" s="4" t="n">
        <v>3</v>
      </c>
      <c r="B25" s="4" t="n">
        <v>6.52</v>
      </c>
      <c r="C25" s="4" t="inlineStr">
        <is>
          <t>33411</t>
        </is>
      </c>
      <c r="D25" s="4" t="inlineStr">
        <is>
          <t>PROPERTYZIPCODE</t>
        </is>
      </c>
    </row>
    <row r="26">
      <c r="A26" s="4" t="n">
        <v>3</v>
      </c>
      <c r="B26" s="4" t="n">
        <v>6.52</v>
      </c>
      <c r="C26" s="4" t="inlineStr">
        <is>
          <t>33311</t>
        </is>
      </c>
      <c r="D26" s="4" t="inlineStr">
        <is>
          <t>PROPERTYZIPCODE</t>
        </is>
      </c>
    </row>
    <row r="27">
      <c r="A27" s="4" t="n">
        <v>3</v>
      </c>
      <c r="B27" s="4" t="n">
        <v>6.52</v>
      </c>
      <c r="C27" s="4" t="inlineStr">
        <is>
          <t>33430</t>
        </is>
      </c>
      <c r="D27" s="4" t="inlineStr">
        <is>
          <t>PROPERTYZIPCODE</t>
        </is>
      </c>
    </row>
    <row r="28">
      <c r="A28" s="4" t="n">
        <v>3</v>
      </c>
      <c r="B28" s="4" t="n">
        <v>6.52</v>
      </c>
      <c r="C28" s="4" t="inlineStr">
        <is>
          <t>33309</t>
        </is>
      </c>
      <c r="D28" s="4" t="inlineStr">
        <is>
          <t>PROPERTYZIPCODE</t>
        </is>
      </c>
    </row>
    <row r="29">
      <c r="A29" s="4" t="n">
        <v>3</v>
      </c>
      <c r="B29" s="4" t="n">
        <v>6.52</v>
      </c>
      <c r="C29" s="4" t="inlineStr">
        <is>
          <t>33407</t>
        </is>
      </c>
      <c r="D29" s="4" t="inlineStr">
        <is>
          <t>PROPERTYZIPCODE</t>
        </is>
      </c>
    </row>
    <row r="30">
      <c r="A30" s="4" t="n">
        <v>2</v>
      </c>
      <c r="B30" s="4" t="n">
        <v>4.35</v>
      </c>
      <c r="C30" s="4" t="inlineStr">
        <is>
          <t>33321</t>
        </is>
      </c>
      <c r="D30" s="4" t="inlineStr">
        <is>
          <t>PROPERTYZIPCODE</t>
        </is>
      </c>
    </row>
    <row r="31">
      <c r="A31" s="4" t="n">
        <v>2</v>
      </c>
      <c r="B31" s="4" t="n">
        <v>4.35</v>
      </c>
      <c r="C31" s="4" t="inlineStr">
        <is>
          <t>33403</t>
        </is>
      </c>
      <c r="D31" s="4" t="inlineStr">
        <is>
          <t>PROPERTYZIPCODE</t>
        </is>
      </c>
    </row>
    <row r="32">
      <c r="A32" s="4" t="n">
        <v>2</v>
      </c>
      <c r="B32" s="4" t="n">
        <v>4.35</v>
      </c>
      <c r="C32" s="4" t="inlineStr">
        <is>
          <t>33417</t>
        </is>
      </c>
      <c r="D32" s="4" t="inlineStr">
        <is>
          <t>PROPERTYZIPCODE</t>
        </is>
      </c>
    </row>
    <row r="33">
      <c r="A33" s="4" t="n">
        <v>2</v>
      </c>
      <c r="B33" s="4" t="n">
        <v>4.35</v>
      </c>
      <c r="C33" s="4" t="inlineStr">
        <is>
          <t>33064</t>
        </is>
      </c>
      <c r="D33" s="4" t="inlineStr">
        <is>
          <t>PROPERTYZIPCODE</t>
        </is>
      </c>
    </row>
    <row r="34">
      <c r="A34" s="4" t="n">
        <v>2</v>
      </c>
      <c r="B34" s="4" t="n">
        <v>4.35</v>
      </c>
      <c r="C34" s="4" t="inlineStr">
        <is>
          <t>33404</t>
        </is>
      </c>
      <c r="D34" s="4" t="inlineStr">
        <is>
          <t>PROPERTYZIPCODE</t>
        </is>
      </c>
    </row>
    <row r="35">
      <c r="A35" s="4" t="n">
        <v>1</v>
      </c>
      <c r="B35" s="4" t="n">
        <v>2.17</v>
      </c>
      <c r="C35" s="4" t="inlineStr">
        <is>
          <t>33324</t>
        </is>
      </c>
      <c r="D35" s="4" t="inlineStr">
        <is>
          <t>PROPERTYZIPCODE</t>
        </is>
      </c>
    </row>
    <row r="36">
      <c r="A36" s="4" t="n">
        <v>1</v>
      </c>
      <c r="B36" s="4" t="n">
        <v>2.17</v>
      </c>
      <c r="C36" s="4" t="inlineStr">
        <is>
          <t>33409</t>
        </is>
      </c>
      <c r="D36" s="4" t="inlineStr">
        <is>
          <t>PROPERTYZIPCODE</t>
        </is>
      </c>
    </row>
    <row r="37">
      <c r="A37" s="4" t="n">
        <v>1</v>
      </c>
      <c r="B37" s="4" t="n">
        <v>2.17</v>
      </c>
      <c r="C37" s="4" t="inlineStr">
        <is>
          <t>33322</t>
        </is>
      </c>
      <c r="D37" s="4" t="inlineStr">
        <is>
          <t>PROPERTYZIPCODE</t>
        </is>
      </c>
    </row>
    <row r="38">
      <c r="A38" s="4" t="n">
        <v>1</v>
      </c>
      <c r="B38" s="4" t="n">
        <v>2.17</v>
      </c>
      <c r="C38" s="4" t="inlineStr">
        <is>
          <t>33068</t>
        </is>
      </c>
      <c r="D38" s="4" t="inlineStr">
        <is>
          <t>PROPERTYZIPCODE</t>
        </is>
      </c>
    </row>
    <row r="39">
      <c r="A39" s="4" t="n">
        <v>1</v>
      </c>
      <c r="B39" s="4" t="n">
        <v>2.17</v>
      </c>
      <c r="C39" s="4" t="inlineStr">
        <is>
          <t>33319</t>
        </is>
      </c>
      <c r="D39" s="4" t="inlineStr">
        <is>
          <t>PROPERTYZIPCODE</t>
        </is>
      </c>
    </row>
    <row r="40">
      <c r="A40" s="4" t="n">
        <v>1</v>
      </c>
      <c r="B40" s="4" t="n">
        <v>2.17</v>
      </c>
      <c r="C40" s="4" t="inlineStr">
        <is>
          <t>33069</t>
        </is>
      </c>
      <c r="D40" s="4" t="inlineStr">
        <is>
          <t>PROPERTYZIPCODE</t>
        </is>
      </c>
    </row>
    <row r="41">
      <c r="A41" s="4" t="n">
        <v>1</v>
      </c>
      <c r="B41" s="4" t="n">
        <v>2.17</v>
      </c>
      <c r="C41" s="4" t="inlineStr">
        <is>
          <t>33317</t>
        </is>
      </c>
      <c r="D41" s="4" t="inlineStr">
        <is>
          <t>PROPERTYZIPCODE</t>
        </is>
      </c>
    </row>
    <row r="42">
      <c r="A42" s="4" t="n">
        <v>1</v>
      </c>
      <c r="B42" s="4" t="n">
        <v>2.17</v>
      </c>
      <c r="C42" s="4" t="inlineStr">
        <is>
          <t>33312</t>
        </is>
      </c>
      <c r="D42" s="4" t="inlineStr">
        <is>
          <t>PROPERTYZIPCODE</t>
        </is>
      </c>
    </row>
    <row r="43">
      <c r="A43" s="9" t="n">
        <v>46</v>
      </c>
      <c r="B43" s="9" t="n">
        <v>100</v>
      </c>
      <c r="D43" s="9" t="inlineStr">
        <is>
          <t>Total PROPERTYZIPCODE</t>
        </is>
      </c>
    </row>
    <row r="44">
      <c r="A44" s="4" t="n">
        <v>40</v>
      </c>
      <c r="B44" s="4" t="n">
        <v>86.95999999999999</v>
      </c>
      <c r="C44" s="4" t="inlineStr">
        <is>
          <t>GARDEN</t>
        </is>
      </c>
      <c r="D44" s="4" t="inlineStr">
        <is>
          <t>Property Type</t>
        </is>
      </c>
    </row>
    <row r="45">
      <c r="A45" s="4" t="n">
        <v>3</v>
      </c>
      <c r="B45" s="4" t="n">
        <v>6.52</v>
      </c>
      <c r="C45" s="4" t="inlineStr">
        <is>
          <t>MIDRISE</t>
        </is>
      </c>
      <c r="D45" s="4" t="inlineStr">
        <is>
          <t>Property Type</t>
        </is>
      </c>
    </row>
    <row r="46">
      <c r="A46" s="4" t="n">
        <v>2</v>
      </c>
      <c r="B46" s="4" t="n">
        <v>4.35</v>
      </c>
      <c r="C46" s="4" t="inlineStr">
        <is>
          <t>MANUF</t>
        </is>
      </c>
      <c r="D46" s="4" t="inlineStr">
        <is>
          <t>Property Type</t>
        </is>
      </c>
    </row>
    <row r="47">
      <c r="A47" s="4" t="n">
        <v>1</v>
      </c>
      <c r="B47" s="4" t="n">
        <v>2.17</v>
      </c>
      <c r="C47" s="4" t="inlineStr">
        <is>
          <t>SENIOR</t>
        </is>
      </c>
      <c r="D47" s="4" t="inlineStr">
        <is>
          <t>Property Type</t>
        </is>
      </c>
    </row>
    <row r="48">
      <c r="A48" s="9" t="n">
        <v>46</v>
      </c>
      <c r="B48" s="9" t="n">
        <v>100</v>
      </c>
      <c r="D48" s="9" t="inlineStr">
        <is>
          <t>Total Property Type</t>
        </is>
      </c>
    </row>
    <row r="49">
      <c r="A49" s="4" t="n">
        <v>7</v>
      </c>
      <c r="B49" s="4" t="n">
        <v>15.22</v>
      </c>
      <c r="C49" s="4" t="inlineStr">
        <is>
          <t>Less than 5 years</t>
        </is>
      </c>
      <c r="D49" s="4" t="inlineStr">
        <is>
          <t>Age of Property</t>
        </is>
      </c>
    </row>
    <row r="50">
      <c r="A50" s="4" t="n">
        <v>14</v>
      </c>
      <c r="B50" s="4" t="n">
        <v>30.43</v>
      </c>
      <c r="C50" s="4" t="inlineStr">
        <is>
          <t>5-9 years</t>
        </is>
      </c>
      <c r="D50" s="4" t="inlineStr">
        <is>
          <t>Age of Property</t>
        </is>
      </c>
    </row>
    <row r="51">
      <c r="A51" s="4" t="n">
        <v>5</v>
      </c>
      <c r="B51" s="4" t="n">
        <v>10.87</v>
      </c>
      <c r="C51" s="4" t="inlineStr">
        <is>
          <t>10-19 years</t>
        </is>
      </c>
      <c r="D51" s="4" t="inlineStr">
        <is>
          <t>Age of Property</t>
        </is>
      </c>
    </row>
    <row r="52">
      <c r="A52" s="4" t="n">
        <v>20</v>
      </c>
      <c r="B52" s="4" t="n">
        <v>43.48</v>
      </c>
      <c r="C52" s="4" t="inlineStr">
        <is>
          <t>20+ years</t>
        </is>
      </c>
      <c r="D52" s="4" t="inlineStr">
        <is>
          <t>Age of Property</t>
        </is>
      </c>
    </row>
    <row r="53">
      <c r="A53" s="9" t="n">
        <v>46</v>
      </c>
      <c r="B53" s="9" t="n">
        <v>100</v>
      </c>
      <c r="D53" s="9" t="inlineStr">
        <is>
          <t>Total Age of Property</t>
        </is>
      </c>
    </row>
    <row r="54">
      <c r="A54" s="4" t="n">
        <v>23</v>
      </c>
      <c r="B54" s="4" t="n">
        <v>50</v>
      </c>
      <c r="C54" s="4" t="inlineStr">
        <is>
          <t>Less than 100</t>
        </is>
      </c>
      <c r="D54" s="4" t="inlineStr">
        <is>
          <t>Property Size</t>
        </is>
      </c>
    </row>
    <row r="55">
      <c r="A55" s="4" t="n">
        <v>11</v>
      </c>
      <c r="B55" s="4" t="n">
        <v>23.91</v>
      </c>
      <c r="C55" s="4" t="inlineStr">
        <is>
          <t>100-199</t>
        </is>
      </c>
      <c r="D55" s="4" t="inlineStr">
        <is>
          <t>Property Size</t>
        </is>
      </c>
    </row>
    <row r="56">
      <c r="A56" s="4" t="n">
        <v>7</v>
      </c>
      <c r="B56" s="4" t="n">
        <v>15.22</v>
      </c>
      <c r="C56" s="4" t="inlineStr">
        <is>
          <t>200-299</t>
        </is>
      </c>
      <c r="D56" s="4" t="inlineStr">
        <is>
          <t>Property Size</t>
        </is>
      </c>
    </row>
    <row r="57">
      <c r="A57" s="4" t="n">
        <v>4</v>
      </c>
      <c r="B57" s="4" t="n">
        <v>8.699999999999999</v>
      </c>
      <c r="C57" s="4" t="inlineStr">
        <is>
          <t>300-399</t>
        </is>
      </c>
      <c r="D57" s="4" t="inlineStr">
        <is>
          <t>Property Size</t>
        </is>
      </c>
    </row>
    <row r="58">
      <c r="A58" s="4" t="n">
        <v>1</v>
      </c>
      <c r="B58" s="4" t="n">
        <v>2.17</v>
      </c>
      <c r="C58" s="4" t="inlineStr">
        <is>
          <t>400-499</t>
        </is>
      </c>
      <c r="D58" s="4" t="inlineStr">
        <is>
          <t>Property Size</t>
        </is>
      </c>
    </row>
    <row r="59">
      <c r="A59" s="9" t="n">
        <v>46</v>
      </c>
      <c r="B59" s="9" t="n">
        <v>100</v>
      </c>
      <c r="D59" s="9" t="inlineStr">
        <is>
          <t>Total Property Size</t>
        </is>
      </c>
    </row>
    <row r="60">
      <c r="A60" s="4" t="n">
        <v>24</v>
      </c>
      <c r="B60" s="4" t="n">
        <v>52.17</v>
      </c>
      <c r="C60" s="4" t="inlineStr">
        <is>
          <t>MARKETRATE</t>
        </is>
      </c>
      <c r="D60" s="4" t="inlineStr">
        <is>
          <t>Rent Type</t>
        </is>
      </c>
    </row>
    <row r="61">
      <c r="A61" s="4" t="n">
        <v>22</v>
      </c>
      <c r="B61" s="4" t="n">
        <v>47.83</v>
      </c>
      <c r="C61" s="4" t="inlineStr">
        <is>
          <t>AFFORDABLE</t>
        </is>
      </c>
      <c r="D61" s="4" t="inlineStr">
        <is>
          <t>Rent Type</t>
        </is>
      </c>
    </row>
    <row r="62">
      <c r="A62" s="9" t="n">
        <v>46</v>
      </c>
      <c r="B62" s="9" t="n">
        <v>100</v>
      </c>
      <c r="D62" s="9" t="inlineStr">
        <is>
          <t>Total Rent Type</t>
        </is>
      </c>
    </row>
    <row r="63"/>
  </sheetData>
  <mergeCells count="2">
    <mergeCell ref="A19:D19"/>
    <mergeCell ref="A1:B1"/>
  </mergeCells>
  <pageMargins left="0.75" right="0.75" top="1" bottom="1" header="0.5" footer="0.5"/>
</worksheet>
</file>

<file path=xl/worksheets/sheet86.xml><?xml version="1.0" encoding="utf-8"?>
<worksheet xmlns="http://schemas.openxmlformats.org/spreadsheetml/2006/main">
  <sheetPr>
    <outlinePr summaryBelow="1" summaryRight="1"/>
    <pageSetUpPr/>
  </sheetPr>
  <dimension ref="A1:D54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5529</v>
      </c>
    </row>
    <row r="3">
      <c r="A3" s="6" t="inlineStr">
        <is>
          <t>Sample (Total number of properties)</t>
        </is>
      </c>
      <c r="B3" s="4" t="n">
        <v>41</v>
      </c>
    </row>
    <row r="4">
      <c r="A4" s="6" t="inlineStr">
        <is>
          <t>Average property taxes per unit</t>
        </is>
      </c>
      <c r="B4" s="7" t="n">
        <v>2220</v>
      </c>
    </row>
    <row r="5">
      <c r="A5" s="6" t="inlineStr">
        <is>
          <t>Average payroll expenses per unit</t>
        </is>
      </c>
      <c r="B5" s="7" t="n">
        <v>847</v>
      </c>
    </row>
    <row r="6">
      <c r="A6" s="6" t="inlineStr">
        <is>
          <t>Average capital expenditures per unit</t>
        </is>
      </c>
      <c r="B6" s="7" t="n">
        <v>244</v>
      </c>
    </row>
    <row r="7">
      <c r="A7" s="6" t="inlineStr">
        <is>
          <t>Average mortgage per unit</t>
        </is>
      </c>
      <c r="B7" s="7" t="n">
        <v>8227</v>
      </c>
    </row>
    <row r="8">
      <c r="A8" s="6" t="inlineStr">
        <is>
          <t>Average total operating expenses per unit</t>
        </is>
      </c>
      <c r="B8" s="7" t="n">
        <v>5721</v>
      </c>
    </row>
    <row r="9">
      <c r="A9" s="6" t="inlineStr">
        <is>
          <t>Average total expenses per unit</t>
        </is>
      </c>
      <c r="B9" s="7" t="n">
        <v>17257</v>
      </c>
    </row>
    <row r="10">
      <c r="A10" s="6" t="inlineStr">
        <is>
          <t>Average total profit per unit</t>
        </is>
      </c>
      <c r="B10" s="7" t="n">
        <v>2057</v>
      </c>
    </row>
    <row r="11">
      <c r="A11" s="6" t="inlineStr">
        <is>
          <t>Property taxes per dollar of rent</t>
        </is>
      </c>
      <c r="B11" s="4" t="inlineStr">
        <is>
          <t>11 cents</t>
        </is>
      </c>
    </row>
    <row r="12">
      <c r="A12" s="6" t="inlineStr">
        <is>
          <t>Payroll expenses per dollar of rent</t>
        </is>
      </c>
      <c r="B12" s="4" t="inlineStr">
        <is>
          <t>4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43 cents</t>
        </is>
      </c>
    </row>
    <row r="15">
      <c r="A15" s="6" t="inlineStr">
        <is>
          <t>Total operating expenses per dollar of rent</t>
        </is>
      </c>
      <c r="B15" s="4" t="inlineStr">
        <is>
          <t>30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10</v>
      </c>
      <c r="B21" s="4" t="n">
        <v>24.39</v>
      </c>
      <c r="C21" s="4" t="inlineStr">
        <is>
          <t>33460</t>
        </is>
      </c>
      <c r="D21" s="4" t="inlineStr">
        <is>
          <t>PROPERTYZIPCODE</t>
        </is>
      </c>
    </row>
    <row r="22">
      <c r="A22" s="4" t="n">
        <v>6</v>
      </c>
      <c r="B22" s="4" t="n">
        <v>14.63</v>
      </c>
      <c r="C22" s="4" t="inlineStr">
        <is>
          <t>33406</t>
        </is>
      </c>
      <c r="D22" s="4" t="inlineStr">
        <is>
          <t>PROPERTYZIPCODE</t>
        </is>
      </c>
    </row>
    <row r="23">
      <c r="A23" s="4" t="n">
        <v>6</v>
      </c>
      <c r="B23" s="4" t="n">
        <v>14.63</v>
      </c>
      <c r="C23" s="4" t="inlineStr">
        <is>
          <t>33463</t>
        </is>
      </c>
      <c r="D23" s="4" t="inlineStr">
        <is>
          <t>PROPERTYZIPCODE</t>
        </is>
      </c>
    </row>
    <row r="24">
      <c r="A24" s="4" t="n">
        <v>4</v>
      </c>
      <c r="B24" s="4" t="n">
        <v>9.76</v>
      </c>
      <c r="C24" s="4" t="inlineStr">
        <is>
          <t>33461</t>
        </is>
      </c>
      <c r="D24" s="4" t="inlineStr">
        <is>
          <t>PROPERTYZIPCODE</t>
        </is>
      </c>
    </row>
    <row r="25">
      <c r="A25" s="4" t="n">
        <v>4</v>
      </c>
      <c r="B25" s="4" t="n">
        <v>9.76</v>
      </c>
      <c r="C25" s="4" t="inlineStr">
        <is>
          <t>33436</t>
        </is>
      </c>
      <c r="D25" s="4" t="inlineStr">
        <is>
          <t>PROPERTYZIPCODE</t>
        </is>
      </c>
    </row>
    <row r="26">
      <c r="A26" s="4" t="n">
        <v>3</v>
      </c>
      <c r="B26" s="4" t="n">
        <v>7.32</v>
      </c>
      <c r="C26" s="4" t="inlineStr">
        <is>
          <t>33415</t>
        </is>
      </c>
      <c r="D26" s="4" t="inlineStr">
        <is>
          <t>PROPERTYZIPCODE</t>
        </is>
      </c>
    </row>
    <row r="27">
      <c r="A27" s="4" t="n">
        <v>1</v>
      </c>
      <c r="B27" s="4" t="n">
        <v>2.44</v>
      </c>
      <c r="C27" s="4" t="inlineStr">
        <is>
          <t>33484</t>
        </is>
      </c>
      <c r="D27" s="4" t="inlineStr">
        <is>
          <t>PROPERTYZIPCODE</t>
        </is>
      </c>
    </row>
    <row r="28">
      <c r="A28" s="4" t="n">
        <v>1</v>
      </c>
      <c r="B28" s="4" t="n">
        <v>2.44</v>
      </c>
      <c r="C28" s="4" t="inlineStr">
        <is>
          <t>33437</t>
        </is>
      </c>
      <c r="D28" s="4" t="inlineStr">
        <is>
          <t>PROPERTYZIPCODE</t>
        </is>
      </c>
    </row>
    <row r="29">
      <c r="A29" s="4" t="n">
        <v>1</v>
      </c>
      <c r="B29" s="4" t="n">
        <v>2.44</v>
      </c>
      <c r="C29" s="4" t="inlineStr">
        <is>
          <t>33426</t>
        </is>
      </c>
      <c r="D29" s="4" t="inlineStr">
        <is>
          <t>PROPERTYZIPCODE</t>
        </is>
      </c>
    </row>
    <row r="30">
      <c r="A30" s="4" t="n">
        <v>1</v>
      </c>
      <c r="B30" s="4" t="n">
        <v>2.44</v>
      </c>
      <c r="C30" s="4" t="inlineStr">
        <is>
          <t>33405</t>
        </is>
      </c>
      <c r="D30" s="4" t="inlineStr">
        <is>
          <t>PROPERTYZIPCODE</t>
        </is>
      </c>
    </row>
    <row r="31">
      <c r="A31" s="4" t="n">
        <v>1</v>
      </c>
      <c r="B31" s="4" t="n">
        <v>2.44</v>
      </c>
      <c r="C31" s="4" t="inlineStr">
        <is>
          <t>33435</t>
        </is>
      </c>
      <c r="D31" s="4" t="inlineStr">
        <is>
          <t>PROPERTYZIPCODE</t>
        </is>
      </c>
    </row>
    <row r="32">
      <c r="A32" s="4" t="n">
        <v>1</v>
      </c>
      <c r="B32" s="4" t="n">
        <v>2.44</v>
      </c>
      <c r="C32" s="4" t="inlineStr">
        <is>
          <t>33462</t>
        </is>
      </c>
      <c r="D32" s="4" t="inlineStr">
        <is>
          <t>PROPERTYZIPCODE</t>
        </is>
      </c>
    </row>
    <row r="33">
      <c r="A33" s="4" t="n">
        <v>1</v>
      </c>
      <c r="B33" s="4" t="n">
        <v>2.44</v>
      </c>
      <c r="C33" s="4" t="inlineStr">
        <is>
          <t>33401</t>
        </is>
      </c>
      <c r="D33" s="4" t="inlineStr">
        <is>
          <t>PROPERTYZIPCODE</t>
        </is>
      </c>
    </row>
    <row r="34">
      <c r="A34" s="4" t="n">
        <v>1</v>
      </c>
      <c r="B34" s="4" t="n">
        <v>2.44</v>
      </c>
      <c r="C34" s="4" t="inlineStr">
        <is>
          <t>33402</t>
        </is>
      </c>
      <c r="D34" s="4" t="inlineStr">
        <is>
          <t>PROPERTYZIPCODE</t>
        </is>
      </c>
    </row>
    <row r="35">
      <c r="A35" s="9" t="n">
        <v>41</v>
      </c>
      <c r="B35" s="9" t="n">
        <v>100</v>
      </c>
      <c r="D35" s="9" t="inlineStr">
        <is>
          <t>Total PROPERTYZIPCODE</t>
        </is>
      </c>
    </row>
    <row r="36">
      <c r="A36" s="4" t="n">
        <v>37</v>
      </c>
      <c r="B36" s="4" t="n">
        <v>90.23999999999999</v>
      </c>
      <c r="C36" s="4" t="inlineStr">
        <is>
          <t>GARDEN</t>
        </is>
      </c>
      <c r="D36" s="4" t="inlineStr">
        <is>
          <t>Property Type</t>
        </is>
      </c>
    </row>
    <row r="37">
      <c r="A37" s="4" t="n">
        <v>4</v>
      </c>
      <c r="B37" s="4" t="n">
        <v>9.76</v>
      </c>
      <c r="C37" s="4" t="inlineStr">
        <is>
          <t>MANUF</t>
        </is>
      </c>
      <c r="D37" s="4" t="inlineStr">
        <is>
          <t>Property Type</t>
        </is>
      </c>
    </row>
    <row r="38">
      <c r="A38" s="9" t="n">
        <v>41</v>
      </c>
      <c r="B38" s="9" t="n">
        <v>100</v>
      </c>
      <c r="D38" s="9" t="inlineStr">
        <is>
          <t>Total Property Type</t>
        </is>
      </c>
    </row>
    <row r="39">
      <c r="A39" s="4" t="n">
        <v>5</v>
      </c>
      <c r="B39" s="4" t="n">
        <v>12.2</v>
      </c>
      <c r="C39" s="4" t="inlineStr">
        <is>
          <t>Less than 5 years</t>
        </is>
      </c>
      <c r="D39" s="4" t="inlineStr">
        <is>
          <t>Age of Property</t>
        </is>
      </c>
    </row>
    <row r="40">
      <c r="A40" s="4" t="n">
        <v>16</v>
      </c>
      <c r="B40" s="4" t="n">
        <v>39.02</v>
      </c>
      <c r="C40" s="4" t="inlineStr">
        <is>
          <t>5-9 years</t>
        </is>
      </c>
      <c r="D40" s="4" t="inlineStr">
        <is>
          <t>Age of Property</t>
        </is>
      </c>
    </row>
    <row r="41">
      <c r="A41" s="4" t="n">
        <v>2</v>
      </c>
      <c r="B41" s="4" t="n">
        <v>4.88</v>
      </c>
      <c r="C41" s="4" t="inlineStr">
        <is>
          <t>10-19 years</t>
        </is>
      </c>
      <c r="D41" s="4" t="inlineStr">
        <is>
          <t>Age of Property</t>
        </is>
      </c>
    </row>
    <row r="42">
      <c r="A42" s="4" t="n">
        <v>18</v>
      </c>
      <c r="B42" s="4" t="n">
        <v>43.9</v>
      </c>
      <c r="C42" s="4" t="inlineStr">
        <is>
          <t>20+ years</t>
        </is>
      </c>
      <c r="D42" s="4" t="inlineStr">
        <is>
          <t>Age of Property</t>
        </is>
      </c>
    </row>
    <row r="43">
      <c r="A43" s="9" t="n">
        <v>41</v>
      </c>
      <c r="B43" s="9" t="n">
        <v>100</v>
      </c>
      <c r="D43" s="9" t="inlineStr">
        <is>
          <t>Total Age of Property</t>
        </is>
      </c>
    </row>
    <row r="44">
      <c r="A44" s="4" t="n">
        <v>24</v>
      </c>
      <c r="B44" s="4" t="n">
        <v>58.54</v>
      </c>
      <c r="C44" s="4" t="inlineStr">
        <is>
          <t>Less than 100</t>
        </is>
      </c>
      <c r="D44" s="4" t="inlineStr">
        <is>
          <t>Property Size</t>
        </is>
      </c>
    </row>
    <row r="45">
      <c r="A45" s="4" t="n">
        <v>5</v>
      </c>
      <c r="B45" s="4" t="n">
        <v>12.2</v>
      </c>
      <c r="C45" s="4" t="inlineStr">
        <is>
          <t>100-199</t>
        </is>
      </c>
      <c r="D45" s="4" t="inlineStr">
        <is>
          <t>Property Size</t>
        </is>
      </c>
    </row>
    <row r="46">
      <c r="A46" s="4" t="n">
        <v>6</v>
      </c>
      <c r="B46" s="4" t="n">
        <v>14.63</v>
      </c>
      <c r="C46" s="4" t="inlineStr">
        <is>
          <t>200-299</t>
        </is>
      </c>
      <c r="D46" s="4" t="inlineStr">
        <is>
          <t>Property Size</t>
        </is>
      </c>
    </row>
    <row r="47">
      <c r="A47" s="4" t="n">
        <v>4</v>
      </c>
      <c r="B47" s="4" t="n">
        <v>9.76</v>
      </c>
      <c r="C47" s="4" t="inlineStr">
        <is>
          <t>300-399</t>
        </is>
      </c>
      <c r="D47" s="4" t="inlineStr">
        <is>
          <t>Property Size</t>
        </is>
      </c>
    </row>
    <row r="48">
      <c r="A48" s="4" t="n">
        <v>1</v>
      </c>
      <c r="B48" s="4" t="n">
        <v>2.44</v>
      </c>
      <c r="C48" s="4" t="inlineStr">
        <is>
          <t>400-499</t>
        </is>
      </c>
      <c r="D48" s="4" t="inlineStr">
        <is>
          <t>Property Size</t>
        </is>
      </c>
    </row>
    <row r="49">
      <c r="A49" s="4" t="n">
        <v>1</v>
      </c>
      <c r="B49" s="4" t="n">
        <v>2.44</v>
      </c>
      <c r="C49" s="4" t="inlineStr">
        <is>
          <t>500+</t>
        </is>
      </c>
      <c r="D49" s="4" t="inlineStr">
        <is>
          <t>Property Size</t>
        </is>
      </c>
    </row>
    <row r="50">
      <c r="A50" s="9" t="n">
        <v>41</v>
      </c>
      <c r="B50" s="9" t="n">
        <v>100</v>
      </c>
      <c r="D50" s="9" t="inlineStr">
        <is>
          <t>Total Property Size</t>
        </is>
      </c>
    </row>
    <row r="51">
      <c r="A51" s="4" t="n">
        <v>27</v>
      </c>
      <c r="B51" s="4" t="n">
        <v>65.84999999999999</v>
      </c>
      <c r="C51" s="4" t="inlineStr">
        <is>
          <t>MARKETRATE</t>
        </is>
      </c>
      <c r="D51" s="4" t="inlineStr">
        <is>
          <t>Rent Type</t>
        </is>
      </c>
    </row>
    <row r="52">
      <c r="A52" s="4" t="n">
        <v>14</v>
      </c>
      <c r="B52" s="4" t="n">
        <v>34.15</v>
      </c>
      <c r="C52" s="4" t="inlineStr">
        <is>
          <t>AFFORDABLE</t>
        </is>
      </c>
      <c r="D52" s="4" t="inlineStr">
        <is>
          <t>Rent Type</t>
        </is>
      </c>
    </row>
    <row r="53">
      <c r="A53" s="9" t="n">
        <v>41</v>
      </c>
      <c r="B53" s="9" t="n">
        <v>100</v>
      </c>
      <c r="D53" s="9" t="inlineStr">
        <is>
          <t>Total Rent Type</t>
        </is>
      </c>
    </row>
    <row r="54"/>
  </sheetData>
  <mergeCells count="2">
    <mergeCell ref="A19:D19"/>
    <mergeCell ref="A1:B1"/>
  </mergeCells>
  <pageMargins left="0.75" right="0.75" top="1" bottom="1" header="0.5" footer="0.5"/>
</worksheet>
</file>

<file path=xl/worksheets/sheet87.xml><?xml version="1.0" encoding="utf-8"?>
<worksheet xmlns="http://schemas.openxmlformats.org/spreadsheetml/2006/main">
  <sheetPr>
    <outlinePr summaryBelow="1" summaryRight="1"/>
    <pageSetUpPr/>
  </sheetPr>
  <dimension ref="A1:D64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6389</v>
      </c>
    </row>
    <row r="3">
      <c r="A3" s="6" t="inlineStr">
        <is>
          <t>Sample (Total number of properties)</t>
        </is>
      </c>
      <c r="B3" s="4" t="n">
        <v>60</v>
      </c>
    </row>
    <row r="4">
      <c r="A4" s="6" t="inlineStr">
        <is>
          <t>Average property taxes per unit</t>
        </is>
      </c>
      <c r="B4" s="7" t="n">
        <v>3409</v>
      </c>
    </row>
    <row r="5">
      <c r="A5" s="6" t="inlineStr">
        <is>
          <t>Average payroll expenses per unit</t>
        </is>
      </c>
      <c r="B5" s="7" t="n">
        <v>1122</v>
      </c>
    </row>
    <row r="6">
      <c r="A6" s="6" t="inlineStr">
        <is>
          <t>Average capital expenditures per unit</t>
        </is>
      </c>
      <c r="B6" s="7" t="n">
        <v>242</v>
      </c>
    </row>
    <row r="7">
      <c r="A7" s="6" t="inlineStr">
        <is>
          <t>Average mortgage per unit</t>
        </is>
      </c>
      <c r="B7" s="7" t="n">
        <v>9502</v>
      </c>
    </row>
    <row r="8">
      <c r="A8" s="6" t="inlineStr">
        <is>
          <t>Average total operating expenses per unit</t>
        </is>
      </c>
      <c r="B8" s="7" t="n">
        <v>6564</v>
      </c>
    </row>
    <row r="9">
      <c r="A9" s="6" t="inlineStr">
        <is>
          <t>Average total expenses per unit</t>
        </is>
      </c>
      <c r="B9" s="7" t="n">
        <v>20839</v>
      </c>
    </row>
    <row r="10">
      <c r="A10" s="6" t="inlineStr">
        <is>
          <t>Average total profit per unit</t>
        </is>
      </c>
      <c r="B10" s="7" t="n">
        <v>2376</v>
      </c>
    </row>
    <row r="11">
      <c r="A11" s="6" t="inlineStr">
        <is>
          <t>Property taxes per dollar of rent</t>
        </is>
      </c>
      <c r="B11" s="4" t="inlineStr">
        <is>
          <t>15 cents</t>
        </is>
      </c>
    </row>
    <row r="12">
      <c r="A12" s="6" t="inlineStr">
        <is>
          <t>Payroll expenses per dollar of rent</t>
        </is>
      </c>
      <c r="B12" s="4" t="inlineStr">
        <is>
          <t>5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41 cents</t>
        </is>
      </c>
    </row>
    <row r="15">
      <c r="A15" s="6" t="inlineStr">
        <is>
          <t>Total operating expenses per dollar of rent</t>
        </is>
      </c>
      <c r="B15" s="4" t="inlineStr">
        <is>
          <t>28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5</v>
      </c>
      <c r="B21" s="4" t="n">
        <v>8.33</v>
      </c>
      <c r="C21" s="4" t="inlineStr">
        <is>
          <t>33308</t>
        </is>
      </c>
      <c r="D21" s="4" t="inlineStr">
        <is>
          <t>PROPERTYZIPCODE</t>
        </is>
      </c>
    </row>
    <row r="22">
      <c r="A22" s="4" t="n">
        <v>5</v>
      </c>
      <c r="B22" s="4" t="n">
        <v>8.33</v>
      </c>
      <c r="C22" s="4" t="inlineStr">
        <is>
          <t>33065</t>
        </is>
      </c>
      <c r="D22" s="4" t="inlineStr">
        <is>
          <t>PROPERTYZIPCODE</t>
        </is>
      </c>
    </row>
    <row r="23">
      <c r="A23" s="4" t="n">
        <v>5</v>
      </c>
      <c r="B23" s="4" t="n">
        <v>8.33</v>
      </c>
      <c r="C23" s="4" t="inlineStr">
        <is>
          <t>33433</t>
        </is>
      </c>
      <c r="D23" s="4" t="inlineStr">
        <is>
          <t>PROPERTYZIPCODE</t>
        </is>
      </c>
    </row>
    <row r="24">
      <c r="A24" s="4" t="n">
        <v>5</v>
      </c>
      <c r="B24" s="4" t="n">
        <v>8.33</v>
      </c>
      <c r="C24" s="4" t="inlineStr">
        <is>
          <t>33304</t>
        </is>
      </c>
      <c r="D24" s="4" t="inlineStr">
        <is>
          <t>PROPERTYZIPCODE</t>
        </is>
      </c>
    </row>
    <row r="25">
      <c r="A25" s="4" t="n">
        <v>4</v>
      </c>
      <c r="B25" s="4" t="n">
        <v>6.67</v>
      </c>
      <c r="C25" s="4" t="inlineStr">
        <is>
          <t>33064</t>
        </is>
      </c>
      <c r="D25" s="4" t="inlineStr">
        <is>
          <t>PROPERTYZIPCODE</t>
        </is>
      </c>
    </row>
    <row r="26">
      <c r="A26" s="4" t="n">
        <v>4</v>
      </c>
      <c r="B26" s="4" t="n">
        <v>6.67</v>
      </c>
      <c r="C26" s="4" t="inlineStr">
        <is>
          <t>33060</t>
        </is>
      </c>
      <c r="D26" s="4" t="inlineStr">
        <is>
          <t>PROPERTYZIPCODE</t>
        </is>
      </c>
    </row>
    <row r="27">
      <c r="A27" s="4" t="n">
        <v>3</v>
      </c>
      <c r="B27" s="4" t="n">
        <v>5</v>
      </c>
      <c r="C27" s="4" t="inlineStr">
        <is>
          <t>33486</t>
        </is>
      </c>
      <c r="D27" s="4" t="inlineStr">
        <is>
          <t>PROPERTYZIPCODE</t>
        </is>
      </c>
    </row>
    <row r="28">
      <c r="A28" s="4" t="n">
        <v>3</v>
      </c>
      <c r="B28" s="4" t="n">
        <v>5</v>
      </c>
      <c r="C28" s="4" t="inlineStr">
        <is>
          <t>33312</t>
        </is>
      </c>
      <c r="D28" s="4" t="inlineStr">
        <is>
          <t>PROPERTYZIPCODE</t>
        </is>
      </c>
    </row>
    <row r="29">
      <c r="A29" s="4" t="n">
        <v>3</v>
      </c>
      <c r="B29" s="4" t="n">
        <v>5</v>
      </c>
      <c r="C29" s="4" t="inlineStr">
        <is>
          <t>33305</t>
        </is>
      </c>
      <c r="D29" s="4" t="inlineStr">
        <is>
          <t>PROPERTYZIPCODE</t>
        </is>
      </c>
    </row>
    <row r="30">
      <c r="A30" s="4" t="n">
        <v>2</v>
      </c>
      <c r="B30" s="4" t="n">
        <v>3.33</v>
      </c>
      <c r="C30" s="4" t="inlineStr">
        <is>
          <t>33432</t>
        </is>
      </c>
      <c r="D30" s="4" t="inlineStr">
        <is>
          <t>PROPERTYZIPCODE</t>
        </is>
      </c>
    </row>
    <row r="31">
      <c r="A31" s="4" t="n">
        <v>2</v>
      </c>
      <c r="B31" s="4" t="n">
        <v>3.33</v>
      </c>
      <c r="C31" s="4" t="inlineStr">
        <is>
          <t>33428</t>
        </is>
      </c>
      <c r="D31" s="4" t="inlineStr">
        <is>
          <t>PROPERTYZIPCODE</t>
        </is>
      </c>
    </row>
    <row r="32">
      <c r="A32" s="4" t="n">
        <v>2</v>
      </c>
      <c r="B32" s="4" t="n">
        <v>3.33</v>
      </c>
      <c r="C32" s="4" t="inlineStr">
        <is>
          <t>33316</t>
        </is>
      </c>
      <c r="D32" s="4" t="inlineStr">
        <is>
          <t>PROPERTYZIPCODE</t>
        </is>
      </c>
    </row>
    <row r="33">
      <c r="A33" s="4" t="n">
        <v>2</v>
      </c>
      <c r="B33" s="4" t="n">
        <v>3.33</v>
      </c>
      <c r="C33" s="4" t="inlineStr">
        <is>
          <t>33431</t>
        </is>
      </c>
      <c r="D33" s="4" t="inlineStr">
        <is>
          <t>PROPERTYZIPCODE</t>
        </is>
      </c>
    </row>
    <row r="34">
      <c r="A34" s="4" t="n">
        <v>2</v>
      </c>
      <c r="B34" s="4" t="n">
        <v>3.33</v>
      </c>
      <c r="C34" s="4" t="inlineStr">
        <is>
          <t>33441</t>
        </is>
      </c>
      <c r="D34" s="4" t="inlineStr">
        <is>
          <t>PROPERTYZIPCODE</t>
        </is>
      </c>
    </row>
    <row r="35">
      <c r="A35" s="4" t="n">
        <v>2</v>
      </c>
      <c r="B35" s="4" t="n">
        <v>3.33</v>
      </c>
      <c r="C35" s="4" t="inlineStr">
        <is>
          <t>33442</t>
        </is>
      </c>
      <c r="D35" s="4" t="inlineStr">
        <is>
          <t>PROPERTYZIPCODE</t>
        </is>
      </c>
    </row>
    <row r="36">
      <c r="A36" s="4" t="n">
        <v>2</v>
      </c>
      <c r="B36" s="4" t="n">
        <v>3.33</v>
      </c>
      <c r="C36" s="4" t="inlineStr">
        <is>
          <t>33063</t>
        </is>
      </c>
      <c r="D36" s="4" t="inlineStr">
        <is>
          <t>PROPERTYZIPCODE</t>
        </is>
      </c>
    </row>
    <row r="37">
      <c r="A37" s="4" t="n">
        <v>2</v>
      </c>
      <c r="B37" s="4" t="n">
        <v>3.33</v>
      </c>
      <c r="C37" s="4" t="inlineStr">
        <is>
          <t>33062</t>
        </is>
      </c>
      <c r="D37" s="4" t="inlineStr">
        <is>
          <t>PROPERTYZIPCODE</t>
        </is>
      </c>
    </row>
    <row r="38">
      <c r="A38" s="4" t="n">
        <v>2</v>
      </c>
      <c r="B38" s="4" t="n">
        <v>3.33</v>
      </c>
      <c r="C38" s="4" t="inlineStr">
        <is>
          <t>33306</t>
        </is>
      </c>
      <c r="D38" s="4" t="inlineStr">
        <is>
          <t>PROPERTYZIPCODE</t>
        </is>
      </c>
    </row>
    <row r="39">
      <c r="A39" s="4" t="n">
        <v>1</v>
      </c>
      <c r="B39" s="4" t="n">
        <v>1.67</v>
      </c>
      <c r="C39" s="4" t="inlineStr">
        <is>
          <t>33434</t>
        </is>
      </c>
      <c r="D39" s="4" t="inlineStr">
        <is>
          <t>PROPERTYZIPCODE</t>
        </is>
      </c>
    </row>
    <row r="40">
      <c r="A40" s="4" t="n">
        <v>1</v>
      </c>
      <c r="B40" s="4" t="n">
        <v>1.67</v>
      </c>
      <c r="C40" s="4" t="inlineStr">
        <is>
          <t>33071</t>
        </is>
      </c>
      <c r="D40" s="4" t="inlineStr">
        <is>
          <t>PROPERTYZIPCODE</t>
        </is>
      </c>
    </row>
    <row r="41">
      <c r="A41" s="4" t="n">
        <v>1</v>
      </c>
      <c r="B41" s="4" t="n">
        <v>1.67</v>
      </c>
      <c r="C41" s="4" t="inlineStr">
        <is>
          <t>33334</t>
        </is>
      </c>
      <c r="D41" s="4" t="inlineStr">
        <is>
          <t>PROPERTYZIPCODE</t>
        </is>
      </c>
    </row>
    <row r="42">
      <c r="A42" s="4" t="n">
        <v>1</v>
      </c>
      <c r="B42" s="4" t="n">
        <v>1.67</v>
      </c>
      <c r="C42" s="4" t="inlineStr">
        <is>
          <t>33073</t>
        </is>
      </c>
      <c r="D42" s="4" t="inlineStr">
        <is>
          <t>PROPERTYZIPCODE</t>
        </is>
      </c>
    </row>
    <row r="43">
      <c r="A43" s="4" t="n">
        <v>1</v>
      </c>
      <c r="B43" s="4" t="n">
        <v>1.67</v>
      </c>
      <c r="C43" s="4" t="inlineStr">
        <is>
          <t>33407</t>
        </is>
      </c>
      <c r="D43" s="4" t="inlineStr">
        <is>
          <t>PROPERTYZIPCODE</t>
        </is>
      </c>
    </row>
    <row r="44">
      <c r="A44" s="9" t="n">
        <v>60</v>
      </c>
      <c r="B44" s="9" t="n">
        <v>100</v>
      </c>
      <c r="D44" s="9" t="inlineStr">
        <is>
          <t>Total PROPERTYZIPCODE</t>
        </is>
      </c>
    </row>
    <row r="45">
      <c r="A45" s="4" t="n">
        <v>54</v>
      </c>
      <c r="B45" s="4" t="n">
        <v>90</v>
      </c>
      <c r="C45" s="4" t="inlineStr">
        <is>
          <t>GARDEN</t>
        </is>
      </c>
      <c r="D45" s="4" t="inlineStr">
        <is>
          <t>Property Type</t>
        </is>
      </c>
    </row>
    <row r="46">
      <c r="A46" s="4" t="n">
        <v>2</v>
      </c>
      <c r="B46" s="4" t="n">
        <v>3.33</v>
      </c>
      <c r="C46" s="4" t="inlineStr">
        <is>
          <t>SENIOR</t>
        </is>
      </c>
      <c r="D46" s="4" t="inlineStr">
        <is>
          <t>Property Type</t>
        </is>
      </c>
    </row>
    <row r="47">
      <c r="A47" s="4" t="n">
        <v>2</v>
      </c>
      <c r="B47" s="4" t="n">
        <v>3.33</v>
      </c>
      <c r="C47" s="4" t="inlineStr">
        <is>
          <t>MIDRISE</t>
        </is>
      </c>
      <c r="D47" s="4" t="inlineStr">
        <is>
          <t>Property Type</t>
        </is>
      </c>
    </row>
    <row r="48">
      <c r="A48" s="4" t="n">
        <v>2</v>
      </c>
      <c r="B48" s="4" t="n">
        <v>3.33</v>
      </c>
      <c r="C48" s="4" t="inlineStr">
        <is>
          <t>MANUF</t>
        </is>
      </c>
      <c r="D48" s="4" t="inlineStr">
        <is>
          <t>Property Type</t>
        </is>
      </c>
    </row>
    <row r="49">
      <c r="A49" s="9" t="n">
        <v>60</v>
      </c>
      <c r="B49" s="9" t="n">
        <v>100</v>
      </c>
      <c r="D49" s="9" t="inlineStr">
        <is>
          <t>Total Property Type</t>
        </is>
      </c>
    </row>
    <row r="50">
      <c r="A50" s="4" t="n">
        <v>8</v>
      </c>
      <c r="B50" s="4" t="n">
        <v>13.33</v>
      </c>
      <c r="C50" s="4" t="inlineStr">
        <is>
          <t>Less than 5 years</t>
        </is>
      </c>
      <c r="D50" s="4" t="inlineStr">
        <is>
          <t>Age of Property</t>
        </is>
      </c>
    </row>
    <row r="51">
      <c r="A51" s="4" t="n">
        <v>21</v>
      </c>
      <c r="B51" s="4" t="n">
        <v>35</v>
      </c>
      <c r="C51" s="4" t="inlineStr">
        <is>
          <t>5-9 years</t>
        </is>
      </c>
      <c r="D51" s="4" t="inlineStr">
        <is>
          <t>Age of Property</t>
        </is>
      </c>
    </row>
    <row r="52">
      <c r="A52" s="4" t="n">
        <v>9</v>
      </c>
      <c r="B52" s="4" t="n">
        <v>15</v>
      </c>
      <c r="C52" s="4" t="inlineStr">
        <is>
          <t>10-19 years</t>
        </is>
      </c>
      <c r="D52" s="4" t="inlineStr">
        <is>
          <t>Age of Property</t>
        </is>
      </c>
    </row>
    <row r="53">
      <c r="A53" s="4" t="n">
        <v>22</v>
      </c>
      <c r="B53" s="4" t="n">
        <v>36.67</v>
      </c>
      <c r="C53" s="4" t="inlineStr">
        <is>
          <t>20+ years</t>
        </is>
      </c>
      <c r="D53" s="4" t="inlineStr">
        <is>
          <t>Age of Property</t>
        </is>
      </c>
    </row>
    <row r="54">
      <c r="A54" s="9" t="n">
        <v>60</v>
      </c>
      <c r="B54" s="9" t="n">
        <v>100</v>
      </c>
      <c r="D54" s="9" t="inlineStr">
        <is>
          <t>Total Age of Property</t>
        </is>
      </c>
    </row>
    <row r="55">
      <c r="A55" s="4" t="n">
        <v>36</v>
      </c>
      <c r="B55" s="4" t="n">
        <v>60</v>
      </c>
      <c r="C55" s="4" t="inlineStr">
        <is>
          <t>Less than 100</t>
        </is>
      </c>
      <c r="D55" s="4" t="inlineStr">
        <is>
          <t>Property Size</t>
        </is>
      </c>
    </row>
    <row r="56">
      <c r="A56" s="4" t="n">
        <v>14</v>
      </c>
      <c r="B56" s="4" t="n">
        <v>23.33</v>
      </c>
      <c r="C56" s="4" t="inlineStr">
        <is>
          <t>100-199</t>
        </is>
      </c>
      <c r="D56" s="4" t="inlineStr">
        <is>
          <t>Property Size</t>
        </is>
      </c>
    </row>
    <row r="57">
      <c r="A57" s="4" t="n">
        <v>4</v>
      </c>
      <c r="B57" s="4" t="n">
        <v>6.67</v>
      </c>
      <c r="C57" s="4" t="inlineStr">
        <is>
          <t>200-299</t>
        </is>
      </c>
      <c r="D57" s="4" t="inlineStr">
        <is>
          <t>Property Size</t>
        </is>
      </c>
    </row>
    <row r="58">
      <c r="A58" s="4" t="n">
        <v>3</v>
      </c>
      <c r="B58" s="4" t="n">
        <v>5</v>
      </c>
      <c r="C58" s="4" t="inlineStr">
        <is>
          <t>300-399</t>
        </is>
      </c>
      <c r="D58" s="4" t="inlineStr">
        <is>
          <t>Property Size</t>
        </is>
      </c>
    </row>
    <row r="59">
      <c r="A59" s="4" t="n">
        <v>3</v>
      </c>
      <c r="B59" s="4" t="n">
        <v>5</v>
      </c>
      <c r="C59" s="4" t="inlineStr">
        <is>
          <t>400-499</t>
        </is>
      </c>
      <c r="D59" s="4" t="inlineStr">
        <is>
          <t>Property Size</t>
        </is>
      </c>
    </row>
    <row r="60">
      <c r="A60" s="9" t="n">
        <v>60</v>
      </c>
      <c r="B60" s="9" t="n">
        <v>100</v>
      </c>
      <c r="D60" s="9" t="inlineStr">
        <is>
          <t>Total Property Size</t>
        </is>
      </c>
    </row>
    <row r="61">
      <c r="A61" s="4" t="n">
        <v>53</v>
      </c>
      <c r="B61" s="4" t="n">
        <v>88.33</v>
      </c>
      <c r="C61" s="4" t="inlineStr">
        <is>
          <t>MARKETRATE</t>
        </is>
      </c>
      <c r="D61" s="4" t="inlineStr">
        <is>
          <t>Rent Type</t>
        </is>
      </c>
    </row>
    <row r="62">
      <c r="A62" s="4" t="n">
        <v>7</v>
      </c>
      <c r="B62" s="4" t="n">
        <v>11.67</v>
      </c>
      <c r="C62" s="4" t="inlineStr">
        <is>
          <t>AFFORDABLE</t>
        </is>
      </c>
      <c r="D62" s="4" t="inlineStr">
        <is>
          <t>Rent Type</t>
        </is>
      </c>
    </row>
    <row r="63">
      <c r="A63" s="9" t="n">
        <v>60</v>
      </c>
      <c r="B63" s="9" t="n">
        <v>100</v>
      </c>
      <c r="D63" s="9" t="inlineStr">
        <is>
          <t>Total Rent Type</t>
        </is>
      </c>
    </row>
    <row r="64"/>
  </sheetData>
  <mergeCells count="2">
    <mergeCell ref="A19:D19"/>
    <mergeCell ref="A1:B1"/>
  </mergeCells>
  <pageMargins left="0.75" right="0.75" top="1" bottom="1" header="0.5" footer="0.5"/>
</worksheet>
</file>

<file path=xl/worksheets/sheet88.xml><?xml version="1.0" encoding="utf-8"?>
<worksheet xmlns="http://schemas.openxmlformats.org/spreadsheetml/2006/main">
  <sheetPr>
    <outlinePr summaryBelow="1" summaryRight="1"/>
    <pageSetUpPr/>
  </sheetPr>
  <dimension ref="A1:D61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5862</v>
      </c>
    </row>
    <row r="3">
      <c r="A3" s="6" t="inlineStr">
        <is>
          <t>Sample (Total number of properties)</t>
        </is>
      </c>
      <c r="B3" s="4" t="n">
        <v>77</v>
      </c>
    </row>
    <row r="4">
      <c r="A4" s="6" t="inlineStr">
        <is>
          <t>Average property taxes per unit</t>
        </is>
      </c>
      <c r="B4" s="7" t="n">
        <v>2401</v>
      </c>
    </row>
    <row r="5">
      <c r="A5" s="6" t="inlineStr">
        <is>
          <t>Average payroll expenses per unit</t>
        </is>
      </c>
      <c r="B5" s="7" t="n">
        <v>562</v>
      </c>
    </row>
    <row r="6">
      <c r="A6" s="6" t="inlineStr">
        <is>
          <t>Average capital expenditures per unit</t>
        </is>
      </c>
      <c r="B6" s="7" t="n">
        <v>244</v>
      </c>
    </row>
    <row r="7">
      <c r="A7" s="6" t="inlineStr">
        <is>
          <t>Average mortgage per unit</t>
        </is>
      </c>
      <c r="B7" s="7" t="n">
        <v>8823</v>
      </c>
    </row>
    <row r="8">
      <c r="A8" s="6" t="inlineStr">
        <is>
          <t>Average total operating expenses per unit</t>
        </is>
      </c>
      <c r="B8" s="7" t="n">
        <v>6303</v>
      </c>
    </row>
    <row r="9">
      <c r="A9" s="6" t="inlineStr">
        <is>
          <t>Average total expenses per unit</t>
        </is>
      </c>
      <c r="B9" s="7" t="n">
        <v>18332</v>
      </c>
    </row>
    <row r="10">
      <c r="A10" s="6" t="inlineStr">
        <is>
          <t>Average total profit per unit</t>
        </is>
      </c>
      <c r="B10" s="7" t="n">
        <v>2271</v>
      </c>
    </row>
    <row r="11">
      <c r="A11" s="6" t="inlineStr">
        <is>
          <t>Property taxes per dollar of rent</t>
        </is>
      </c>
      <c r="B11" s="4" t="inlineStr">
        <is>
          <t>12 cents</t>
        </is>
      </c>
    </row>
    <row r="12">
      <c r="A12" s="6" t="inlineStr">
        <is>
          <t>Payroll expenses per dollar of rent</t>
        </is>
      </c>
      <c r="B12" s="4" t="inlineStr">
        <is>
          <t>3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43 cents</t>
        </is>
      </c>
    </row>
    <row r="15">
      <c r="A15" s="6" t="inlineStr">
        <is>
          <t>Total operating expenses per dollar of rent</t>
        </is>
      </c>
      <c r="B15" s="4" t="inlineStr">
        <is>
          <t>31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20</v>
      </c>
      <c r="B21" s="4" t="n">
        <v>25.97</v>
      </c>
      <c r="C21" s="4" t="inlineStr">
        <is>
          <t>33161</t>
        </is>
      </c>
      <c r="D21" s="4" t="inlineStr">
        <is>
          <t>PROPERTYZIPCODE</t>
        </is>
      </c>
    </row>
    <row r="22">
      <c r="A22" s="4" t="n">
        <v>7</v>
      </c>
      <c r="B22" s="4" t="n">
        <v>9.09</v>
      </c>
      <c r="C22" s="4" t="inlineStr">
        <is>
          <t>33138</t>
        </is>
      </c>
      <c r="D22" s="4" t="inlineStr">
        <is>
          <t>PROPERTYZIPCODE</t>
        </is>
      </c>
    </row>
    <row r="23">
      <c r="A23" s="4" t="n">
        <v>6</v>
      </c>
      <c r="B23" s="4" t="n">
        <v>7.79</v>
      </c>
      <c r="C23" s="4" t="inlineStr">
        <is>
          <t>33141</t>
        </is>
      </c>
      <c r="D23" s="4" t="inlineStr">
        <is>
          <t>PROPERTYZIPCODE</t>
        </is>
      </c>
    </row>
    <row r="24">
      <c r="A24" s="4" t="n">
        <v>6</v>
      </c>
      <c r="B24" s="4" t="n">
        <v>7.79</v>
      </c>
      <c r="C24" s="4" t="inlineStr">
        <is>
          <t>33162</t>
        </is>
      </c>
      <c r="D24" s="4" t="inlineStr">
        <is>
          <t>PROPERTYZIPCODE</t>
        </is>
      </c>
    </row>
    <row r="25">
      <c r="A25" s="4" t="n">
        <v>5</v>
      </c>
      <c r="B25" s="4" t="n">
        <v>6.49</v>
      </c>
      <c r="C25" s="4" t="inlineStr">
        <is>
          <t>33139</t>
        </is>
      </c>
      <c r="D25" s="4" t="inlineStr">
        <is>
          <t>PROPERTYZIPCODE</t>
        </is>
      </c>
    </row>
    <row r="26">
      <c r="A26" s="4" t="n">
        <v>4</v>
      </c>
      <c r="B26" s="4" t="n">
        <v>5.19</v>
      </c>
      <c r="C26" s="4" t="inlineStr">
        <is>
          <t>33023</t>
        </is>
      </c>
      <c r="D26" s="4" t="inlineStr">
        <is>
          <t>PROPERTYZIPCODE</t>
        </is>
      </c>
    </row>
    <row r="27">
      <c r="A27" s="4" t="n">
        <v>3</v>
      </c>
      <c r="B27" s="4" t="n">
        <v>3.9</v>
      </c>
      <c r="C27" s="4" t="inlineStr">
        <is>
          <t>33009</t>
        </is>
      </c>
      <c r="D27" s="4" t="inlineStr">
        <is>
          <t>PROPERTYZIPCODE</t>
        </is>
      </c>
    </row>
    <row r="28">
      <c r="A28" s="4" t="n">
        <v>3</v>
      </c>
      <c r="B28" s="4" t="n">
        <v>3.9</v>
      </c>
      <c r="C28" s="4" t="inlineStr">
        <is>
          <t>33054</t>
        </is>
      </c>
      <c r="D28" s="4" t="inlineStr">
        <is>
          <t>PROPERTYZIPCODE</t>
        </is>
      </c>
    </row>
    <row r="29">
      <c r="A29" s="4" t="n">
        <v>3</v>
      </c>
      <c r="B29" s="4" t="n">
        <v>3.9</v>
      </c>
      <c r="C29" s="4" t="inlineStr">
        <is>
          <t>33127</t>
        </is>
      </c>
      <c r="D29" s="4" t="inlineStr">
        <is>
          <t>PROPERTYZIPCODE</t>
        </is>
      </c>
    </row>
    <row r="30">
      <c r="A30" s="4" t="n">
        <v>3</v>
      </c>
      <c r="B30" s="4" t="n">
        <v>3.9</v>
      </c>
      <c r="C30" s="4" t="inlineStr">
        <is>
          <t>33160</t>
        </is>
      </c>
      <c r="D30" s="4" t="inlineStr">
        <is>
          <t>PROPERTYZIPCODE</t>
        </is>
      </c>
    </row>
    <row r="31">
      <c r="A31" s="4" t="n">
        <v>3</v>
      </c>
      <c r="B31" s="4" t="n">
        <v>3.9</v>
      </c>
      <c r="C31" s="4" t="inlineStr">
        <is>
          <t>33169</t>
        </is>
      </c>
      <c r="D31" s="4" t="inlineStr">
        <is>
          <t>PROPERTYZIPCODE</t>
        </is>
      </c>
    </row>
    <row r="32">
      <c r="A32" s="4" t="n">
        <v>2</v>
      </c>
      <c r="B32" s="4" t="n">
        <v>2.6</v>
      </c>
      <c r="C32" s="4" t="inlineStr">
        <is>
          <t>33132</t>
        </is>
      </c>
      <c r="D32" s="4" t="inlineStr">
        <is>
          <t>PROPERTYZIPCODE</t>
        </is>
      </c>
    </row>
    <row r="33">
      <c r="A33" s="4" t="n">
        <v>2</v>
      </c>
      <c r="B33" s="4" t="n">
        <v>2.6</v>
      </c>
      <c r="C33" s="4" t="inlineStr">
        <is>
          <t>33181</t>
        </is>
      </c>
      <c r="D33" s="4" t="inlineStr">
        <is>
          <t>PROPERTYZIPCODE</t>
        </is>
      </c>
    </row>
    <row r="34">
      <c r="A34" s="4" t="n">
        <v>2</v>
      </c>
      <c r="B34" s="4" t="n">
        <v>2.6</v>
      </c>
      <c r="C34" s="4" t="inlineStr">
        <is>
          <t>33150</t>
        </is>
      </c>
      <c r="D34" s="4" t="inlineStr">
        <is>
          <t>PROPERTYZIPCODE</t>
        </is>
      </c>
    </row>
    <row r="35">
      <c r="A35" s="4" t="n">
        <v>2</v>
      </c>
      <c r="B35" s="4" t="n">
        <v>2.6</v>
      </c>
      <c r="C35" s="4" t="inlineStr">
        <is>
          <t>33056</t>
        </is>
      </c>
      <c r="D35" s="4" t="inlineStr">
        <is>
          <t>PROPERTYZIPCODE</t>
        </is>
      </c>
    </row>
    <row r="36">
      <c r="A36" s="4" t="n">
        <v>2</v>
      </c>
      <c r="B36" s="4" t="n">
        <v>2.6</v>
      </c>
      <c r="C36" s="4" t="inlineStr">
        <is>
          <t>33179</t>
        </is>
      </c>
      <c r="D36" s="4" t="inlineStr">
        <is>
          <t>PROPERTYZIPCODE</t>
        </is>
      </c>
    </row>
    <row r="37">
      <c r="A37" s="4" t="n">
        <v>2</v>
      </c>
      <c r="B37" s="4" t="n">
        <v>2.6</v>
      </c>
      <c r="C37" s="4" t="inlineStr">
        <is>
          <t>33137</t>
        </is>
      </c>
      <c r="D37" s="4" t="inlineStr">
        <is>
          <t>PROPERTYZIPCODE</t>
        </is>
      </c>
    </row>
    <row r="38">
      <c r="A38" s="4" t="n">
        <v>1</v>
      </c>
      <c r="B38" s="4" t="n">
        <v>1.3</v>
      </c>
      <c r="C38" s="4" t="inlineStr">
        <is>
          <t>33136</t>
        </is>
      </c>
      <c r="D38" s="4" t="inlineStr">
        <is>
          <t>PROPERTYZIPCODE</t>
        </is>
      </c>
    </row>
    <row r="39">
      <c r="A39" s="4" t="n">
        <v>1</v>
      </c>
      <c r="B39" s="4" t="n">
        <v>1.3</v>
      </c>
      <c r="C39" s="4" t="inlineStr">
        <is>
          <t>33147</t>
        </is>
      </c>
      <c r="D39" s="4" t="inlineStr">
        <is>
          <t>PROPERTYZIPCODE</t>
        </is>
      </c>
    </row>
    <row r="40">
      <c r="A40" s="9" t="n">
        <v>77</v>
      </c>
      <c r="B40" s="9" t="n">
        <v>100</v>
      </c>
      <c r="D40" s="9" t="inlineStr">
        <is>
          <t>Total PROPERTYZIPCODE</t>
        </is>
      </c>
    </row>
    <row r="41">
      <c r="A41" s="4" t="n">
        <v>64</v>
      </c>
      <c r="B41" s="4" t="n">
        <v>83.12</v>
      </c>
      <c r="C41" s="4" t="inlineStr">
        <is>
          <t>GARDEN</t>
        </is>
      </c>
      <c r="D41" s="4" t="inlineStr">
        <is>
          <t>Property Type</t>
        </is>
      </c>
    </row>
    <row r="42">
      <c r="A42" s="4" t="n">
        <v>6</v>
      </c>
      <c r="B42" s="4" t="n">
        <v>7.79</v>
      </c>
      <c r="C42" s="4" t="inlineStr">
        <is>
          <t>MIDRISE</t>
        </is>
      </c>
      <c r="D42" s="4" t="inlineStr">
        <is>
          <t>Property Type</t>
        </is>
      </c>
    </row>
    <row r="43">
      <c r="A43" s="4" t="n">
        <v>3</v>
      </c>
      <c r="B43" s="4" t="n">
        <v>3.9</v>
      </c>
      <c r="C43" s="4" t="inlineStr">
        <is>
          <t>SENIOR</t>
        </is>
      </c>
      <c r="D43" s="4" t="inlineStr">
        <is>
          <t>Property Type</t>
        </is>
      </c>
    </row>
    <row r="44">
      <c r="A44" s="4" t="n">
        <v>2</v>
      </c>
      <c r="B44" s="4" t="n">
        <v>2.6</v>
      </c>
      <c r="C44" s="4" t="inlineStr">
        <is>
          <t>HIRISE</t>
        </is>
      </c>
      <c r="D44" s="4" t="inlineStr">
        <is>
          <t>Property Type</t>
        </is>
      </c>
    </row>
    <row r="45">
      <c r="A45" s="4" t="n">
        <v>2</v>
      </c>
      <c r="B45" s="4" t="n">
        <v>2.6</v>
      </c>
      <c r="C45" s="4" t="inlineStr">
        <is>
          <t>MANUF</t>
        </is>
      </c>
      <c r="D45" s="4" t="inlineStr">
        <is>
          <t>Property Type</t>
        </is>
      </c>
    </row>
    <row r="46">
      <c r="A46" s="9" t="n">
        <v>77</v>
      </c>
      <c r="B46" s="9" t="n">
        <v>100</v>
      </c>
      <c r="D46" s="9" t="inlineStr">
        <is>
          <t>Total Property Type</t>
        </is>
      </c>
    </row>
    <row r="47">
      <c r="A47" s="4" t="n">
        <v>16</v>
      </c>
      <c r="B47" s="4" t="n">
        <v>20.78</v>
      </c>
      <c r="C47" s="4" t="inlineStr">
        <is>
          <t>Less than 5 years</t>
        </is>
      </c>
      <c r="D47" s="4" t="inlineStr">
        <is>
          <t>Age of Property</t>
        </is>
      </c>
    </row>
    <row r="48">
      <c r="A48" s="4" t="n">
        <v>28</v>
      </c>
      <c r="B48" s="4" t="n">
        <v>36.36</v>
      </c>
      <c r="C48" s="4" t="inlineStr">
        <is>
          <t>5-9 years</t>
        </is>
      </c>
      <c r="D48" s="4" t="inlineStr">
        <is>
          <t>Age of Property</t>
        </is>
      </c>
    </row>
    <row r="49">
      <c r="A49" s="4" t="n">
        <v>3</v>
      </c>
      <c r="B49" s="4" t="n">
        <v>3.9</v>
      </c>
      <c r="C49" s="4" t="inlineStr">
        <is>
          <t>10-19 years</t>
        </is>
      </c>
      <c r="D49" s="4" t="inlineStr">
        <is>
          <t>Age of Property</t>
        </is>
      </c>
    </row>
    <row r="50">
      <c r="A50" s="4" t="n">
        <v>30</v>
      </c>
      <c r="B50" s="4" t="n">
        <v>38.96</v>
      </c>
      <c r="C50" s="4" t="inlineStr">
        <is>
          <t>20+ years</t>
        </is>
      </c>
      <c r="D50" s="4" t="inlineStr">
        <is>
          <t>Age of Property</t>
        </is>
      </c>
    </row>
    <row r="51">
      <c r="A51" s="9" t="n">
        <v>77</v>
      </c>
      <c r="B51" s="9" t="n">
        <v>100</v>
      </c>
      <c r="D51" s="9" t="inlineStr">
        <is>
          <t>Total Age of Property</t>
        </is>
      </c>
    </row>
    <row r="52">
      <c r="A52" s="4" t="n">
        <v>61</v>
      </c>
      <c r="B52" s="4" t="n">
        <v>79.22</v>
      </c>
      <c r="C52" s="4" t="inlineStr">
        <is>
          <t>Less than 100</t>
        </is>
      </c>
      <c r="D52" s="4" t="inlineStr">
        <is>
          <t>Property Size</t>
        </is>
      </c>
    </row>
    <row r="53">
      <c r="A53" s="4" t="n">
        <v>6</v>
      </c>
      <c r="B53" s="4" t="n">
        <v>7.79</v>
      </c>
      <c r="C53" s="4" t="inlineStr">
        <is>
          <t>100-199</t>
        </is>
      </c>
      <c r="D53" s="4" t="inlineStr">
        <is>
          <t>Property Size</t>
        </is>
      </c>
    </row>
    <row r="54">
      <c r="A54" s="4" t="n">
        <v>7</v>
      </c>
      <c r="B54" s="4" t="n">
        <v>9.09</v>
      </c>
      <c r="C54" s="4" t="inlineStr">
        <is>
          <t>200-299</t>
        </is>
      </c>
      <c r="D54" s="4" t="inlineStr">
        <is>
          <t>Property Size</t>
        </is>
      </c>
    </row>
    <row r="55">
      <c r="A55" s="4" t="n">
        <v>2</v>
      </c>
      <c r="B55" s="4" t="n">
        <v>2.6</v>
      </c>
      <c r="C55" s="4" t="inlineStr">
        <is>
          <t>400-499</t>
        </is>
      </c>
      <c r="D55" s="4" t="inlineStr">
        <is>
          <t>Property Size</t>
        </is>
      </c>
    </row>
    <row r="56">
      <c r="A56" s="4" t="n">
        <v>1</v>
      </c>
      <c r="B56" s="4" t="n">
        <v>1.3</v>
      </c>
      <c r="C56" s="4" t="inlineStr">
        <is>
          <t>500+</t>
        </is>
      </c>
      <c r="D56" s="4" t="inlineStr">
        <is>
          <t>Property Size</t>
        </is>
      </c>
    </row>
    <row r="57">
      <c r="A57" s="9" t="n">
        <v>77</v>
      </c>
      <c r="B57" s="9" t="n">
        <v>100</v>
      </c>
      <c r="D57" s="9" t="inlineStr">
        <is>
          <t>Total Property Size</t>
        </is>
      </c>
    </row>
    <row r="58">
      <c r="A58" s="4" t="n">
        <v>53</v>
      </c>
      <c r="B58" s="4" t="n">
        <v>68.83</v>
      </c>
      <c r="C58" s="4" t="inlineStr">
        <is>
          <t>MARKETRATE</t>
        </is>
      </c>
      <c r="D58" s="4" t="inlineStr">
        <is>
          <t>Rent Type</t>
        </is>
      </c>
    </row>
    <row r="59">
      <c r="A59" s="4" t="n">
        <v>24</v>
      </c>
      <c r="B59" s="4" t="n">
        <v>31.17</v>
      </c>
      <c r="C59" s="4" t="inlineStr">
        <is>
          <t>AFFORDABLE</t>
        </is>
      </c>
      <c r="D59" s="4" t="inlineStr">
        <is>
          <t>Rent Type</t>
        </is>
      </c>
    </row>
    <row r="60">
      <c r="A60" s="9" t="n">
        <v>77</v>
      </c>
      <c r="B60" s="9" t="n">
        <v>100</v>
      </c>
      <c r="D60" s="9" t="inlineStr">
        <is>
          <t>Total Rent Type</t>
        </is>
      </c>
    </row>
    <row r="61"/>
  </sheetData>
  <mergeCells count="2">
    <mergeCell ref="A19:D19"/>
    <mergeCell ref="A1:B1"/>
  </mergeCells>
  <pageMargins left="0.75" right="0.75" top="1" bottom="1" header="0.5" footer="0.5"/>
</worksheet>
</file>

<file path=xl/worksheets/sheet89.xml><?xml version="1.0" encoding="utf-8"?>
<worksheet xmlns="http://schemas.openxmlformats.org/spreadsheetml/2006/main">
  <sheetPr>
    <outlinePr summaryBelow="1" summaryRight="1"/>
    <pageSetUpPr/>
  </sheetPr>
  <dimension ref="A1:D58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6959</v>
      </c>
    </row>
    <row r="3">
      <c r="A3" s="6" t="inlineStr">
        <is>
          <t>Sample (Total number of properties)</t>
        </is>
      </c>
      <c r="B3" s="4" t="n">
        <v>45</v>
      </c>
    </row>
    <row r="4">
      <c r="A4" s="6" t="inlineStr">
        <is>
          <t>Average property taxes per unit</t>
        </is>
      </c>
      <c r="B4" s="7" t="n">
        <v>3569</v>
      </c>
    </row>
    <row r="5">
      <c r="A5" s="6" t="inlineStr">
        <is>
          <t>Average payroll expenses per unit</t>
        </is>
      </c>
      <c r="B5" s="7" t="n">
        <v>1125</v>
      </c>
    </row>
    <row r="6">
      <c r="A6" s="6" t="inlineStr">
        <is>
          <t>Average capital expenditures per unit</t>
        </is>
      </c>
      <c r="B6" s="7" t="n">
        <v>320</v>
      </c>
    </row>
    <row r="7">
      <c r="A7" s="6" t="inlineStr">
        <is>
          <t>Average mortgage per unit</t>
        </is>
      </c>
      <c r="B7" s="7" t="n">
        <v>9018</v>
      </c>
    </row>
    <row r="8">
      <c r="A8" s="6" t="inlineStr">
        <is>
          <t>Average total operating expenses per unit</t>
        </is>
      </c>
      <c r="B8" s="7" t="n">
        <v>6725</v>
      </c>
    </row>
    <row r="9">
      <c r="A9" s="6" t="inlineStr">
        <is>
          <t>Average total expenses per unit</t>
        </is>
      </c>
      <c r="B9" s="7" t="n">
        <v>20757</v>
      </c>
    </row>
    <row r="10">
      <c r="A10" s="6" t="inlineStr">
        <is>
          <t>Average total profit per unit</t>
        </is>
      </c>
      <c r="B10" s="7" t="n">
        <v>2255</v>
      </c>
    </row>
    <row r="11">
      <c r="A11" s="6" t="inlineStr">
        <is>
          <t>Property taxes per dollar of rent</t>
        </is>
      </c>
      <c r="B11" s="4" t="inlineStr">
        <is>
          <t>16 cents</t>
        </is>
      </c>
    </row>
    <row r="12">
      <c r="A12" s="6" t="inlineStr">
        <is>
          <t>Payroll expenses per dollar of rent</t>
        </is>
      </c>
      <c r="B12" s="4" t="inlineStr">
        <is>
          <t>5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39 cents</t>
        </is>
      </c>
    </row>
    <row r="15">
      <c r="A15" s="6" t="inlineStr">
        <is>
          <t>Total operating expenses per dollar of rent</t>
        </is>
      </c>
      <c r="B15" s="4" t="inlineStr">
        <is>
          <t>29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11</v>
      </c>
      <c r="B21" s="4" t="n">
        <v>24.44</v>
      </c>
      <c r="C21" s="4" t="inlineStr">
        <is>
          <t>33020</t>
        </is>
      </c>
      <c r="D21" s="4" t="inlineStr">
        <is>
          <t>PROPERTYZIPCODE</t>
        </is>
      </c>
    </row>
    <row r="22">
      <c r="A22" s="4" t="n">
        <v>7</v>
      </c>
      <c r="B22" s="4" t="n">
        <v>15.56</v>
      </c>
      <c r="C22" s="4" t="inlineStr">
        <is>
          <t>33009</t>
        </is>
      </c>
      <c r="D22" s="4" t="inlineStr">
        <is>
          <t>PROPERTYZIPCODE</t>
        </is>
      </c>
    </row>
    <row r="23">
      <c r="A23" s="4" t="n">
        <v>7</v>
      </c>
      <c r="B23" s="4" t="n">
        <v>15.56</v>
      </c>
      <c r="C23" s="4" t="inlineStr">
        <is>
          <t>33314</t>
        </is>
      </c>
      <c r="D23" s="4" t="inlineStr">
        <is>
          <t>PROPERTYZIPCODE</t>
        </is>
      </c>
    </row>
    <row r="24">
      <c r="A24" s="4" t="n">
        <v>3</v>
      </c>
      <c r="B24" s="4" t="n">
        <v>6.67</v>
      </c>
      <c r="C24" s="4" t="inlineStr">
        <is>
          <t>33025</t>
        </is>
      </c>
      <c r="D24" s="4" t="inlineStr">
        <is>
          <t>PROPERTYZIPCODE</t>
        </is>
      </c>
    </row>
    <row r="25">
      <c r="A25" s="4" t="n">
        <v>3</v>
      </c>
      <c r="B25" s="4" t="n">
        <v>6.67</v>
      </c>
      <c r="C25" s="4" t="inlineStr">
        <is>
          <t>33021</t>
        </is>
      </c>
      <c r="D25" s="4" t="inlineStr">
        <is>
          <t>PROPERTYZIPCODE</t>
        </is>
      </c>
    </row>
    <row r="26">
      <c r="A26" s="4" t="n">
        <v>2</v>
      </c>
      <c r="B26" s="4" t="n">
        <v>4.44</v>
      </c>
      <c r="C26" s="4" t="inlineStr">
        <is>
          <t>33028</t>
        </is>
      </c>
      <c r="D26" s="4" t="inlineStr">
        <is>
          <t>PROPERTYZIPCODE</t>
        </is>
      </c>
    </row>
    <row r="27">
      <c r="A27" s="4" t="n">
        <v>2</v>
      </c>
      <c r="B27" s="4" t="n">
        <v>4.44</v>
      </c>
      <c r="C27" s="4" t="inlineStr">
        <is>
          <t>33324</t>
        </is>
      </c>
      <c r="D27" s="4" t="inlineStr">
        <is>
          <t>PROPERTYZIPCODE</t>
        </is>
      </c>
    </row>
    <row r="28">
      <c r="A28" s="4" t="n">
        <v>2</v>
      </c>
      <c r="B28" s="4" t="n">
        <v>4.44</v>
      </c>
      <c r="C28" s="4" t="inlineStr">
        <is>
          <t>33317</t>
        </is>
      </c>
      <c r="D28" s="4" t="inlineStr">
        <is>
          <t>PROPERTYZIPCODE</t>
        </is>
      </c>
    </row>
    <row r="29">
      <c r="A29" s="4" t="n">
        <v>2</v>
      </c>
      <c r="B29" s="4" t="n">
        <v>4.44</v>
      </c>
      <c r="C29" s="4" t="inlineStr">
        <is>
          <t>33024</t>
        </is>
      </c>
      <c r="D29" s="4" t="inlineStr">
        <is>
          <t>PROPERTYZIPCODE</t>
        </is>
      </c>
    </row>
    <row r="30">
      <c r="A30" s="4" t="n">
        <v>1</v>
      </c>
      <c r="B30" s="4" t="n">
        <v>2.22</v>
      </c>
      <c r="C30" s="4" t="inlineStr">
        <is>
          <t>33315</t>
        </is>
      </c>
      <c r="D30" s="4" t="inlineStr">
        <is>
          <t>PROPERTYZIPCODE</t>
        </is>
      </c>
    </row>
    <row r="31">
      <c r="A31" s="4" t="n">
        <v>1</v>
      </c>
      <c r="B31" s="4" t="n">
        <v>2.22</v>
      </c>
      <c r="C31" s="4" t="inlineStr">
        <is>
          <t>33322</t>
        </is>
      </c>
      <c r="D31" s="4" t="inlineStr">
        <is>
          <t>PROPERTYZIPCODE</t>
        </is>
      </c>
    </row>
    <row r="32">
      <c r="A32" s="4" t="n">
        <v>1</v>
      </c>
      <c r="B32" s="4" t="n">
        <v>2.22</v>
      </c>
      <c r="C32" s="4" t="inlineStr">
        <is>
          <t>33004</t>
        </is>
      </c>
      <c r="D32" s="4" t="inlineStr">
        <is>
          <t>PROPERTYZIPCODE</t>
        </is>
      </c>
    </row>
    <row r="33">
      <c r="A33" s="4" t="n">
        <v>1</v>
      </c>
      <c r="B33" s="4" t="n">
        <v>2.22</v>
      </c>
      <c r="C33" s="4" t="inlineStr">
        <is>
          <t>33316</t>
        </is>
      </c>
      <c r="D33" s="4" t="inlineStr">
        <is>
          <t>PROPERTYZIPCODE</t>
        </is>
      </c>
    </row>
    <row r="34">
      <c r="A34" s="4" t="n">
        <v>1</v>
      </c>
      <c r="B34" s="4" t="n">
        <v>2.22</v>
      </c>
      <c r="C34" s="4" t="inlineStr">
        <is>
          <t>33312</t>
        </is>
      </c>
      <c r="D34" s="4" t="inlineStr">
        <is>
          <t>PROPERTYZIPCODE</t>
        </is>
      </c>
    </row>
    <row r="35">
      <c r="A35" s="4" t="n">
        <v>1</v>
      </c>
      <c r="B35" s="4" t="n">
        <v>2.22</v>
      </c>
      <c r="C35" s="4" t="inlineStr">
        <is>
          <t>33023</t>
        </is>
      </c>
      <c r="D35" s="4" t="inlineStr">
        <is>
          <t>PROPERTYZIPCODE</t>
        </is>
      </c>
    </row>
    <row r="36">
      <c r="A36" s="9" t="n">
        <v>45</v>
      </c>
      <c r="B36" s="9" t="n">
        <v>100</v>
      </c>
      <c r="D36" s="9" t="inlineStr">
        <is>
          <t>Total PROPERTYZIPCODE</t>
        </is>
      </c>
    </row>
    <row r="37">
      <c r="A37" s="4" t="n">
        <v>35</v>
      </c>
      <c r="B37" s="4" t="n">
        <v>77.78</v>
      </c>
      <c r="C37" s="4" t="inlineStr">
        <is>
          <t>GARDEN</t>
        </is>
      </c>
      <c r="D37" s="4" t="inlineStr">
        <is>
          <t>Property Type</t>
        </is>
      </c>
    </row>
    <row r="38">
      <c r="A38" s="4" t="n">
        <v>5</v>
      </c>
      <c r="B38" s="4" t="n">
        <v>11.11</v>
      </c>
      <c r="C38" s="4" t="inlineStr">
        <is>
          <t>MIDRISE</t>
        </is>
      </c>
      <c r="D38" s="4" t="inlineStr">
        <is>
          <t>Property Type</t>
        </is>
      </c>
    </row>
    <row r="39">
      <c r="A39" s="4" t="n">
        <v>2</v>
      </c>
      <c r="B39" s="4" t="n">
        <v>4.44</v>
      </c>
      <c r="C39" s="4" t="inlineStr">
        <is>
          <t>HIRISE</t>
        </is>
      </c>
      <c r="D39" s="4" t="inlineStr">
        <is>
          <t>Property Type</t>
        </is>
      </c>
    </row>
    <row r="40">
      <c r="A40" s="4" t="n">
        <v>2</v>
      </c>
      <c r="B40" s="4" t="n">
        <v>4.44</v>
      </c>
      <c r="C40" s="4" t="inlineStr">
        <is>
          <t>MANUF</t>
        </is>
      </c>
      <c r="D40" s="4" t="inlineStr">
        <is>
          <t>Property Type</t>
        </is>
      </c>
    </row>
    <row r="41">
      <c r="A41" s="4" t="n">
        <v>1</v>
      </c>
      <c r="B41" s="4" t="n">
        <v>2.22</v>
      </c>
      <c r="C41" s="4" t="inlineStr">
        <is>
          <t>SENIOR</t>
        </is>
      </c>
      <c r="D41" s="4" t="inlineStr">
        <is>
          <t>Property Type</t>
        </is>
      </c>
    </row>
    <row r="42">
      <c r="A42" s="9" t="n">
        <v>45</v>
      </c>
      <c r="B42" s="9" t="n">
        <v>100</v>
      </c>
      <c r="D42" s="9" t="inlineStr">
        <is>
          <t>Total Property Type</t>
        </is>
      </c>
    </row>
    <row r="43">
      <c r="A43" s="4" t="n">
        <v>3</v>
      </c>
      <c r="B43" s="4" t="n">
        <v>6.67</v>
      </c>
      <c r="C43" s="4" t="inlineStr">
        <is>
          <t>Less than 5 years</t>
        </is>
      </c>
      <c r="D43" s="4" t="inlineStr">
        <is>
          <t>Age of Property</t>
        </is>
      </c>
    </row>
    <row r="44">
      <c r="A44" s="4" t="n">
        <v>18</v>
      </c>
      <c r="B44" s="4" t="n">
        <v>40</v>
      </c>
      <c r="C44" s="4" t="inlineStr">
        <is>
          <t>5-9 years</t>
        </is>
      </c>
      <c r="D44" s="4" t="inlineStr">
        <is>
          <t>Age of Property</t>
        </is>
      </c>
    </row>
    <row r="45">
      <c r="A45" s="4" t="n">
        <v>6</v>
      </c>
      <c r="B45" s="4" t="n">
        <v>13.33</v>
      </c>
      <c r="C45" s="4" t="inlineStr">
        <is>
          <t>10-19 years</t>
        </is>
      </c>
      <c r="D45" s="4" t="inlineStr">
        <is>
          <t>Age of Property</t>
        </is>
      </c>
    </row>
    <row r="46">
      <c r="A46" s="4" t="n">
        <v>18</v>
      </c>
      <c r="B46" s="4" t="n">
        <v>40</v>
      </c>
      <c r="C46" s="4" t="inlineStr">
        <is>
          <t>20+ years</t>
        </is>
      </c>
      <c r="D46" s="4" t="inlineStr">
        <is>
          <t>Age of Property</t>
        </is>
      </c>
    </row>
    <row r="47">
      <c r="A47" s="9" t="n">
        <v>45</v>
      </c>
      <c r="B47" s="9" t="n">
        <v>100</v>
      </c>
      <c r="D47" s="9" t="inlineStr">
        <is>
          <t>Total Age of Property</t>
        </is>
      </c>
    </row>
    <row r="48">
      <c r="A48" s="4" t="n">
        <v>22</v>
      </c>
      <c r="B48" s="4" t="n">
        <v>48.89</v>
      </c>
      <c r="C48" s="4" t="inlineStr">
        <is>
          <t>Less than 100</t>
        </is>
      </c>
      <c r="D48" s="4" t="inlineStr">
        <is>
          <t>Property Size</t>
        </is>
      </c>
    </row>
    <row r="49">
      <c r="A49" s="4" t="n">
        <v>6</v>
      </c>
      <c r="B49" s="4" t="n">
        <v>13.33</v>
      </c>
      <c r="C49" s="4" t="inlineStr">
        <is>
          <t>100-199</t>
        </is>
      </c>
      <c r="D49" s="4" t="inlineStr">
        <is>
          <t>Property Size</t>
        </is>
      </c>
    </row>
    <row r="50">
      <c r="A50" s="4" t="n">
        <v>7</v>
      </c>
      <c r="B50" s="4" t="n">
        <v>15.56</v>
      </c>
      <c r="C50" s="4" t="inlineStr">
        <is>
          <t>200-299</t>
        </is>
      </c>
      <c r="D50" s="4" t="inlineStr">
        <is>
          <t>Property Size</t>
        </is>
      </c>
    </row>
    <row r="51">
      <c r="A51" s="4" t="n">
        <v>8</v>
      </c>
      <c r="B51" s="4" t="n">
        <v>17.78</v>
      </c>
      <c r="C51" s="4" t="inlineStr">
        <is>
          <t>300-399</t>
        </is>
      </c>
      <c r="D51" s="4" t="inlineStr">
        <is>
          <t>Property Size</t>
        </is>
      </c>
    </row>
    <row r="52">
      <c r="A52" s="4" t="n">
        <v>1</v>
      </c>
      <c r="B52" s="4" t="n">
        <v>2.22</v>
      </c>
      <c r="C52" s="4" t="inlineStr">
        <is>
          <t>400-499</t>
        </is>
      </c>
      <c r="D52" s="4" t="inlineStr">
        <is>
          <t>Property Size</t>
        </is>
      </c>
    </row>
    <row r="53">
      <c r="A53" s="4" t="n">
        <v>1</v>
      </c>
      <c r="B53" s="4" t="n">
        <v>2.22</v>
      </c>
      <c r="C53" s="4" t="inlineStr">
        <is>
          <t>500+</t>
        </is>
      </c>
      <c r="D53" s="4" t="inlineStr">
        <is>
          <t>Property Size</t>
        </is>
      </c>
    </row>
    <row r="54">
      <c r="A54" s="9" t="n">
        <v>45</v>
      </c>
      <c r="B54" s="9" t="n">
        <v>100</v>
      </c>
      <c r="D54" s="9" t="inlineStr">
        <is>
          <t>Total Property Size</t>
        </is>
      </c>
    </row>
    <row r="55">
      <c r="A55" s="4" t="n">
        <v>35</v>
      </c>
      <c r="B55" s="4" t="n">
        <v>77.78</v>
      </c>
      <c r="C55" s="4" t="inlineStr">
        <is>
          <t>MARKETRATE</t>
        </is>
      </c>
      <c r="D55" s="4" t="inlineStr">
        <is>
          <t>Rent Type</t>
        </is>
      </c>
    </row>
    <row r="56">
      <c r="A56" s="4" t="n">
        <v>10</v>
      </c>
      <c r="B56" s="4" t="n">
        <v>22.22</v>
      </c>
      <c r="C56" s="4" t="inlineStr">
        <is>
          <t>AFFORDABLE</t>
        </is>
      </c>
      <c r="D56" s="4" t="inlineStr">
        <is>
          <t>Rent Type</t>
        </is>
      </c>
    </row>
    <row r="57">
      <c r="A57" s="9" t="n">
        <v>45</v>
      </c>
      <c r="B57" s="9" t="n">
        <v>100</v>
      </c>
      <c r="D57" s="9" t="inlineStr">
        <is>
          <t>Total Rent Type</t>
        </is>
      </c>
    </row>
    <row r="58"/>
  </sheetData>
  <mergeCells count="2">
    <mergeCell ref="A19:D19"/>
    <mergeCell ref="A1:B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59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13841</v>
      </c>
    </row>
    <row r="3">
      <c r="A3" s="6" t="inlineStr">
        <is>
          <t>Sample (Total number of properties)</t>
        </is>
      </c>
      <c r="B3" s="4" t="n">
        <v>72</v>
      </c>
    </row>
    <row r="4">
      <c r="A4" s="6" t="inlineStr">
        <is>
          <t>Average property taxes per unit</t>
        </is>
      </c>
      <c r="B4" s="7" t="n">
        <v>777</v>
      </c>
    </row>
    <row r="5">
      <c r="A5" s="6" t="inlineStr">
        <is>
          <t>Average payroll expenses per unit</t>
        </is>
      </c>
      <c r="B5" s="7" t="n">
        <v>1471</v>
      </c>
    </row>
    <row r="6">
      <c r="A6" s="6" t="inlineStr">
        <is>
          <t>Average capital expenditures per unit</t>
        </is>
      </c>
      <c r="B6" s="7" t="n">
        <v>242</v>
      </c>
    </row>
    <row r="7">
      <c r="A7" s="6" t="inlineStr">
        <is>
          <t>Average mortgage per unit</t>
        </is>
      </c>
      <c r="B7" s="7" t="n">
        <v>8902</v>
      </c>
    </row>
    <row r="8">
      <c r="A8" s="6" t="inlineStr">
        <is>
          <t>Average total operating expenses per unit</t>
        </is>
      </c>
      <c r="B8" s="7" t="n">
        <v>4040</v>
      </c>
    </row>
    <row r="9">
      <c r="A9" s="6" t="inlineStr">
        <is>
          <t>Average total expenses per unit</t>
        </is>
      </c>
      <c r="B9" s="7" t="n">
        <v>15433</v>
      </c>
    </row>
    <row r="10">
      <c r="A10" s="6" t="inlineStr">
        <is>
          <t>Average total profit per unit</t>
        </is>
      </c>
      <c r="B10" s="7" t="n">
        <v>2226</v>
      </c>
    </row>
    <row r="11">
      <c r="A11" s="6" t="inlineStr">
        <is>
          <t>Property taxes per dollar of rent</t>
        </is>
      </c>
      <c r="B11" s="4" t="inlineStr">
        <is>
          <t>4 cents</t>
        </is>
      </c>
    </row>
    <row r="12">
      <c r="A12" s="6" t="inlineStr">
        <is>
          <t>Payroll expenses per dollar of rent</t>
        </is>
      </c>
      <c r="B12" s="4" t="inlineStr">
        <is>
          <t>8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50 cents</t>
        </is>
      </c>
    </row>
    <row r="15">
      <c r="A15" s="6" t="inlineStr">
        <is>
          <t>Total operating expenses per dollar of rent</t>
        </is>
      </c>
      <c r="B15" s="4" t="inlineStr">
        <is>
          <t>23 cents</t>
        </is>
      </c>
    </row>
    <row r="16">
      <c r="A16" s="6" t="inlineStr">
        <is>
          <t>Total expenses per dollar of rent</t>
        </is>
      </c>
      <c r="B16" s="4" t="inlineStr">
        <is>
          <t>87 cents</t>
        </is>
      </c>
    </row>
    <row r="17">
      <c r="A17" s="6" t="inlineStr">
        <is>
          <t>Total profit per dollar of rent</t>
        </is>
      </c>
      <c r="B17" s="4" t="inlineStr">
        <is>
          <t>13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13</v>
      </c>
      <c r="B21" s="4" t="n">
        <v>18.06</v>
      </c>
      <c r="C21" s="4" t="inlineStr">
        <is>
          <t>85281</t>
        </is>
      </c>
      <c r="D21" s="4" t="inlineStr">
        <is>
          <t>PROPERTYZIPCODE</t>
        </is>
      </c>
    </row>
    <row r="22">
      <c r="A22" s="4" t="n">
        <v>9</v>
      </c>
      <c r="B22" s="4" t="n">
        <v>12.5</v>
      </c>
      <c r="C22" s="4" t="inlineStr">
        <is>
          <t>85282</t>
        </is>
      </c>
      <c r="D22" s="4" t="inlineStr">
        <is>
          <t>PROPERTYZIPCODE</t>
        </is>
      </c>
    </row>
    <row r="23">
      <c r="A23" s="4" t="n">
        <v>6</v>
      </c>
      <c r="B23" s="4" t="n">
        <v>8.33</v>
      </c>
      <c r="C23" s="4" t="inlineStr">
        <is>
          <t>85210</t>
        </is>
      </c>
      <c r="D23" s="4" t="inlineStr">
        <is>
          <t>PROPERTYZIPCODE</t>
        </is>
      </c>
    </row>
    <row r="24">
      <c r="A24" s="4" t="n">
        <v>6</v>
      </c>
      <c r="B24" s="4" t="n">
        <v>8.33</v>
      </c>
      <c r="C24" s="4" t="inlineStr">
        <is>
          <t>85203</t>
        </is>
      </c>
      <c r="D24" s="4" t="inlineStr">
        <is>
          <t>PROPERTYZIPCODE</t>
        </is>
      </c>
    </row>
    <row r="25">
      <c r="A25" s="4" t="n">
        <v>6</v>
      </c>
      <c r="B25" s="4" t="n">
        <v>8.33</v>
      </c>
      <c r="C25" s="4" t="inlineStr">
        <is>
          <t>85201</t>
        </is>
      </c>
      <c r="D25" s="4" t="inlineStr">
        <is>
          <t>PROPERTYZIPCODE</t>
        </is>
      </c>
    </row>
    <row r="26">
      <c r="A26" s="4" t="n">
        <v>6</v>
      </c>
      <c r="B26" s="4" t="n">
        <v>8.33</v>
      </c>
      <c r="C26" s="4" t="inlineStr">
        <is>
          <t>85202</t>
        </is>
      </c>
      <c r="D26" s="4" t="inlineStr">
        <is>
          <t>PROPERTYZIPCODE</t>
        </is>
      </c>
    </row>
    <row r="27">
      <c r="A27" s="4" t="n">
        <v>4</v>
      </c>
      <c r="B27" s="4" t="n">
        <v>5.56</v>
      </c>
      <c r="C27" s="4" t="inlineStr">
        <is>
          <t>85224</t>
        </is>
      </c>
      <c r="D27" s="4" t="inlineStr">
        <is>
          <t>PROPERTYZIPCODE</t>
        </is>
      </c>
    </row>
    <row r="28">
      <c r="A28" s="4" t="n">
        <v>4</v>
      </c>
      <c r="B28" s="4" t="n">
        <v>5.56</v>
      </c>
      <c r="C28" s="4" t="inlineStr">
        <is>
          <t>85205</t>
        </is>
      </c>
      <c r="D28" s="4" t="inlineStr">
        <is>
          <t>PROPERTYZIPCODE</t>
        </is>
      </c>
    </row>
    <row r="29">
      <c r="A29" s="4" t="n">
        <v>3</v>
      </c>
      <c r="B29" s="4" t="n">
        <v>4.17</v>
      </c>
      <c r="C29" s="4" t="inlineStr">
        <is>
          <t>85283</t>
        </is>
      </c>
      <c r="D29" s="4" t="inlineStr">
        <is>
          <t>PROPERTYZIPCODE</t>
        </is>
      </c>
    </row>
    <row r="30">
      <c r="A30" s="4" t="n">
        <v>3</v>
      </c>
      <c r="B30" s="4" t="n">
        <v>4.17</v>
      </c>
      <c r="C30" s="4" t="inlineStr">
        <is>
          <t>85225</t>
        </is>
      </c>
      <c r="D30" s="4" t="inlineStr">
        <is>
          <t>PROPERTYZIPCODE</t>
        </is>
      </c>
    </row>
    <row r="31">
      <c r="A31" s="4" t="n">
        <v>2</v>
      </c>
      <c r="B31" s="4" t="n">
        <v>2.78</v>
      </c>
      <c r="C31" s="4" t="inlineStr">
        <is>
          <t>85044</t>
        </is>
      </c>
      <c r="D31" s="4" t="inlineStr">
        <is>
          <t>PROPERTYZIPCODE</t>
        </is>
      </c>
    </row>
    <row r="32">
      <c r="A32" s="4" t="n">
        <v>2</v>
      </c>
      <c r="B32" s="4" t="n">
        <v>2.78</v>
      </c>
      <c r="C32" s="4" t="inlineStr">
        <is>
          <t>85215</t>
        </is>
      </c>
      <c r="D32" s="4" t="inlineStr">
        <is>
          <t>PROPERTYZIPCODE</t>
        </is>
      </c>
    </row>
    <row r="33">
      <c r="A33" s="4" t="n">
        <v>2</v>
      </c>
      <c r="B33" s="4" t="n">
        <v>2.78</v>
      </c>
      <c r="C33" s="4" t="inlineStr">
        <is>
          <t>85034</t>
        </is>
      </c>
      <c r="D33" s="4" t="inlineStr">
        <is>
          <t>PROPERTYZIPCODE</t>
        </is>
      </c>
    </row>
    <row r="34">
      <c r="A34" s="4" t="n">
        <v>2</v>
      </c>
      <c r="B34" s="4" t="n">
        <v>2.78</v>
      </c>
      <c r="C34" s="4" t="inlineStr">
        <is>
          <t>85204</t>
        </is>
      </c>
      <c r="D34" s="4" t="inlineStr">
        <is>
          <t>PROPERTYZIPCODE</t>
        </is>
      </c>
    </row>
    <row r="35">
      <c r="A35" s="4" t="n">
        <v>2</v>
      </c>
      <c r="B35" s="4" t="n">
        <v>2.78</v>
      </c>
      <c r="C35" s="4" t="inlineStr">
        <is>
          <t>85207</t>
        </is>
      </c>
      <c r="D35" s="4" t="inlineStr">
        <is>
          <t>PROPERTYZIPCODE</t>
        </is>
      </c>
    </row>
    <row r="36">
      <c r="A36" s="4" t="n">
        <v>1</v>
      </c>
      <c r="B36" s="4" t="n">
        <v>1.39</v>
      </c>
      <c r="C36" s="4" t="inlineStr">
        <is>
          <t>85048</t>
        </is>
      </c>
      <c r="D36" s="4" t="inlineStr">
        <is>
          <t>PROPERTYZIPCODE</t>
        </is>
      </c>
    </row>
    <row r="37">
      <c r="A37" s="4" t="n">
        <v>1</v>
      </c>
      <c r="B37" s="4" t="n">
        <v>1.39</v>
      </c>
      <c r="C37" s="4" t="inlineStr">
        <is>
          <t>85213</t>
        </is>
      </c>
      <c r="D37" s="4" t="inlineStr">
        <is>
          <t>PROPERTYZIPCODE</t>
        </is>
      </c>
    </row>
    <row r="38">
      <c r="A38" s="9" t="n">
        <v>72</v>
      </c>
      <c r="B38" s="9" t="n">
        <v>100</v>
      </c>
      <c r="D38" s="9" t="inlineStr">
        <is>
          <t>Total PROPERTYZIPCODE</t>
        </is>
      </c>
    </row>
    <row r="39">
      <c r="A39" s="4" t="n">
        <v>67</v>
      </c>
      <c r="B39" s="4" t="n">
        <v>93.06</v>
      </c>
      <c r="C39" s="4" t="inlineStr">
        <is>
          <t>GARDEN</t>
        </is>
      </c>
      <c r="D39" s="4" t="inlineStr">
        <is>
          <t>Property Type</t>
        </is>
      </c>
    </row>
    <row r="40">
      <c r="A40" s="4" t="n">
        <v>3</v>
      </c>
      <c r="B40" s="4" t="n">
        <v>4.17</v>
      </c>
      <c r="C40" s="4" t="inlineStr">
        <is>
          <t>MANUF</t>
        </is>
      </c>
      <c r="D40" s="4" t="inlineStr">
        <is>
          <t>Property Type</t>
        </is>
      </c>
    </row>
    <row r="41">
      <c r="A41" s="4" t="n">
        <v>1</v>
      </c>
      <c r="B41" s="4" t="n">
        <v>1.39</v>
      </c>
      <c r="C41" s="4" t="inlineStr">
        <is>
          <t>MIDRISE</t>
        </is>
      </c>
      <c r="D41" s="4" t="inlineStr">
        <is>
          <t>Property Type</t>
        </is>
      </c>
    </row>
    <row r="42">
      <c r="A42" s="4" t="n">
        <v>1</v>
      </c>
      <c r="B42" s="4" t="n">
        <v>1.39</v>
      </c>
      <c r="C42" s="4" t="inlineStr">
        <is>
          <t>SENIOR</t>
        </is>
      </c>
      <c r="D42" s="4" t="inlineStr">
        <is>
          <t>Property Type</t>
        </is>
      </c>
    </row>
    <row r="43">
      <c r="A43" s="9" t="n">
        <v>72</v>
      </c>
      <c r="B43" s="9" t="n">
        <v>100</v>
      </c>
      <c r="D43" s="9" t="inlineStr">
        <is>
          <t>Total Property Type</t>
        </is>
      </c>
    </row>
    <row r="44">
      <c r="A44" s="4" t="n">
        <v>9</v>
      </c>
      <c r="B44" s="4" t="n">
        <v>12.5</v>
      </c>
      <c r="C44" s="4" t="inlineStr">
        <is>
          <t>Less than 5 years</t>
        </is>
      </c>
      <c r="D44" s="4" t="inlineStr">
        <is>
          <t>Age of Property</t>
        </is>
      </c>
    </row>
    <row r="45">
      <c r="A45" s="4" t="n">
        <v>25</v>
      </c>
      <c r="B45" s="4" t="n">
        <v>34.72</v>
      </c>
      <c r="C45" s="4" t="inlineStr">
        <is>
          <t>5-9 years</t>
        </is>
      </c>
      <c r="D45" s="4" t="inlineStr">
        <is>
          <t>Age of Property</t>
        </is>
      </c>
    </row>
    <row r="46">
      <c r="A46" s="4" t="n">
        <v>11</v>
      </c>
      <c r="B46" s="4" t="n">
        <v>15.28</v>
      </c>
      <c r="C46" s="4" t="inlineStr">
        <is>
          <t>10-19 years</t>
        </is>
      </c>
      <c r="D46" s="4" t="inlineStr">
        <is>
          <t>Age of Property</t>
        </is>
      </c>
    </row>
    <row r="47">
      <c r="A47" s="4" t="n">
        <v>27</v>
      </c>
      <c r="B47" s="4" t="n">
        <v>37.5</v>
      </c>
      <c r="C47" s="4" t="inlineStr">
        <is>
          <t>20+ years</t>
        </is>
      </c>
      <c r="D47" s="4" t="inlineStr">
        <is>
          <t>Age of Property</t>
        </is>
      </c>
    </row>
    <row r="48">
      <c r="A48" s="9" t="n">
        <v>72</v>
      </c>
      <c r="B48" s="9" t="n">
        <v>100</v>
      </c>
      <c r="D48" s="9" t="inlineStr">
        <is>
          <t>Total Age of Property</t>
        </is>
      </c>
    </row>
    <row r="49">
      <c r="A49" s="4" t="n">
        <v>32</v>
      </c>
      <c r="B49" s="4" t="n">
        <v>44.44</v>
      </c>
      <c r="C49" s="4" t="inlineStr">
        <is>
          <t>Less than 100</t>
        </is>
      </c>
      <c r="D49" s="4" t="inlineStr">
        <is>
          <t>Property Size</t>
        </is>
      </c>
    </row>
    <row r="50">
      <c r="A50" s="4" t="n">
        <v>8</v>
      </c>
      <c r="B50" s="4" t="n">
        <v>11.11</v>
      </c>
      <c r="C50" s="4" t="inlineStr">
        <is>
          <t>100-199</t>
        </is>
      </c>
      <c r="D50" s="4" t="inlineStr">
        <is>
          <t>Property Size</t>
        </is>
      </c>
    </row>
    <row r="51">
      <c r="A51" s="4" t="n">
        <v>11</v>
      </c>
      <c r="B51" s="4" t="n">
        <v>15.28</v>
      </c>
      <c r="C51" s="4" t="inlineStr">
        <is>
          <t>200-299</t>
        </is>
      </c>
      <c r="D51" s="4" t="inlineStr">
        <is>
          <t>Property Size</t>
        </is>
      </c>
    </row>
    <row r="52">
      <c r="A52" s="4" t="n">
        <v>10</v>
      </c>
      <c r="B52" s="4" t="n">
        <v>13.89</v>
      </c>
      <c r="C52" s="4" t="inlineStr">
        <is>
          <t>300-399</t>
        </is>
      </c>
      <c r="D52" s="4" t="inlineStr">
        <is>
          <t>Property Size</t>
        </is>
      </c>
    </row>
    <row r="53">
      <c r="A53" s="4" t="n">
        <v>7</v>
      </c>
      <c r="B53" s="4" t="n">
        <v>9.720000000000001</v>
      </c>
      <c r="C53" s="4" t="inlineStr">
        <is>
          <t>400-499</t>
        </is>
      </c>
      <c r="D53" s="4" t="inlineStr">
        <is>
          <t>Property Size</t>
        </is>
      </c>
    </row>
    <row r="54">
      <c r="A54" s="4" t="n">
        <v>4</v>
      </c>
      <c r="B54" s="4" t="n">
        <v>5.56</v>
      </c>
      <c r="C54" s="4" t="inlineStr">
        <is>
          <t>500+</t>
        </is>
      </c>
      <c r="D54" s="4" t="inlineStr">
        <is>
          <t>Property Size</t>
        </is>
      </c>
    </row>
    <row r="55">
      <c r="A55" s="9" t="n">
        <v>72</v>
      </c>
      <c r="B55" s="9" t="n">
        <v>100</v>
      </c>
      <c r="D55" s="9" t="inlineStr">
        <is>
          <t>Total Property Size</t>
        </is>
      </c>
    </row>
    <row r="56">
      <c r="A56" s="4" t="n">
        <v>45</v>
      </c>
      <c r="B56" s="4" t="n">
        <v>62.5</v>
      </c>
      <c r="C56" s="4" t="inlineStr">
        <is>
          <t>MARKETRATE</t>
        </is>
      </c>
      <c r="D56" s="4" t="inlineStr">
        <is>
          <t>Rent Type</t>
        </is>
      </c>
    </row>
    <row r="57">
      <c r="A57" s="4" t="n">
        <v>27</v>
      </c>
      <c r="B57" s="4" t="n">
        <v>37.5</v>
      </c>
      <c r="C57" s="4" t="inlineStr">
        <is>
          <t>AFFORDABLE</t>
        </is>
      </c>
      <c r="D57" s="4" t="inlineStr">
        <is>
          <t>Rent Type</t>
        </is>
      </c>
    </row>
    <row r="58">
      <c r="A58" s="9" t="n">
        <v>72</v>
      </c>
      <c r="B58" s="9" t="n">
        <v>100</v>
      </c>
      <c r="D58" s="9" t="inlineStr">
        <is>
          <t>Total Rent Type</t>
        </is>
      </c>
    </row>
    <row r="59"/>
  </sheetData>
  <mergeCells count="2">
    <mergeCell ref="A19:D19"/>
    <mergeCell ref="A1:B1"/>
  </mergeCells>
  <pageMargins left="0.75" right="0.75" top="1" bottom="1" header="0.5" footer="0.5"/>
</worksheet>
</file>

<file path=xl/worksheets/sheet90.xml><?xml version="1.0" encoding="utf-8"?>
<worksheet xmlns="http://schemas.openxmlformats.org/spreadsheetml/2006/main">
  <sheetPr>
    <outlinePr summaryBelow="1" summaryRight="1"/>
    <pageSetUpPr/>
  </sheetPr>
  <dimension ref="A1:D54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3931</v>
      </c>
    </row>
    <row r="3">
      <c r="A3" s="6" t="inlineStr">
        <is>
          <t>Sample (Total number of properties)</t>
        </is>
      </c>
      <c r="B3" s="4" t="n">
        <v>28</v>
      </c>
    </row>
    <row r="4">
      <c r="A4" s="6" t="inlineStr">
        <is>
          <t>Average property taxes per unit</t>
        </is>
      </c>
      <c r="B4" s="7" t="n">
        <v>1984</v>
      </c>
    </row>
    <row r="5">
      <c r="A5" s="6" t="inlineStr">
        <is>
          <t>Average payroll expenses per unit</t>
        </is>
      </c>
      <c r="B5" s="7" t="n">
        <v>1215</v>
      </c>
    </row>
    <row r="6">
      <c r="A6" s="6" t="inlineStr">
        <is>
          <t>Average capital expenditures per unit</t>
        </is>
      </c>
      <c r="B6" s="7" t="n">
        <v>253</v>
      </c>
    </row>
    <row r="7">
      <c r="A7" s="6" t="inlineStr">
        <is>
          <t>Average mortgage per unit</t>
        </is>
      </c>
      <c r="B7" s="7" t="n">
        <v>9523</v>
      </c>
    </row>
    <row r="8">
      <c r="A8" s="6" t="inlineStr">
        <is>
          <t>Average total operating expenses per unit</t>
        </is>
      </c>
      <c r="B8" s="7" t="n">
        <v>5965</v>
      </c>
    </row>
    <row r="9">
      <c r="A9" s="6" t="inlineStr">
        <is>
          <t>Average total expenses per unit</t>
        </is>
      </c>
      <c r="B9" s="7" t="n">
        <v>18940</v>
      </c>
    </row>
    <row r="10">
      <c r="A10" s="6" t="inlineStr">
        <is>
          <t>Average total profit per unit</t>
        </is>
      </c>
      <c r="B10" s="7" t="n">
        <v>2551</v>
      </c>
    </row>
    <row r="11">
      <c r="A11" s="6" t="inlineStr">
        <is>
          <t>Property taxes per dollar of rent</t>
        </is>
      </c>
      <c r="B11" s="4" t="inlineStr">
        <is>
          <t>9 cents</t>
        </is>
      </c>
    </row>
    <row r="12">
      <c r="A12" s="6" t="inlineStr">
        <is>
          <t>Payroll expenses per dollar of rent</t>
        </is>
      </c>
      <c r="B12" s="4" t="inlineStr">
        <is>
          <t>6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44 cents</t>
        </is>
      </c>
    </row>
    <row r="15">
      <c r="A15" s="6" t="inlineStr">
        <is>
          <t>Total operating expenses per dollar of rent</t>
        </is>
      </c>
      <c r="B15" s="4" t="inlineStr">
        <is>
          <t>28 cents</t>
        </is>
      </c>
    </row>
    <row r="16">
      <c r="A16" s="6" t="inlineStr">
        <is>
          <t>Total expenses per dollar of rent</t>
        </is>
      </c>
      <c r="B16" s="4" t="inlineStr">
        <is>
          <t>88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4</v>
      </c>
      <c r="B21" s="4" t="n">
        <v>14.29</v>
      </c>
      <c r="C21" s="4" t="inlineStr">
        <is>
          <t>33010</t>
        </is>
      </c>
      <c r="D21" s="4" t="inlineStr">
        <is>
          <t>PROPERTYZIPCODE</t>
        </is>
      </c>
    </row>
    <row r="22">
      <c r="A22" s="4" t="n">
        <v>4</v>
      </c>
      <c r="B22" s="4" t="n">
        <v>14.29</v>
      </c>
      <c r="C22" s="4" t="inlineStr">
        <is>
          <t>34116</t>
        </is>
      </c>
      <c r="D22" s="4" t="inlineStr">
        <is>
          <t>PROPERTYZIPCODE</t>
        </is>
      </c>
    </row>
    <row r="23">
      <c r="A23" s="4" t="n">
        <v>4</v>
      </c>
      <c r="B23" s="4" t="n">
        <v>14.29</v>
      </c>
      <c r="C23" s="4" t="inlineStr">
        <is>
          <t>33125</t>
        </is>
      </c>
      <c r="D23" s="4" t="inlineStr">
        <is>
          <t>PROPERTYZIPCODE</t>
        </is>
      </c>
    </row>
    <row r="24">
      <c r="A24" s="4" t="n">
        <v>2</v>
      </c>
      <c r="B24" s="4" t="n">
        <v>7.14</v>
      </c>
      <c r="C24" s="4" t="inlineStr">
        <is>
          <t>33012</t>
        </is>
      </c>
      <c r="D24" s="4" t="inlineStr">
        <is>
          <t>PROPERTYZIPCODE</t>
        </is>
      </c>
    </row>
    <row r="25">
      <c r="A25" s="4" t="n">
        <v>2</v>
      </c>
      <c r="B25" s="4" t="n">
        <v>7.14</v>
      </c>
      <c r="C25" s="4" t="inlineStr">
        <is>
          <t>34113</t>
        </is>
      </c>
      <c r="D25" s="4" t="inlineStr">
        <is>
          <t>PROPERTYZIPCODE</t>
        </is>
      </c>
    </row>
    <row r="26">
      <c r="A26" s="4" t="n">
        <v>2</v>
      </c>
      <c r="B26" s="4" t="n">
        <v>7.14</v>
      </c>
      <c r="C26" s="4" t="inlineStr">
        <is>
          <t>33014</t>
        </is>
      </c>
      <c r="D26" s="4" t="inlineStr">
        <is>
          <t>PROPERTYZIPCODE</t>
        </is>
      </c>
    </row>
    <row r="27">
      <c r="A27" s="4" t="n">
        <v>2</v>
      </c>
      <c r="B27" s="4" t="n">
        <v>7.14</v>
      </c>
      <c r="C27" s="4" t="inlineStr">
        <is>
          <t>33178</t>
        </is>
      </c>
      <c r="D27" s="4" t="inlineStr">
        <is>
          <t>PROPERTYZIPCODE</t>
        </is>
      </c>
    </row>
    <row r="28">
      <c r="A28" s="4" t="n">
        <v>1</v>
      </c>
      <c r="B28" s="4" t="n">
        <v>3.57</v>
      </c>
      <c r="C28" s="4" t="inlineStr">
        <is>
          <t>34114</t>
        </is>
      </c>
      <c r="D28" s="4" t="inlineStr">
        <is>
          <t>PROPERTYZIPCODE</t>
        </is>
      </c>
    </row>
    <row r="29">
      <c r="A29" s="4" t="n">
        <v>1</v>
      </c>
      <c r="B29" s="4" t="n">
        <v>3.57</v>
      </c>
      <c r="C29" s="4" t="inlineStr">
        <is>
          <t>33142</t>
        </is>
      </c>
      <c r="D29" s="4" t="inlineStr">
        <is>
          <t>PROPERTYZIPCODE</t>
        </is>
      </c>
    </row>
    <row r="30">
      <c r="A30" s="4" t="n">
        <v>1</v>
      </c>
      <c r="B30" s="4" t="n">
        <v>3.57</v>
      </c>
      <c r="C30" s="4" t="inlineStr">
        <is>
          <t>33311</t>
        </is>
      </c>
      <c r="D30" s="4" t="inlineStr">
        <is>
          <t>PROPERTYZIPCODE</t>
        </is>
      </c>
    </row>
    <row r="31">
      <c r="A31" s="4" t="n">
        <v>1</v>
      </c>
      <c r="B31" s="4" t="n">
        <v>3.57</v>
      </c>
      <c r="C31" s="4" t="inlineStr">
        <is>
          <t>33016</t>
        </is>
      </c>
      <c r="D31" s="4" t="inlineStr">
        <is>
          <t>PROPERTYZIPCODE</t>
        </is>
      </c>
    </row>
    <row r="32">
      <c r="A32" s="4" t="n">
        <v>1</v>
      </c>
      <c r="B32" s="4" t="n">
        <v>3.57</v>
      </c>
      <c r="C32" s="4" t="inlineStr">
        <is>
          <t>33166</t>
        </is>
      </c>
      <c r="D32" s="4" t="inlineStr">
        <is>
          <t>PROPERTYZIPCODE</t>
        </is>
      </c>
    </row>
    <row r="33">
      <c r="A33" s="4" t="n">
        <v>1</v>
      </c>
      <c r="B33" s="4" t="n">
        <v>3.57</v>
      </c>
      <c r="C33" s="4" t="inlineStr">
        <is>
          <t>34119</t>
        </is>
      </c>
      <c r="D33" s="4" t="inlineStr">
        <is>
          <t>PROPERTYZIPCODE</t>
        </is>
      </c>
    </row>
    <row r="34">
      <c r="A34" s="4" t="n">
        <v>1</v>
      </c>
      <c r="B34" s="4" t="n">
        <v>3.57</v>
      </c>
      <c r="C34" s="4" t="inlineStr">
        <is>
          <t>33069</t>
        </is>
      </c>
      <c r="D34" s="4" t="inlineStr">
        <is>
          <t>PROPERTYZIPCODE</t>
        </is>
      </c>
    </row>
    <row r="35">
      <c r="A35" s="4" t="n">
        <v>1</v>
      </c>
      <c r="B35" s="4" t="n">
        <v>3.57</v>
      </c>
      <c r="C35" s="4" t="inlineStr">
        <is>
          <t>34104</t>
        </is>
      </c>
      <c r="D35" s="4" t="inlineStr">
        <is>
          <t>PROPERTYZIPCODE</t>
        </is>
      </c>
    </row>
    <row r="36">
      <c r="A36" s="9" t="n">
        <v>28</v>
      </c>
      <c r="B36" s="9" t="n">
        <v>100</v>
      </c>
      <c r="D36" s="9" t="inlineStr">
        <is>
          <t>Total PROPERTYZIPCODE</t>
        </is>
      </c>
    </row>
    <row r="37">
      <c r="A37" s="4" t="n">
        <v>24</v>
      </c>
      <c r="B37" s="4" t="n">
        <v>85.70999999999999</v>
      </c>
      <c r="C37" s="4" t="inlineStr">
        <is>
          <t>GARDEN</t>
        </is>
      </c>
      <c r="D37" s="4" t="inlineStr">
        <is>
          <t>Property Type</t>
        </is>
      </c>
    </row>
    <row r="38">
      <c r="A38" s="4" t="n">
        <v>2</v>
      </c>
      <c r="B38" s="4" t="n">
        <v>7.14</v>
      </c>
      <c r="C38" s="4" t="inlineStr">
        <is>
          <t>MIDRISE</t>
        </is>
      </c>
      <c r="D38" s="4" t="inlineStr">
        <is>
          <t>Property Type</t>
        </is>
      </c>
    </row>
    <row r="39">
      <c r="A39" s="4" t="n">
        <v>2</v>
      </c>
      <c r="B39" s="4" t="n">
        <v>7.14</v>
      </c>
      <c r="C39" s="4" t="inlineStr">
        <is>
          <t>HIRISE</t>
        </is>
      </c>
      <c r="D39" s="4" t="inlineStr">
        <is>
          <t>Property Type</t>
        </is>
      </c>
    </row>
    <row r="40">
      <c r="A40" s="9" t="n">
        <v>28</v>
      </c>
      <c r="B40" s="9" t="n">
        <v>100</v>
      </c>
      <c r="D40" s="9" t="inlineStr">
        <is>
          <t>Total Property Type</t>
        </is>
      </c>
    </row>
    <row r="41">
      <c r="A41" s="4" t="n">
        <v>4</v>
      </c>
      <c r="B41" s="4" t="n">
        <v>14.29</v>
      </c>
      <c r="C41" s="4" t="inlineStr">
        <is>
          <t>Less than 5 years</t>
        </is>
      </c>
      <c r="D41" s="4" t="inlineStr">
        <is>
          <t>Age of Property</t>
        </is>
      </c>
    </row>
    <row r="42">
      <c r="A42" s="4" t="n">
        <v>10</v>
      </c>
      <c r="B42" s="4" t="n">
        <v>35.71</v>
      </c>
      <c r="C42" s="4" t="inlineStr">
        <is>
          <t>5-9 years</t>
        </is>
      </c>
      <c r="D42" s="4" t="inlineStr">
        <is>
          <t>Age of Property</t>
        </is>
      </c>
    </row>
    <row r="43">
      <c r="A43" s="4" t="n">
        <v>2</v>
      </c>
      <c r="B43" s="4" t="n">
        <v>7.14</v>
      </c>
      <c r="C43" s="4" t="inlineStr">
        <is>
          <t>10-19 years</t>
        </is>
      </c>
      <c r="D43" s="4" t="inlineStr">
        <is>
          <t>Age of Property</t>
        </is>
      </c>
    </row>
    <row r="44">
      <c r="A44" s="4" t="n">
        <v>12</v>
      </c>
      <c r="B44" s="4" t="n">
        <v>42.86</v>
      </c>
      <c r="C44" s="4" t="inlineStr">
        <is>
          <t>20+ years</t>
        </is>
      </c>
      <c r="D44" s="4" t="inlineStr">
        <is>
          <t>Age of Property</t>
        </is>
      </c>
    </row>
    <row r="45">
      <c r="A45" s="9" t="n">
        <v>28</v>
      </c>
      <c r="B45" s="9" t="n">
        <v>100</v>
      </c>
      <c r="D45" s="9" t="inlineStr">
        <is>
          <t>Total Age of Property</t>
        </is>
      </c>
    </row>
    <row r="46">
      <c r="A46" s="4" t="n">
        <v>13</v>
      </c>
      <c r="B46" s="4" t="n">
        <v>46.43</v>
      </c>
      <c r="C46" s="4" t="inlineStr">
        <is>
          <t>Less than 100</t>
        </is>
      </c>
      <c r="D46" s="4" t="inlineStr">
        <is>
          <t>Property Size</t>
        </is>
      </c>
    </row>
    <row r="47">
      <c r="A47" s="4" t="n">
        <v>6</v>
      </c>
      <c r="B47" s="4" t="n">
        <v>21.43</v>
      </c>
      <c r="C47" s="4" t="inlineStr">
        <is>
          <t>100-199</t>
        </is>
      </c>
      <c r="D47" s="4" t="inlineStr">
        <is>
          <t>Property Size</t>
        </is>
      </c>
    </row>
    <row r="48">
      <c r="A48" s="4" t="n">
        <v>6</v>
      </c>
      <c r="B48" s="4" t="n">
        <v>21.43</v>
      </c>
      <c r="C48" s="4" t="inlineStr">
        <is>
          <t>200-299</t>
        </is>
      </c>
      <c r="D48" s="4" t="inlineStr">
        <is>
          <t>Property Size</t>
        </is>
      </c>
    </row>
    <row r="49">
      <c r="A49" s="4" t="n">
        <v>3</v>
      </c>
      <c r="B49" s="4" t="n">
        <v>10.71</v>
      </c>
      <c r="C49" s="4" t="inlineStr">
        <is>
          <t>300-399</t>
        </is>
      </c>
      <c r="D49" s="4" t="inlineStr">
        <is>
          <t>Property Size</t>
        </is>
      </c>
    </row>
    <row r="50">
      <c r="A50" s="9" t="n">
        <v>28</v>
      </c>
      <c r="B50" s="9" t="n">
        <v>100</v>
      </c>
      <c r="D50" s="9" t="inlineStr">
        <is>
          <t>Total Property Size</t>
        </is>
      </c>
    </row>
    <row r="51">
      <c r="A51" s="4" t="n">
        <v>15</v>
      </c>
      <c r="B51" s="4" t="n">
        <v>53.57</v>
      </c>
      <c r="C51" s="4" t="inlineStr">
        <is>
          <t>AFFORDABLE</t>
        </is>
      </c>
      <c r="D51" s="4" t="inlineStr">
        <is>
          <t>Rent Type</t>
        </is>
      </c>
    </row>
    <row r="52">
      <c r="A52" s="4" t="n">
        <v>13</v>
      </c>
      <c r="B52" s="4" t="n">
        <v>46.43</v>
      </c>
      <c r="C52" s="4" t="inlineStr">
        <is>
          <t>MARKETRATE</t>
        </is>
      </c>
      <c r="D52" s="4" t="inlineStr">
        <is>
          <t>Rent Type</t>
        </is>
      </c>
    </row>
    <row r="53">
      <c r="A53" s="9" t="n">
        <v>28</v>
      </c>
      <c r="B53" s="9" t="n">
        <v>100</v>
      </c>
      <c r="D53" s="9" t="inlineStr">
        <is>
          <t>Total Rent Type</t>
        </is>
      </c>
    </row>
    <row r="54"/>
  </sheetData>
  <mergeCells count="2">
    <mergeCell ref="A19:D19"/>
    <mergeCell ref="A1:B1"/>
  </mergeCells>
  <pageMargins left="0.75" right="0.75" top="1" bottom="1" header="0.5" footer="0.5"/>
</worksheet>
</file>

<file path=xl/worksheets/sheet91.xml><?xml version="1.0" encoding="utf-8"?>
<worksheet xmlns="http://schemas.openxmlformats.org/spreadsheetml/2006/main">
  <sheetPr>
    <outlinePr summaryBelow="1" summaryRight="1"/>
    <pageSetUpPr/>
  </sheetPr>
  <dimension ref="A1:D54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3222</v>
      </c>
    </row>
    <row r="3">
      <c r="A3" s="6" t="inlineStr">
        <is>
          <t>Sample (Total number of properties)</t>
        </is>
      </c>
      <c r="B3" s="4" t="n">
        <v>51</v>
      </c>
    </row>
    <row r="4">
      <c r="A4" s="6" t="inlineStr">
        <is>
          <t>Average property taxes per unit</t>
        </is>
      </c>
      <c r="B4" s="7" t="n">
        <v>2520</v>
      </c>
    </row>
    <row r="5">
      <c r="A5" s="6" t="inlineStr">
        <is>
          <t>Average payroll expenses per unit</t>
        </is>
      </c>
      <c r="B5" s="7" t="n">
        <v>980</v>
      </c>
    </row>
    <row r="6">
      <c r="A6" s="6" t="inlineStr">
        <is>
          <t>Average capital expenditures per unit</t>
        </is>
      </c>
      <c r="B6" s="7" t="n">
        <v>250</v>
      </c>
    </row>
    <row r="7">
      <c r="A7" s="6" t="inlineStr">
        <is>
          <t>Average mortgage per unit</t>
        </is>
      </c>
      <c r="B7" s="7" t="n">
        <v>8079</v>
      </c>
    </row>
    <row r="8">
      <c r="A8" s="6" t="inlineStr">
        <is>
          <t>Average total operating expenses per unit</t>
        </is>
      </c>
      <c r="B8" s="7" t="n">
        <v>6147</v>
      </c>
    </row>
    <row r="9">
      <c r="A9" s="6" t="inlineStr">
        <is>
          <t>Average total expenses per unit</t>
        </is>
      </c>
      <c r="B9" s="7" t="n">
        <v>17975</v>
      </c>
    </row>
    <row r="10">
      <c r="A10" s="6" t="inlineStr">
        <is>
          <t>Average total profit per unit</t>
        </is>
      </c>
      <c r="B10" s="7" t="n">
        <v>2020</v>
      </c>
    </row>
    <row r="11">
      <c r="A11" s="6" t="inlineStr">
        <is>
          <t>Property taxes per dollar of rent</t>
        </is>
      </c>
      <c r="B11" s="4" t="inlineStr">
        <is>
          <t>13 cents</t>
        </is>
      </c>
    </row>
    <row r="12">
      <c r="A12" s="6" t="inlineStr">
        <is>
          <t>Payroll expenses per dollar of rent</t>
        </is>
      </c>
      <c r="B12" s="4" t="inlineStr">
        <is>
          <t>5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40 cents</t>
        </is>
      </c>
    </row>
    <row r="15">
      <c r="A15" s="6" t="inlineStr">
        <is>
          <t>Total operating expenses per dollar of rent</t>
        </is>
      </c>
      <c r="B15" s="4" t="inlineStr">
        <is>
          <t>31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15</v>
      </c>
      <c r="B21" s="4" t="n">
        <v>29.41</v>
      </c>
      <c r="C21" s="4" t="inlineStr">
        <is>
          <t>33130</t>
        </is>
      </c>
      <c r="D21" s="4" t="inlineStr">
        <is>
          <t>PROPERTYZIPCODE</t>
        </is>
      </c>
    </row>
    <row r="22">
      <c r="A22" s="4" t="n">
        <v>11</v>
      </c>
      <c r="B22" s="4" t="n">
        <v>21.57</v>
      </c>
      <c r="C22" s="4" t="inlineStr">
        <is>
          <t>33135</t>
        </is>
      </c>
      <c r="D22" s="4" t="inlineStr">
        <is>
          <t>PROPERTYZIPCODE</t>
        </is>
      </c>
    </row>
    <row r="23">
      <c r="A23" s="4" t="n">
        <v>4</v>
      </c>
      <c r="B23" s="4" t="n">
        <v>7.84</v>
      </c>
      <c r="C23" s="4" t="inlineStr">
        <is>
          <t>33145</t>
        </is>
      </c>
      <c r="D23" s="4" t="inlineStr">
        <is>
          <t>PROPERTYZIPCODE</t>
        </is>
      </c>
    </row>
    <row r="24">
      <c r="A24" s="4" t="n">
        <v>4</v>
      </c>
      <c r="B24" s="4" t="n">
        <v>7.84</v>
      </c>
      <c r="C24" s="4" t="inlineStr">
        <is>
          <t>33134</t>
        </is>
      </c>
      <c r="D24" s="4" t="inlineStr">
        <is>
          <t>PROPERTYZIPCODE</t>
        </is>
      </c>
    </row>
    <row r="25">
      <c r="A25" s="4" t="n">
        <v>4</v>
      </c>
      <c r="B25" s="4" t="n">
        <v>7.84</v>
      </c>
      <c r="C25" s="4" t="inlineStr">
        <is>
          <t>33125</t>
        </is>
      </c>
      <c r="D25" s="4" t="inlineStr">
        <is>
          <t>PROPERTYZIPCODE</t>
        </is>
      </c>
    </row>
    <row r="26">
      <c r="A26" s="4" t="n">
        <v>3</v>
      </c>
      <c r="B26" s="4" t="n">
        <v>5.88</v>
      </c>
      <c r="C26" s="4" t="inlineStr">
        <is>
          <t>33133</t>
        </is>
      </c>
      <c r="D26" s="4" t="inlineStr">
        <is>
          <t>PROPERTYZIPCODE</t>
        </is>
      </c>
    </row>
    <row r="27">
      <c r="A27" s="4" t="n">
        <v>3</v>
      </c>
      <c r="B27" s="4" t="n">
        <v>5.88</v>
      </c>
      <c r="C27" s="4" t="inlineStr">
        <is>
          <t>33136</t>
        </is>
      </c>
      <c r="D27" s="4" t="inlineStr">
        <is>
          <t>PROPERTYZIPCODE</t>
        </is>
      </c>
    </row>
    <row r="28">
      <c r="A28" s="4" t="n">
        <v>2</v>
      </c>
      <c r="B28" s="4" t="n">
        <v>3.92</v>
      </c>
      <c r="C28" s="4" t="inlineStr">
        <is>
          <t>33176</t>
        </is>
      </c>
      <c r="D28" s="4" t="inlineStr">
        <is>
          <t>PROPERTYZIPCODE</t>
        </is>
      </c>
    </row>
    <row r="29">
      <c r="A29" s="4" t="n">
        <v>1</v>
      </c>
      <c r="B29" s="4" t="n">
        <v>1.96</v>
      </c>
      <c r="C29" s="4" t="inlineStr">
        <is>
          <t>33174</t>
        </is>
      </c>
      <c r="D29" s="4" t="inlineStr">
        <is>
          <t>PROPERTYZIPCODE</t>
        </is>
      </c>
    </row>
    <row r="30">
      <c r="A30" s="4" t="n">
        <v>1</v>
      </c>
      <c r="B30" s="4" t="n">
        <v>1.96</v>
      </c>
      <c r="C30" s="4" t="inlineStr">
        <is>
          <t>33157</t>
        </is>
      </c>
      <c r="D30" s="4" t="inlineStr">
        <is>
          <t>PROPERTYZIPCODE</t>
        </is>
      </c>
    </row>
    <row r="31">
      <c r="A31" s="4" t="n">
        <v>1</v>
      </c>
      <c r="B31" s="4" t="n">
        <v>1.96</v>
      </c>
      <c r="C31" s="4" t="inlineStr">
        <is>
          <t>33165</t>
        </is>
      </c>
      <c r="D31" s="4" t="inlineStr">
        <is>
          <t>PROPERTYZIPCODE</t>
        </is>
      </c>
    </row>
    <row r="32">
      <c r="A32" s="4" t="n">
        <v>1</v>
      </c>
      <c r="B32" s="4" t="n">
        <v>1.96</v>
      </c>
      <c r="C32" s="4" t="inlineStr">
        <is>
          <t>33128</t>
        </is>
      </c>
      <c r="D32" s="4" t="inlineStr">
        <is>
          <t>PROPERTYZIPCODE</t>
        </is>
      </c>
    </row>
    <row r="33">
      <c r="A33" s="4" t="n">
        <v>1</v>
      </c>
      <c r="B33" s="4" t="n">
        <v>1.96</v>
      </c>
      <c r="C33" s="4" t="inlineStr">
        <is>
          <t>33143</t>
        </is>
      </c>
      <c r="D33" s="4" t="inlineStr">
        <is>
          <t>PROPERTYZIPCODE</t>
        </is>
      </c>
    </row>
    <row r="34">
      <c r="A34" s="9" t="n">
        <v>51</v>
      </c>
      <c r="B34" s="9" t="n">
        <v>100</v>
      </c>
      <c r="D34" s="9" t="inlineStr">
        <is>
          <t>Total PROPERTYZIPCODE</t>
        </is>
      </c>
    </row>
    <row r="35">
      <c r="A35" s="4" t="n">
        <v>40</v>
      </c>
      <c r="B35" s="4" t="n">
        <v>78.43000000000001</v>
      </c>
      <c r="C35" s="4" t="inlineStr">
        <is>
          <t>GARDEN</t>
        </is>
      </c>
      <c r="D35" s="4" t="inlineStr">
        <is>
          <t>Property Type</t>
        </is>
      </c>
    </row>
    <row r="36">
      <c r="A36" s="4" t="n">
        <v>4</v>
      </c>
      <c r="B36" s="4" t="n">
        <v>7.84</v>
      </c>
      <c r="C36" s="4" t="inlineStr">
        <is>
          <t>HIRISE</t>
        </is>
      </c>
      <c r="D36" s="4" t="inlineStr">
        <is>
          <t>Property Type</t>
        </is>
      </c>
    </row>
    <row r="37">
      <c r="A37" s="4" t="n">
        <v>4</v>
      </c>
      <c r="B37" s="4" t="n">
        <v>7.84</v>
      </c>
      <c r="C37" s="4" t="inlineStr">
        <is>
          <t>SENIOR</t>
        </is>
      </c>
      <c r="D37" s="4" t="inlineStr">
        <is>
          <t>Property Type</t>
        </is>
      </c>
    </row>
    <row r="38">
      <c r="A38" s="4" t="n">
        <v>3</v>
      </c>
      <c r="B38" s="4" t="n">
        <v>5.88</v>
      </c>
      <c r="C38" s="4" t="inlineStr">
        <is>
          <t>MIDRISE</t>
        </is>
      </c>
      <c r="D38" s="4" t="inlineStr">
        <is>
          <t>Property Type</t>
        </is>
      </c>
    </row>
    <row r="39">
      <c r="A39" s="9" t="n">
        <v>51</v>
      </c>
      <c r="B39" s="9" t="n">
        <v>100</v>
      </c>
      <c r="D39" s="9" t="inlineStr">
        <is>
          <t>Total Property Type</t>
        </is>
      </c>
    </row>
    <row r="40">
      <c r="A40" s="4" t="n">
        <v>6</v>
      </c>
      <c r="B40" s="4" t="n">
        <v>11.76</v>
      </c>
      <c r="C40" s="4" t="inlineStr">
        <is>
          <t>Less than 5 years</t>
        </is>
      </c>
      <c r="D40" s="4" t="inlineStr">
        <is>
          <t>Age of Property</t>
        </is>
      </c>
    </row>
    <row r="41">
      <c r="A41" s="4" t="n">
        <v>14</v>
      </c>
      <c r="B41" s="4" t="n">
        <v>27.45</v>
      </c>
      <c r="C41" s="4" t="inlineStr">
        <is>
          <t>5-9 years</t>
        </is>
      </c>
      <c r="D41" s="4" t="inlineStr">
        <is>
          <t>Age of Property</t>
        </is>
      </c>
    </row>
    <row r="42">
      <c r="A42" s="4" t="n">
        <v>7</v>
      </c>
      <c r="B42" s="4" t="n">
        <v>13.73</v>
      </c>
      <c r="C42" s="4" t="inlineStr">
        <is>
          <t>10-19 years</t>
        </is>
      </c>
      <c r="D42" s="4" t="inlineStr">
        <is>
          <t>Age of Property</t>
        </is>
      </c>
    </row>
    <row r="43">
      <c r="A43" s="4" t="n">
        <v>24</v>
      </c>
      <c r="B43" s="4" t="n">
        <v>47.06</v>
      </c>
      <c r="C43" s="4" t="inlineStr">
        <is>
          <t>20+ years</t>
        </is>
      </c>
      <c r="D43" s="4" t="inlineStr">
        <is>
          <t>Age of Property</t>
        </is>
      </c>
    </row>
    <row r="44">
      <c r="A44" s="9" t="n">
        <v>51</v>
      </c>
      <c r="B44" s="9" t="n">
        <v>100</v>
      </c>
      <c r="D44" s="9" t="inlineStr">
        <is>
          <t>Total Age of Property</t>
        </is>
      </c>
    </row>
    <row r="45">
      <c r="A45" s="4" t="n">
        <v>41</v>
      </c>
      <c r="B45" s="4" t="n">
        <v>80.39</v>
      </c>
      <c r="C45" s="4" t="inlineStr">
        <is>
          <t>Less than 100</t>
        </is>
      </c>
      <c r="D45" s="4" t="inlineStr">
        <is>
          <t>Property Size</t>
        </is>
      </c>
    </row>
    <row r="46">
      <c r="A46" s="4" t="n">
        <v>6</v>
      </c>
      <c r="B46" s="4" t="n">
        <v>11.76</v>
      </c>
      <c r="C46" s="4" t="inlineStr">
        <is>
          <t>100-199</t>
        </is>
      </c>
      <c r="D46" s="4" t="inlineStr">
        <is>
          <t>Property Size</t>
        </is>
      </c>
    </row>
    <row r="47">
      <c r="A47" s="4" t="n">
        <v>1</v>
      </c>
      <c r="B47" s="4" t="n">
        <v>1.96</v>
      </c>
      <c r="C47" s="4" t="inlineStr">
        <is>
          <t>200-299</t>
        </is>
      </c>
      <c r="D47" s="4" t="inlineStr">
        <is>
          <t>Property Size</t>
        </is>
      </c>
    </row>
    <row r="48">
      <c r="A48" s="4" t="n">
        <v>1</v>
      </c>
      <c r="B48" s="4" t="n">
        <v>1.96</v>
      </c>
      <c r="C48" s="4" t="inlineStr">
        <is>
          <t>300-399</t>
        </is>
      </c>
      <c r="D48" s="4" t="inlineStr">
        <is>
          <t>Property Size</t>
        </is>
      </c>
    </row>
    <row r="49">
      <c r="A49" s="4" t="n">
        <v>2</v>
      </c>
      <c r="B49" s="4" t="n">
        <v>3.92</v>
      </c>
      <c r="C49" s="4" t="inlineStr">
        <is>
          <t>400-499</t>
        </is>
      </c>
      <c r="D49" s="4" t="inlineStr">
        <is>
          <t>Property Size</t>
        </is>
      </c>
    </row>
    <row r="50">
      <c r="A50" s="9" t="n">
        <v>51</v>
      </c>
      <c r="B50" s="9" t="n">
        <v>100</v>
      </c>
      <c r="D50" s="9" t="inlineStr">
        <is>
          <t>Total Property Size</t>
        </is>
      </c>
    </row>
    <row r="51">
      <c r="A51" s="4" t="n">
        <v>31</v>
      </c>
      <c r="B51" s="4" t="n">
        <v>60.78</v>
      </c>
      <c r="C51" s="4" t="inlineStr">
        <is>
          <t>MARKETRATE</t>
        </is>
      </c>
      <c r="D51" s="4" t="inlineStr">
        <is>
          <t>Rent Type</t>
        </is>
      </c>
    </row>
    <row r="52">
      <c r="A52" s="4" t="n">
        <v>20</v>
      </c>
      <c r="B52" s="4" t="n">
        <v>39.22</v>
      </c>
      <c r="C52" s="4" t="inlineStr">
        <is>
          <t>AFFORDABLE</t>
        </is>
      </c>
      <c r="D52" s="4" t="inlineStr">
        <is>
          <t>Rent Type</t>
        </is>
      </c>
    </row>
    <row r="53">
      <c r="A53" s="9" t="n">
        <v>51</v>
      </c>
      <c r="B53" s="9" t="n">
        <v>100</v>
      </c>
      <c r="D53" s="9" t="inlineStr">
        <is>
          <t>Total Rent Type</t>
        </is>
      </c>
    </row>
    <row r="54"/>
  </sheetData>
  <mergeCells count="2">
    <mergeCell ref="A19:D19"/>
    <mergeCell ref="A1:B1"/>
  </mergeCells>
  <pageMargins left="0.75" right="0.75" top="1" bottom="1" header="0.5" footer="0.5"/>
</worksheet>
</file>

<file path=xl/worksheets/sheet92.xml><?xml version="1.0" encoding="utf-8"?>
<worksheet xmlns="http://schemas.openxmlformats.org/spreadsheetml/2006/main">
  <sheetPr>
    <outlinePr summaryBelow="1" summaryRight="1"/>
    <pageSetUpPr/>
  </sheetPr>
  <dimension ref="A1:D56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5920</v>
      </c>
    </row>
    <row r="3">
      <c r="A3" s="6" t="inlineStr">
        <is>
          <t>Sample (Total number of properties)</t>
        </is>
      </c>
      <c r="B3" s="4" t="n">
        <v>33</v>
      </c>
    </row>
    <row r="4">
      <c r="A4" s="6" t="inlineStr">
        <is>
          <t>Average property taxes per unit</t>
        </is>
      </c>
      <c r="B4" s="7" t="n">
        <v>1414</v>
      </c>
    </row>
    <row r="5">
      <c r="A5" s="6" t="inlineStr">
        <is>
          <t>Average payroll expenses per unit</t>
        </is>
      </c>
      <c r="B5" s="7" t="n">
        <v>1562</v>
      </c>
    </row>
    <row r="6">
      <c r="A6" s="6" t="inlineStr">
        <is>
          <t>Average capital expenditures per unit</t>
        </is>
      </c>
      <c r="B6" s="7" t="n">
        <v>238</v>
      </c>
    </row>
    <row r="7">
      <c r="A7" s="6" t="inlineStr">
        <is>
          <t>Average mortgage per unit</t>
        </is>
      </c>
      <c r="B7" s="7" t="n">
        <v>7316</v>
      </c>
    </row>
    <row r="8">
      <c r="A8" s="6" t="inlineStr">
        <is>
          <t>Average total operating expenses per unit</t>
        </is>
      </c>
      <c r="B8" s="7" t="n">
        <v>4329</v>
      </c>
    </row>
    <row r="9">
      <c r="A9" s="6" t="inlineStr">
        <is>
          <t>Average total expenses per unit</t>
        </is>
      </c>
      <c r="B9" s="7" t="n">
        <v>14859</v>
      </c>
    </row>
    <row r="10">
      <c r="A10" s="6" t="inlineStr">
        <is>
          <t>Average total profit per unit</t>
        </is>
      </c>
      <c r="B10" s="7" t="n">
        <v>1829</v>
      </c>
    </row>
    <row r="11">
      <c r="A11" s="6" t="inlineStr">
        <is>
          <t>Property taxes per dollar of rent</t>
        </is>
      </c>
      <c r="B11" s="4" t="inlineStr">
        <is>
          <t>8 cents</t>
        </is>
      </c>
    </row>
    <row r="12">
      <c r="A12" s="6" t="inlineStr">
        <is>
          <t>Payroll expenses per dollar of rent</t>
        </is>
      </c>
      <c r="B12" s="4" t="inlineStr">
        <is>
          <t>9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44 cents</t>
        </is>
      </c>
    </row>
    <row r="15">
      <c r="A15" s="6" t="inlineStr">
        <is>
          <t>Total operating expenses per dollar of rent</t>
        </is>
      </c>
      <c r="B15" s="4" t="inlineStr">
        <is>
          <t>26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6</v>
      </c>
      <c r="B21" s="4" t="n">
        <v>18.18</v>
      </c>
      <c r="C21" s="4" t="inlineStr">
        <is>
          <t>31419</t>
        </is>
      </c>
      <c r="D21" s="4" t="inlineStr">
        <is>
          <t>PROPERTYZIPCODE</t>
        </is>
      </c>
    </row>
    <row r="22">
      <c r="A22" s="4" t="n">
        <v>4</v>
      </c>
      <c r="B22" s="4" t="n">
        <v>12.12</v>
      </c>
      <c r="C22" s="4" t="inlineStr">
        <is>
          <t>31322</t>
        </is>
      </c>
      <c r="D22" s="4" t="inlineStr">
        <is>
          <t>PROPERTYZIPCODE</t>
        </is>
      </c>
    </row>
    <row r="23">
      <c r="A23" s="4" t="n">
        <v>3</v>
      </c>
      <c r="B23" s="4" t="n">
        <v>9.09</v>
      </c>
      <c r="C23" s="4" t="inlineStr">
        <is>
          <t>31407</t>
        </is>
      </c>
      <c r="D23" s="4" t="inlineStr">
        <is>
          <t>PROPERTYZIPCODE</t>
        </is>
      </c>
    </row>
    <row r="24">
      <c r="A24" s="4" t="n">
        <v>3</v>
      </c>
      <c r="B24" s="4" t="n">
        <v>9.09</v>
      </c>
      <c r="C24" s="4" t="inlineStr">
        <is>
          <t>31405</t>
        </is>
      </c>
      <c r="D24" s="4" t="inlineStr">
        <is>
          <t>PROPERTYZIPCODE</t>
        </is>
      </c>
    </row>
    <row r="25">
      <c r="A25" s="4" t="n">
        <v>3</v>
      </c>
      <c r="B25" s="4" t="n">
        <v>9.09</v>
      </c>
      <c r="C25" s="4" t="inlineStr">
        <is>
          <t>31408</t>
        </is>
      </c>
      <c r="D25" s="4" t="inlineStr">
        <is>
          <t>PROPERTYZIPCODE</t>
        </is>
      </c>
    </row>
    <row r="26">
      <c r="A26" s="4" t="n">
        <v>3</v>
      </c>
      <c r="B26" s="4" t="n">
        <v>9.09</v>
      </c>
      <c r="C26" s="4" t="inlineStr">
        <is>
          <t>31406</t>
        </is>
      </c>
      <c r="D26" s="4" t="inlineStr">
        <is>
          <t>PROPERTYZIPCODE</t>
        </is>
      </c>
    </row>
    <row r="27">
      <c r="A27" s="4" t="n">
        <v>2</v>
      </c>
      <c r="B27" s="4" t="n">
        <v>6.06</v>
      </c>
      <c r="C27" s="4" t="inlineStr">
        <is>
          <t>31401</t>
        </is>
      </c>
      <c r="D27" s="4" t="inlineStr">
        <is>
          <t>PROPERTYZIPCODE</t>
        </is>
      </c>
    </row>
    <row r="28">
      <c r="A28" s="4" t="n">
        <v>2</v>
      </c>
      <c r="B28" s="4" t="n">
        <v>6.06</v>
      </c>
      <c r="C28" s="4" t="inlineStr">
        <is>
          <t>31313</t>
        </is>
      </c>
      <c r="D28" s="4" t="inlineStr">
        <is>
          <t>PROPERTYZIPCODE</t>
        </is>
      </c>
    </row>
    <row r="29">
      <c r="A29" s="4" t="n">
        <v>1</v>
      </c>
      <c r="B29" s="4" t="n">
        <v>3.03</v>
      </c>
      <c r="C29" s="4" t="inlineStr">
        <is>
          <t>31548</t>
        </is>
      </c>
      <c r="D29" s="4" t="inlineStr">
        <is>
          <t>PROPERTYZIPCODE</t>
        </is>
      </c>
    </row>
    <row r="30">
      <c r="A30" s="4" t="n">
        <v>1</v>
      </c>
      <c r="B30" s="4" t="n">
        <v>3.03</v>
      </c>
      <c r="C30" s="4" t="inlineStr">
        <is>
          <t>31302</t>
        </is>
      </c>
      <c r="D30" s="4" t="inlineStr">
        <is>
          <t>PROPERTYZIPCODE</t>
        </is>
      </c>
    </row>
    <row r="31">
      <c r="A31" s="4" t="n">
        <v>1</v>
      </c>
      <c r="B31" s="4" t="n">
        <v>3.03</v>
      </c>
      <c r="C31" s="4" t="inlineStr">
        <is>
          <t>31404</t>
        </is>
      </c>
      <c r="D31" s="4" t="inlineStr">
        <is>
          <t>PROPERTYZIPCODE</t>
        </is>
      </c>
    </row>
    <row r="32">
      <c r="A32" s="4" t="n">
        <v>1</v>
      </c>
      <c r="B32" s="4" t="n">
        <v>3.03</v>
      </c>
      <c r="C32" s="4" t="inlineStr">
        <is>
          <t>31324</t>
        </is>
      </c>
      <c r="D32" s="4" t="inlineStr">
        <is>
          <t>PROPERTYZIPCODE</t>
        </is>
      </c>
    </row>
    <row r="33">
      <c r="A33" s="4" t="n">
        <v>1</v>
      </c>
      <c r="B33" s="4" t="n">
        <v>3.03</v>
      </c>
      <c r="C33" s="4" t="inlineStr">
        <is>
          <t>31326</t>
        </is>
      </c>
      <c r="D33" s="4" t="inlineStr">
        <is>
          <t>PROPERTYZIPCODE</t>
        </is>
      </c>
    </row>
    <row r="34">
      <c r="A34" s="4" t="n">
        <v>1</v>
      </c>
      <c r="B34" s="4" t="n">
        <v>3.03</v>
      </c>
      <c r="C34" s="4" t="inlineStr">
        <is>
          <t>31558</t>
        </is>
      </c>
      <c r="D34" s="4" t="inlineStr">
        <is>
          <t>PROPERTYZIPCODE</t>
        </is>
      </c>
    </row>
    <row r="35">
      <c r="A35" s="4" t="n">
        <v>1</v>
      </c>
      <c r="B35" s="4" t="n">
        <v>3.03</v>
      </c>
      <c r="C35" s="4" t="inlineStr">
        <is>
          <t>30458</t>
        </is>
      </c>
      <c r="D35" s="4" t="inlineStr">
        <is>
          <t>PROPERTYZIPCODE</t>
        </is>
      </c>
    </row>
    <row r="36">
      <c r="A36" s="9" t="n">
        <v>33</v>
      </c>
      <c r="B36" s="9" t="n">
        <v>100</v>
      </c>
      <c r="D36" s="9" t="inlineStr">
        <is>
          <t>Total PROPERTYZIPCODE</t>
        </is>
      </c>
    </row>
    <row r="37">
      <c r="A37" s="4" t="n">
        <v>28</v>
      </c>
      <c r="B37" s="4" t="n">
        <v>84.84999999999999</v>
      </c>
      <c r="C37" s="4" t="inlineStr">
        <is>
          <t>GARDEN</t>
        </is>
      </c>
      <c r="D37" s="4" t="inlineStr">
        <is>
          <t>Property Type</t>
        </is>
      </c>
    </row>
    <row r="38">
      <c r="A38" s="4" t="n">
        <v>2</v>
      </c>
      <c r="B38" s="4" t="n">
        <v>6.06</v>
      </c>
      <c r="C38" s="4" t="inlineStr">
        <is>
          <t>SENIOR</t>
        </is>
      </c>
      <c r="D38" s="4" t="inlineStr">
        <is>
          <t>Property Type</t>
        </is>
      </c>
    </row>
    <row r="39">
      <c r="A39" s="4" t="n">
        <v>1</v>
      </c>
      <c r="B39" s="4" t="n">
        <v>3.03</v>
      </c>
      <c r="C39" s="4" t="inlineStr">
        <is>
          <t>MIDRISE</t>
        </is>
      </c>
      <c r="D39" s="4" t="inlineStr">
        <is>
          <t>Property Type</t>
        </is>
      </c>
    </row>
    <row r="40">
      <c r="A40" s="4" t="n">
        <v>1</v>
      </c>
      <c r="B40" s="4" t="n">
        <v>3.03</v>
      </c>
      <c r="C40" s="4" t="inlineStr">
        <is>
          <t>MANUF</t>
        </is>
      </c>
      <c r="D40" s="4" t="inlineStr">
        <is>
          <t>Property Type</t>
        </is>
      </c>
    </row>
    <row r="41">
      <c r="A41" s="4" t="n">
        <v>1</v>
      </c>
      <c r="B41" s="4" t="n">
        <v>3.03</v>
      </c>
      <c r="C41" s="4" t="inlineStr">
        <is>
          <t>STUDENT</t>
        </is>
      </c>
      <c r="D41" s="4" t="inlineStr">
        <is>
          <t>Property Type</t>
        </is>
      </c>
    </row>
    <row r="42">
      <c r="A42" s="9" t="n">
        <v>33</v>
      </c>
      <c r="B42" s="9" t="n">
        <v>100</v>
      </c>
      <c r="D42" s="9" t="inlineStr">
        <is>
          <t>Total Property Type</t>
        </is>
      </c>
    </row>
    <row r="43">
      <c r="A43" s="4" t="n">
        <v>8</v>
      </c>
      <c r="B43" s="4" t="n">
        <v>24.24</v>
      </c>
      <c r="C43" s="4" t="inlineStr">
        <is>
          <t>Less than 5 years</t>
        </is>
      </c>
      <c r="D43" s="4" t="inlineStr">
        <is>
          <t>Age of Property</t>
        </is>
      </c>
    </row>
    <row r="44">
      <c r="A44" s="4" t="n">
        <v>11</v>
      </c>
      <c r="B44" s="4" t="n">
        <v>33.33</v>
      </c>
      <c r="C44" s="4" t="inlineStr">
        <is>
          <t>5-9 years</t>
        </is>
      </c>
      <c r="D44" s="4" t="inlineStr">
        <is>
          <t>Age of Property</t>
        </is>
      </c>
    </row>
    <row r="45">
      <c r="A45" s="4" t="n">
        <v>8</v>
      </c>
      <c r="B45" s="4" t="n">
        <v>24.24</v>
      </c>
      <c r="C45" s="4" t="inlineStr">
        <is>
          <t>10-19 years</t>
        </is>
      </c>
      <c r="D45" s="4" t="inlineStr">
        <is>
          <t>Age of Property</t>
        </is>
      </c>
    </row>
    <row r="46">
      <c r="A46" s="4" t="n">
        <v>6</v>
      </c>
      <c r="B46" s="4" t="n">
        <v>18.18</v>
      </c>
      <c r="C46" s="4" t="inlineStr">
        <is>
          <t>20+ years</t>
        </is>
      </c>
      <c r="D46" s="4" t="inlineStr">
        <is>
          <t>Age of Property</t>
        </is>
      </c>
    </row>
    <row r="47">
      <c r="A47" s="9" t="n">
        <v>33</v>
      </c>
      <c r="B47" s="9" t="n">
        <v>100</v>
      </c>
      <c r="D47" s="9" t="inlineStr">
        <is>
          <t>Total Age of Property</t>
        </is>
      </c>
    </row>
    <row r="48">
      <c r="A48" s="4" t="n">
        <v>9</v>
      </c>
      <c r="B48" s="4" t="n">
        <v>27.27</v>
      </c>
      <c r="C48" s="4" t="inlineStr">
        <is>
          <t>Less than 100</t>
        </is>
      </c>
      <c r="D48" s="4" t="inlineStr">
        <is>
          <t>Property Size</t>
        </is>
      </c>
    </row>
    <row r="49">
      <c r="A49" s="4" t="n">
        <v>11</v>
      </c>
      <c r="B49" s="4" t="n">
        <v>33.33</v>
      </c>
      <c r="C49" s="4" t="inlineStr">
        <is>
          <t>100-199</t>
        </is>
      </c>
      <c r="D49" s="4" t="inlineStr">
        <is>
          <t>Property Size</t>
        </is>
      </c>
    </row>
    <row r="50">
      <c r="A50" s="4" t="n">
        <v>8</v>
      </c>
      <c r="B50" s="4" t="n">
        <v>24.24</v>
      </c>
      <c r="C50" s="4" t="inlineStr">
        <is>
          <t>200-299</t>
        </is>
      </c>
      <c r="D50" s="4" t="inlineStr">
        <is>
          <t>Property Size</t>
        </is>
      </c>
    </row>
    <row r="51">
      <c r="A51" s="4" t="n">
        <v>5</v>
      </c>
      <c r="B51" s="4" t="n">
        <v>15.15</v>
      </c>
      <c r="C51" s="4" t="inlineStr">
        <is>
          <t>300-399</t>
        </is>
      </c>
      <c r="D51" s="4" t="inlineStr">
        <is>
          <t>Property Size</t>
        </is>
      </c>
    </row>
    <row r="52">
      <c r="A52" s="9" t="n">
        <v>33</v>
      </c>
      <c r="B52" s="9" t="n">
        <v>100</v>
      </c>
      <c r="D52" s="9" t="inlineStr">
        <is>
          <t>Total Property Size</t>
        </is>
      </c>
    </row>
    <row r="53">
      <c r="A53" s="4" t="n">
        <v>23</v>
      </c>
      <c r="B53" s="4" t="n">
        <v>69.7</v>
      </c>
      <c r="C53" s="4" t="inlineStr">
        <is>
          <t>MARKETRATE</t>
        </is>
      </c>
      <c r="D53" s="4" t="inlineStr">
        <is>
          <t>Rent Type</t>
        </is>
      </c>
    </row>
    <row r="54">
      <c r="A54" s="4" t="n">
        <v>10</v>
      </c>
      <c r="B54" s="4" t="n">
        <v>30.3</v>
      </c>
      <c r="C54" s="4" t="inlineStr">
        <is>
          <t>AFFORDABLE</t>
        </is>
      </c>
      <c r="D54" s="4" t="inlineStr">
        <is>
          <t>Rent Type</t>
        </is>
      </c>
    </row>
    <row r="55">
      <c r="A55" s="9" t="n">
        <v>33</v>
      </c>
      <c r="B55" s="9" t="n">
        <v>100</v>
      </c>
      <c r="D55" s="9" t="inlineStr">
        <is>
          <t>Total Rent Type</t>
        </is>
      </c>
    </row>
    <row r="56"/>
  </sheetData>
  <mergeCells count="2">
    <mergeCell ref="A19:D19"/>
    <mergeCell ref="A1:B1"/>
  </mergeCells>
  <pageMargins left="0.75" right="0.75" top="1" bottom="1" header="0.5" footer="0.5"/>
</worksheet>
</file>

<file path=xl/worksheets/sheet93.xml><?xml version="1.0" encoding="utf-8"?>
<worksheet xmlns="http://schemas.openxmlformats.org/spreadsheetml/2006/main">
  <sheetPr>
    <outlinePr summaryBelow="1" summaryRight="1"/>
    <pageSetUpPr/>
  </sheetPr>
  <dimension ref="A1:D50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2141</v>
      </c>
    </row>
    <row r="3">
      <c r="A3" s="6" t="inlineStr">
        <is>
          <t>Sample (Total number of properties)</t>
        </is>
      </c>
      <c r="B3" s="4" t="n">
        <v>21</v>
      </c>
    </row>
    <row r="4">
      <c r="A4" s="6" t="inlineStr">
        <is>
          <t>Average property taxes per unit</t>
        </is>
      </c>
      <c r="B4" s="7" t="n">
        <v>566</v>
      </c>
    </row>
    <row r="5">
      <c r="A5" s="6" t="inlineStr">
        <is>
          <t>Average payroll expenses per unit</t>
        </is>
      </c>
      <c r="B5" s="7" t="n">
        <v>1298</v>
      </c>
    </row>
    <row r="6">
      <c r="A6" s="6" t="inlineStr">
        <is>
          <t>Average capital expenditures per unit</t>
        </is>
      </c>
      <c r="B6" s="7" t="n">
        <v>264</v>
      </c>
    </row>
    <row r="7">
      <c r="A7" s="6" t="inlineStr">
        <is>
          <t>Average mortgage per unit</t>
        </is>
      </c>
      <c r="B7" s="7" t="n">
        <v>3408</v>
      </c>
    </row>
    <row r="8">
      <c r="A8" s="6" t="inlineStr">
        <is>
          <t>Average total operating expenses per unit</t>
        </is>
      </c>
      <c r="B8" s="7" t="n">
        <v>3354</v>
      </c>
    </row>
    <row r="9">
      <c r="A9" s="6" t="inlineStr">
        <is>
          <t>Average total expenses per unit</t>
        </is>
      </c>
      <c r="B9" s="7" t="n">
        <v>8890</v>
      </c>
    </row>
    <row r="10">
      <c r="A10" s="6" t="inlineStr">
        <is>
          <t>Average total profit per unit</t>
        </is>
      </c>
      <c r="B10" s="7" t="n">
        <v>852</v>
      </c>
    </row>
    <row r="11">
      <c r="A11" s="6" t="inlineStr">
        <is>
          <t>Property taxes per dollar of rent</t>
        </is>
      </c>
      <c r="B11" s="4" t="inlineStr">
        <is>
          <t>6 cents</t>
        </is>
      </c>
    </row>
    <row r="12">
      <c r="A12" s="6" t="inlineStr">
        <is>
          <t>Payroll expenses per dollar of rent</t>
        </is>
      </c>
      <c r="B12" s="4" t="inlineStr">
        <is>
          <t>13 cents</t>
        </is>
      </c>
    </row>
    <row r="13">
      <c r="A13" s="6" t="inlineStr">
        <is>
          <t>Capital expenditures per dollar of rent</t>
        </is>
      </c>
      <c r="B13" s="4" t="inlineStr">
        <is>
          <t>3 cents</t>
        </is>
      </c>
    </row>
    <row r="14">
      <c r="A14" s="6" t="inlineStr">
        <is>
          <t>Mortgage expenses per dollar of rent</t>
        </is>
      </c>
      <c r="B14" s="4" t="inlineStr">
        <is>
          <t>35 cents</t>
        </is>
      </c>
    </row>
    <row r="15">
      <c r="A15" s="6" t="inlineStr">
        <is>
          <t>Total operating expenses per dollar of rent</t>
        </is>
      </c>
      <c r="B15" s="4" t="inlineStr">
        <is>
          <t>34 cents</t>
        </is>
      </c>
    </row>
    <row r="16">
      <c r="A16" s="6" t="inlineStr">
        <is>
          <t>Total expenses per dollar of rent</t>
        </is>
      </c>
      <c r="B16" s="4" t="inlineStr">
        <is>
          <t>91 cents</t>
        </is>
      </c>
    </row>
    <row r="17">
      <c r="A17" s="6" t="inlineStr">
        <is>
          <t>Total profit per dollar of rent</t>
        </is>
      </c>
      <c r="B17" s="4" t="inlineStr">
        <is>
          <t>9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3</v>
      </c>
      <c r="B21" s="4" t="n">
        <v>14.29</v>
      </c>
      <c r="C21" s="4" t="inlineStr">
        <is>
          <t>31093</t>
        </is>
      </c>
      <c r="D21" s="4" t="inlineStr">
        <is>
          <t>PROPERTYZIPCODE</t>
        </is>
      </c>
    </row>
    <row r="22">
      <c r="A22" s="4" t="n">
        <v>3</v>
      </c>
      <c r="B22" s="4" t="n">
        <v>14.29</v>
      </c>
      <c r="C22" s="4" t="inlineStr">
        <is>
          <t>31906</t>
        </is>
      </c>
      <c r="D22" s="4" t="inlineStr">
        <is>
          <t>PROPERTYZIPCODE</t>
        </is>
      </c>
    </row>
    <row r="23">
      <c r="A23" s="4" t="n">
        <v>2</v>
      </c>
      <c r="B23" s="4" t="n">
        <v>9.52</v>
      </c>
      <c r="C23" s="4" t="inlineStr">
        <is>
          <t>31904</t>
        </is>
      </c>
      <c r="D23" s="4" t="inlineStr">
        <is>
          <t>PROPERTYZIPCODE</t>
        </is>
      </c>
    </row>
    <row r="24">
      <c r="A24" s="4" t="n">
        <v>2</v>
      </c>
      <c r="B24" s="4" t="n">
        <v>9.52</v>
      </c>
      <c r="C24" s="4" t="inlineStr">
        <is>
          <t>31220</t>
        </is>
      </c>
      <c r="D24" s="4" t="inlineStr">
        <is>
          <t>PROPERTYZIPCODE</t>
        </is>
      </c>
    </row>
    <row r="25">
      <c r="A25" s="4" t="n">
        <v>2</v>
      </c>
      <c r="B25" s="4" t="n">
        <v>9.52</v>
      </c>
      <c r="C25" s="4" t="inlineStr">
        <is>
          <t>31909</t>
        </is>
      </c>
      <c r="D25" s="4" t="inlineStr">
        <is>
          <t>PROPERTYZIPCODE</t>
        </is>
      </c>
    </row>
    <row r="26">
      <c r="A26" s="4" t="n">
        <v>2</v>
      </c>
      <c r="B26" s="4" t="n">
        <v>9.52</v>
      </c>
      <c r="C26" s="4" t="inlineStr">
        <is>
          <t>31705</t>
        </is>
      </c>
      <c r="D26" s="4" t="inlineStr">
        <is>
          <t>PROPERTYZIPCODE</t>
        </is>
      </c>
    </row>
    <row r="27">
      <c r="A27" s="4" t="n">
        <v>2</v>
      </c>
      <c r="B27" s="4" t="n">
        <v>9.52</v>
      </c>
      <c r="C27" s="4" t="inlineStr">
        <is>
          <t>31907</t>
        </is>
      </c>
      <c r="D27" s="4" t="inlineStr">
        <is>
          <t>PROPERTYZIPCODE</t>
        </is>
      </c>
    </row>
    <row r="28">
      <c r="A28" s="4" t="n">
        <v>1</v>
      </c>
      <c r="B28" s="4" t="n">
        <v>4.76</v>
      </c>
      <c r="C28" s="4" t="inlineStr">
        <is>
          <t>31707</t>
        </is>
      </c>
      <c r="D28" s="4" t="inlineStr">
        <is>
          <t>PROPERTYZIPCODE</t>
        </is>
      </c>
    </row>
    <row r="29">
      <c r="A29" s="4" t="n">
        <v>1</v>
      </c>
      <c r="B29" s="4" t="n">
        <v>4.76</v>
      </c>
      <c r="C29" s="4" t="inlineStr">
        <is>
          <t>31903</t>
        </is>
      </c>
      <c r="D29" s="4" t="inlineStr">
        <is>
          <t>PROPERTYZIPCODE</t>
        </is>
      </c>
    </row>
    <row r="30">
      <c r="A30" s="4" t="n">
        <v>1</v>
      </c>
      <c r="B30" s="4" t="n">
        <v>4.76</v>
      </c>
      <c r="C30" s="4" t="inlineStr">
        <is>
          <t>31206</t>
        </is>
      </c>
      <c r="D30" s="4" t="inlineStr">
        <is>
          <t>PROPERTYZIPCODE</t>
        </is>
      </c>
    </row>
    <row r="31">
      <c r="A31" s="4" t="n">
        <v>1</v>
      </c>
      <c r="B31" s="4" t="n">
        <v>4.76</v>
      </c>
      <c r="C31" s="4" t="inlineStr">
        <is>
          <t>31701</t>
        </is>
      </c>
      <c r="D31" s="4" t="inlineStr">
        <is>
          <t>PROPERTYZIPCODE</t>
        </is>
      </c>
    </row>
    <row r="32">
      <c r="A32" s="4" t="n">
        <v>1</v>
      </c>
      <c r="B32" s="4" t="n">
        <v>4.76</v>
      </c>
      <c r="C32" s="4" t="inlineStr">
        <is>
          <t>1089</t>
        </is>
      </c>
      <c r="D32" s="4" t="inlineStr">
        <is>
          <t>PROPERTYZIPCODE</t>
        </is>
      </c>
    </row>
    <row r="33">
      <c r="A33" s="9" t="n">
        <v>21</v>
      </c>
      <c r="B33" s="9" t="n">
        <v>100</v>
      </c>
      <c r="D33" s="9" t="inlineStr">
        <is>
          <t>Total PROPERTYZIPCODE</t>
        </is>
      </c>
    </row>
    <row r="34">
      <c r="A34" s="4" t="n">
        <v>20</v>
      </c>
      <c r="B34" s="4" t="n">
        <v>95.23999999999999</v>
      </c>
      <c r="C34" s="4" t="inlineStr">
        <is>
          <t>GARDEN</t>
        </is>
      </c>
      <c r="D34" s="4" t="inlineStr">
        <is>
          <t>Property Type</t>
        </is>
      </c>
    </row>
    <row r="35">
      <c r="A35" s="4" t="n">
        <v>1</v>
      </c>
      <c r="B35" s="4" t="n">
        <v>4.76</v>
      </c>
      <c r="C35" s="4" t="inlineStr">
        <is>
          <t>SENIOR</t>
        </is>
      </c>
      <c r="D35" s="4" t="inlineStr">
        <is>
          <t>Property Type</t>
        </is>
      </c>
    </row>
    <row r="36">
      <c r="A36" s="9" t="n">
        <v>21</v>
      </c>
      <c r="B36" s="9" t="n">
        <v>100</v>
      </c>
      <c r="D36" s="9" t="inlineStr">
        <is>
          <t>Total Property Type</t>
        </is>
      </c>
    </row>
    <row r="37">
      <c r="A37" s="4" t="n">
        <v>2</v>
      </c>
      <c r="B37" s="4" t="n">
        <v>9.52</v>
      </c>
      <c r="C37" s="4" t="inlineStr">
        <is>
          <t>Less than 5 years</t>
        </is>
      </c>
      <c r="D37" s="4" t="inlineStr">
        <is>
          <t>Age of Property</t>
        </is>
      </c>
    </row>
    <row r="38">
      <c r="A38" s="4" t="n">
        <v>4</v>
      </c>
      <c r="B38" s="4" t="n">
        <v>19.05</v>
      </c>
      <c r="C38" s="4" t="inlineStr">
        <is>
          <t>5-9 years</t>
        </is>
      </c>
      <c r="D38" s="4" t="inlineStr">
        <is>
          <t>Age of Property</t>
        </is>
      </c>
    </row>
    <row r="39">
      <c r="A39" s="4" t="n">
        <v>4</v>
      </c>
      <c r="B39" s="4" t="n">
        <v>19.05</v>
      </c>
      <c r="C39" s="4" t="inlineStr">
        <is>
          <t>10-19 years</t>
        </is>
      </c>
      <c r="D39" s="4" t="inlineStr">
        <is>
          <t>Age of Property</t>
        </is>
      </c>
    </row>
    <row r="40">
      <c r="A40" s="4" t="n">
        <v>11</v>
      </c>
      <c r="B40" s="4" t="n">
        <v>52.38</v>
      </c>
      <c r="C40" s="4" t="inlineStr">
        <is>
          <t>20+ years</t>
        </is>
      </c>
      <c r="D40" s="4" t="inlineStr">
        <is>
          <t>Age of Property</t>
        </is>
      </c>
    </row>
    <row r="41">
      <c r="A41" s="9" t="n">
        <v>21</v>
      </c>
      <c r="B41" s="9" t="n">
        <v>100</v>
      </c>
      <c r="D41" s="9" t="inlineStr">
        <is>
          <t>Total Age of Property</t>
        </is>
      </c>
    </row>
    <row r="42">
      <c r="A42" s="4" t="n">
        <v>11</v>
      </c>
      <c r="B42" s="4" t="n">
        <v>52.38</v>
      </c>
      <c r="C42" s="4" t="inlineStr">
        <is>
          <t>Less than 100</t>
        </is>
      </c>
      <c r="D42" s="4" t="inlineStr">
        <is>
          <t>Property Size</t>
        </is>
      </c>
    </row>
    <row r="43">
      <c r="A43" s="4" t="n">
        <v>8</v>
      </c>
      <c r="B43" s="4" t="n">
        <v>38.1</v>
      </c>
      <c r="C43" s="4" t="inlineStr">
        <is>
          <t>100-199</t>
        </is>
      </c>
      <c r="D43" s="4" t="inlineStr">
        <is>
          <t>Property Size</t>
        </is>
      </c>
    </row>
    <row r="44">
      <c r="A44" s="4" t="n">
        <v>1</v>
      </c>
      <c r="B44" s="4" t="n">
        <v>4.76</v>
      </c>
      <c r="C44" s="4" t="inlineStr">
        <is>
          <t>200-299</t>
        </is>
      </c>
      <c r="D44" s="4" t="inlineStr">
        <is>
          <t>Property Size</t>
        </is>
      </c>
    </row>
    <row r="45">
      <c r="A45" s="4" t="n">
        <v>1</v>
      </c>
      <c r="B45" s="4" t="n">
        <v>4.76</v>
      </c>
      <c r="C45" s="4" t="inlineStr">
        <is>
          <t>300-399</t>
        </is>
      </c>
      <c r="D45" s="4" t="inlineStr">
        <is>
          <t>Property Size</t>
        </is>
      </c>
    </row>
    <row r="46">
      <c r="A46" s="9" t="n">
        <v>21</v>
      </c>
      <c r="B46" s="9" t="n">
        <v>100</v>
      </c>
      <c r="D46" s="9" t="inlineStr">
        <is>
          <t>Total Property Size</t>
        </is>
      </c>
    </row>
    <row r="47">
      <c r="A47" s="4" t="n">
        <v>15</v>
      </c>
      <c r="B47" s="4" t="n">
        <v>71.43000000000001</v>
      </c>
      <c r="C47" s="4" t="inlineStr">
        <is>
          <t>AFFORDABLE</t>
        </is>
      </c>
      <c r="D47" s="4" t="inlineStr">
        <is>
          <t>Rent Type</t>
        </is>
      </c>
    </row>
    <row r="48">
      <c r="A48" s="4" t="n">
        <v>6</v>
      </c>
      <c r="B48" s="4" t="n">
        <v>28.57</v>
      </c>
      <c r="C48" s="4" t="inlineStr">
        <is>
          <t>MARKETRATE</t>
        </is>
      </c>
      <c r="D48" s="4" t="inlineStr">
        <is>
          <t>Rent Type</t>
        </is>
      </c>
    </row>
    <row r="49">
      <c r="A49" s="9" t="n">
        <v>21</v>
      </c>
      <c r="B49" s="9" t="n">
        <v>100</v>
      </c>
      <c r="D49" s="9" t="inlineStr">
        <is>
          <t>Total Rent Type</t>
        </is>
      </c>
    </row>
    <row r="50"/>
  </sheetData>
  <mergeCells count="2">
    <mergeCell ref="A19:D19"/>
    <mergeCell ref="A1:B1"/>
  </mergeCells>
  <pageMargins left="0.75" right="0.75" top="1" bottom="1" header="0.5" footer="0.5"/>
</worksheet>
</file>

<file path=xl/worksheets/sheet94.xml><?xml version="1.0" encoding="utf-8"?>
<worksheet xmlns="http://schemas.openxmlformats.org/spreadsheetml/2006/main">
  <sheetPr>
    <outlinePr summaryBelow="1" summaryRight="1"/>
    <pageSetUpPr/>
  </sheetPr>
  <dimension ref="A1:D51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4670</v>
      </c>
    </row>
    <row r="3">
      <c r="A3" s="6" t="inlineStr">
        <is>
          <t>Sample (Total number of properties)</t>
        </is>
      </c>
      <c r="B3" s="4" t="n">
        <v>33</v>
      </c>
    </row>
    <row r="4">
      <c r="A4" s="6" t="inlineStr">
        <is>
          <t>Average property taxes per unit</t>
        </is>
      </c>
      <c r="B4" s="7" t="n">
        <v>979</v>
      </c>
    </row>
    <row r="5">
      <c r="A5" s="6" t="inlineStr">
        <is>
          <t>Average payroll expenses per unit</t>
        </is>
      </c>
      <c r="B5" s="7" t="n">
        <v>969</v>
      </c>
    </row>
    <row r="6">
      <c r="A6" s="6" t="inlineStr">
        <is>
          <t>Average capital expenditures per unit</t>
        </is>
      </c>
      <c r="B6" s="7" t="n">
        <v>246</v>
      </c>
    </row>
    <row r="7">
      <c r="A7" s="6" t="inlineStr">
        <is>
          <t>Average mortgage per unit</t>
        </is>
      </c>
      <c r="B7" s="7" t="n">
        <v>6024</v>
      </c>
    </row>
    <row r="8">
      <c r="A8" s="6" t="inlineStr">
        <is>
          <t>Average total operating expenses per unit</t>
        </is>
      </c>
      <c r="B8" s="7" t="n">
        <v>4074</v>
      </c>
    </row>
    <row r="9">
      <c r="A9" s="6" t="inlineStr">
        <is>
          <t>Average total expenses per unit</t>
        </is>
      </c>
      <c r="B9" s="7" t="n">
        <v>12293</v>
      </c>
    </row>
    <row r="10">
      <c r="A10" s="6" t="inlineStr">
        <is>
          <t>Average total profit per unit</t>
        </is>
      </c>
      <c r="B10" s="7" t="n">
        <v>1506</v>
      </c>
    </row>
    <row r="11">
      <c r="A11" s="6" t="inlineStr">
        <is>
          <t>Property taxes per dollar of rent</t>
        </is>
      </c>
      <c r="B11" s="4" t="inlineStr">
        <is>
          <t>7 cents</t>
        </is>
      </c>
    </row>
    <row r="12">
      <c r="A12" s="6" t="inlineStr">
        <is>
          <t>Payroll expenses per dollar of rent</t>
        </is>
      </c>
      <c r="B12" s="4" t="inlineStr">
        <is>
          <t>7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44 cents</t>
        </is>
      </c>
    </row>
    <row r="15">
      <c r="A15" s="6" t="inlineStr">
        <is>
          <t>Total operating expenses per dollar of rent</t>
        </is>
      </c>
      <c r="B15" s="4" t="inlineStr">
        <is>
          <t>30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15</v>
      </c>
      <c r="B21" s="4" t="n">
        <v>45.45</v>
      </c>
      <c r="C21" s="4" t="inlineStr">
        <is>
          <t>30117</t>
        </is>
      </c>
      <c r="D21" s="4" t="inlineStr">
        <is>
          <t>PROPERTYZIPCODE</t>
        </is>
      </c>
    </row>
    <row r="22">
      <c r="A22" s="4" t="n">
        <v>4</v>
      </c>
      <c r="B22" s="4" t="n">
        <v>12.12</v>
      </c>
      <c r="C22" s="4" t="inlineStr">
        <is>
          <t>30263</t>
        </is>
      </c>
      <c r="D22" s="4" t="inlineStr">
        <is>
          <t>PROPERTYZIPCODE</t>
        </is>
      </c>
    </row>
    <row r="23">
      <c r="A23" s="4" t="n">
        <v>4</v>
      </c>
      <c r="B23" s="4" t="n">
        <v>12.12</v>
      </c>
      <c r="C23" s="4" t="inlineStr">
        <is>
          <t>30265</t>
        </is>
      </c>
      <c r="D23" s="4" t="inlineStr">
        <is>
          <t>PROPERTYZIPCODE</t>
        </is>
      </c>
    </row>
    <row r="24">
      <c r="A24" s="4" t="n">
        <v>2</v>
      </c>
      <c r="B24" s="4" t="n">
        <v>6.06</v>
      </c>
      <c r="C24" s="4" t="inlineStr">
        <is>
          <t>30223</t>
        </is>
      </c>
      <c r="D24" s="4" t="inlineStr">
        <is>
          <t>PROPERTYZIPCODE</t>
        </is>
      </c>
    </row>
    <row r="25">
      <c r="A25" s="4" t="n">
        <v>2</v>
      </c>
      <c r="B25" s="4" t="n">
        <v>6.06</v>
      </c>
      <c r="C25" s="4" t="inlineStr">
        <is>
          <t>30180</t>
        </is>
      </c>
      <c r="D25" s="4" t="inlineStr">
        <is>
          <t>PROPERTYZIPCODE</t>
        </is>
      </c>
    </row>
    <row r="26">
      <c r="A26" s="4" t="n">
        <v>2</v>
      </c>
      <c r="B26" s="4" t="n">
        <v>6.06</v>
      </c>
      <c r="C26" s="4" t="inlineStr">
        <is>
          <t>30224</t>
        </is>
      </c>
      <c r="D26" s="4" t="inlineStr">
        <is>
          <t>PROPERTYZIPCODE</t>
        </is>
      </c>
    </row>
    <row r="27">
      <c r="A27" s="4" t="n">
        <v>1</v>
      </c>
      <c r="B27" s="4" t="n">
        <v>3.03</v>
      </c>
      <c r="C27" s="4" t="inlineStr">
        <is>
          <t>30269</t>
        </is>
      </c>
      <c r="D27" s="4" t="inlineStr">
        <is>
          <t>PROPERTYZIPCODE</t>
        </is>
      </c>
    </row>
    <row r="28">
      <c r="A28" s="4" t="n">
        <v>1</v>
      </c>
      <c r="B28" s="4" t="n">
        <v>3.03</v>
      </c>
      <c r="C28" s="4" t="inlineStr">
        <is>
          <t>30253</t>
        </is>
      </c>
      <c r="D28" s="4" t="inlineStr">
        <is>
          <t>PROPERTYZIPCODE</t>
        </is>
      </c>
    </row>
    <row r="29">
      <c r="A29" s="4" t="n">
        <v>1</v>
      </c>
      <c r="B29" s="4" t="n">
        <v>3.03</v>
      </c>
      <c r="C29" s="4" t="inlineStr">
        <is>
          <t>30228</t>
        </is>
      </c>
      <c r="D29" s="4" t="inlineStr">
        <is>
          <t>PROPERTYZIPCODE</t>
        </is>
      </c>
    </row>
    <row r="30">
      <c r="A30" s="4" t="n">
        <v>1</v>
      </c>
      <c r="B30" s="4" t="n">
        <v>3.03</v>
      </c>
      <c r="C30" s="4" t="inlineStr">
        <is>
          <t>30241</t>
        </is>
      </c>
      <c r="D30" s="4" t="inlineStr">
        <is>
          <t>PROPERTYZIPCODE</t>
        </is>
      </c>
    </row>
    <row r="31">
      <c r="A31" s="9" t="n">
        <v>33</v>
      </c>
      <c r="B31" s="9" t="n">
        <v>100</v>
      </c>
      <c r="D31" s="9" t="inlineStr">
        <is>
          <t>Total PROPERTYZIPCODE</t>
        </is>
      </c>
    </row>
    <row r="32">
      <c r="A32" s="4" t="n">
        <v>27</v>
      </c>
      <c r="B32" s="4" t="n">
        <v>81.81999999999999</v>
      </c>
      <c r="C32" s="4" t="inlineStr">
        <is>
          <t>GARDEN</t>
        </is>
      </c>
      <c r="D32" s="4" t="inlineStr">
        <is>
          <t>Property Type</t>
        </is>
      </c>
    </row>
    <row r="33">
      <c r="A33" s="4" t="n">
        <v>3</v>
      </c>
      <c r="B33" s="4" t="n">
        <v>9.09</v>
      </c>
      <c r="C33" s="4" t="inlineStr">
        <is>
          <t>STUDENT</t>
        </is>
      </c>
      <c r="D33" s="4" t="inlineStr">
        <is>
          <t>Property Type</t>
        </is>
      </c>
    </row>
    <row r="34">
      <c r="A34" s="4" t="n">
        <v>2</v>
      </c>
      <c r="B34" s="4" t="n">
        <v>6.06</v>
      </c>
      <c r="C34" s="4" t="inlineStr">
        <is>
          <t>SENIOR</t>
        </is>
      </c>
      <c r="D34" s="4" t="inlineStr">
        <is>
          <t>Property Type</t>
        </is>
      </c>
    </row>
    <row r="35">
      <c r="A35" s="4" t="n">
        <v>1</v>
      </c>
      <c r="B35" s="4" t="n">
        <v>3.03</v>
      </c>
      <c r="C35" s="4" t="inlineStr">
        <is>
          <t>MANUF</t>
        </is>
      </c>
      <c r="D35" s="4" t="inlineStr">
        <is>
          <t>Property Type</t>
        </is>
      </c>
    </row>
    <row r="36">
      <c r="A36" s="9" t="n">
        <v>33</v>
      </c>
      <c r="B36" s="9" t="n">
        <v>100</v>
      </c>
      <c r="D36" s="9" t="inlineStr">
        <is>
          <t>Total Property Type</t>
        </is>
      </c>
    </row>
    <row r="37">
      <c r="A37" s="4" t="n">
        <v>3</v>
      </c>
      <c r="B37" s="4" t="n">
        <v>9.09</v>
      </c>
      <c r="C37" s="4" t="inlineStr">
        <is>
          <t>Less than 5 years</t>
        </is>
      </c>
      <c r="D37" s="4" t="inlineStr">
        <is>
          <t>Age of Property</t>
        </is>
      </c>
    </row>
    <row r="38">
      <c r="A38" s="4" t="n">
        <v>10</v>
      </c>
      <c r="B38" s="4" t="n">
        <v>30.3</v>
      </c>
      <c r="C38" s="4" t="inlineStr">
        <is>
          <t>5-9 years</t>
        </is>
      </c>
      <c r="D38" s="4" t="inlineStr">
        <is>
          <t>Age of Property</t>
        </is>
      </c>
    </row>
    <row r="39">
      <c r="A39" s="4" t="n">
        <v>5</v>
      </c>
      <c r="B39" s="4" t="n">
        <v>15.15</v>
      </c>
      <c r="C39" s="4" t="inlineStr">
        <is>
          <t>10-19 years</t>
        </is>
      </c>
      <c r="D39" s="4" t="inlineStr">
        <is>
          <t>Age of Property</t>
        </is>
      </c>
    </row>
    <row r="40">
      <c r="A40" s="4" t="n">
        <v>15</v>
      </c>
      <c r="B40" s="4" t="n">
        <v>45.45</v>
      </c>
      <c r="C40" s="4" t="inlineStr">
        <is>
          <t>20+ years</t>
        </is>
      </c>
      <c r="D40" s="4" t="inlineStr">
        <is>
          <t>Age of Property</t>
        </is>
      </c>
    </row>
    <row r="41">
      <c r="A41" s="9" t="n">
        <v>33</v>
      </c>
      <c r="B41" s="9" t="n">
        <v>100</v>
      </c>
      <c r="D41" s="9" t="inlineStr">
        <is>
          <t>Total Age of Property</t>
        </is>
      </c>
    </row>
    <row r="42">
      <c r="A42" s="4" t="n">
        <v>15</v>
      </c>
      <c r="B42" s="4" t="n">
        <v>45.45</v>
      </c>
      <c r="C42" s="4" t="inlineStr">
        <is>
          <t>Less than 100</t>
        </is>
      </c>
      <c r="D42" s="4" t="inlineStr">
        <is>
          <t>Property Size</t>
        </is>
      </c>
    </row>
    <row r="43">
      <c r="A43" s="4" t="n">
        <v>8</v>
      </c>
      <c r="B43" s="4" t="n">
        <v>24.24</v>
      </c>
      <c r="C43" s="4" t="inlineStr">
        <is>
          <t>100-199</t>
        </is>
      </c>
      <c r="D43" s="4" t="inlineStr">
        <is>
          <t>Property Size</t>
        </is>
      </c>
    </row>
    <row r="44">
      <c r="A44" s="4" t="n">
        <v>5</v>
      </c>
      <c r="B44" s="4" t="n">
        <v>15.15</v>
      </c>
      <c r="C44" s="4" t="inlineStr">
        <is>
          <t>200-299</t>
        </is>
      </c>
      <c r="D44" s="4" t="inlineStr">
        <is>
          <t>Property Size</t>
        </is>
      </c>
    </row>
    <row r="45">
      <c r="A45" s="4" t="n">
        <v>3</v>
      </c>
      <c r="B45" s="4" t="n">
        <v>9.09</v>
      </c>
      <c r="C45" s="4" t="inlineStr">
        <is>
          <t>300-399</t>
        </is>
      </c>
      <c r="D45" s="4" t="inlineStr">
        <is>
          <t>Property Size</t>
        </is>
      </c>
    </row>
    <row r="46">
      <c r="A46" s="4" t="n">
        <v>2</v>
      </c>
      <c r="B46" s="4" t="n">
        <v>6.06</v>
      </c>
      <c r="C46" s="4" t="inlineStr">
        <is>
          <t>500+</t>
        </is>
      </c>
      <c r="D46" s="4" t="inlineStr">
        <is>
          <t>Property Size</t>
        </is>
      </c>
    </row>
    <row r="47">
      <c r="A47" s="9" t="n">
        <v>33</v>
      </c>
      <c r="B47" s="9" t="n">
        <v>100</v>
      </c>
      <c r="D47" s="9" t="inlineStr">
        <is>
          <t>Total Property Size</t>
        </is>
      </c>
    </row>
    <row r="48">
      <c r="A48" s="4" t="n">
        <v>20</v>
      </c>
      <c r="B48" s="4" t="n">
        <v>60.61</v>
      </c>
      <c r="C48" s="4" t="inlineStr">
        <is>
          <t>AFFORDABLE</t>
        </is>
      </c>
      <c r="D48" s="4" t="inlineStr">
        <is>
          <t>Rent Type</t>
        </is>
      </c>
    </row>
    <row r="49">
      <c r="A49" s="4" t="n">
        <v>13</v>
      </c>
      <c r="B49" s="4" t="n">
        <v>39.39</v>
      </c>
      <c r="C49" s="4" t="inlineStr">
        <is>
          <t>MARKETRATE</t>
        </is>
      </c>
      <c r="D49" s="4" t="inlineStr">
        <is>
          <t>Rent Type</t>
        </is>
      </c>
    </row>
    <row r="50">
      <c r="A50" s="9" t="n">
        <v>33</v>
      </c>
      <c r="B50" s="9" t="n">
        <v>100</v>
      </c>
      <c r="D50" s="9" t="inlineStr">
        <is>
          <t>Total Rent Type</t>
        </is>
      </c>
    </row>
    <row r="51"/>
  </sheetData>
  <mergeCells count="2">
    <mergeCell ref="A19:D19"/>
    <mergeCell ref="A1:B1"/>
  </mergeCells>
  <pageMargins left="0.75" right="0.75" top="1" bottom="1" header="0.5" footer="0.5"/>
</worksheet>
</file>

<file path=xl/worksheets/sheet95.xml><?xml version="1.0" encoding="utf-8"?>
<worksheet xmlns="http://schemas.openxmlformats.org/spreadsheetml/2006/main">
  <sheetPr>
    <outlinePr summaryBelow="1" summaryRight="1"/>
    <pageSetUpPr/>
  </sheetPr>
  <dimension ref="A1:D64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14525</v>
      </c>
    </row>
    <row r="3">
      <c r="A3" s="6" t="inlineStr">
        <is>
          <t>Sample (Total number of properties)</t>
        </is>
      </c>
      <c r="B3" s="4" t="n">
        <v>67</v>
      </c>
    </row>
    <row r="4">
      <c r="A4" s="6" t="inlineStr">
        <is>
          <t>Average property taxes per unit</t>
        </is>
      </c>
      <c r="B4" s="7" t="n">
        <v>1972</v>
      </c>
    </row>
    <row r="5">
      <c r="A5" s="6" t="inlineStr">
        <is>
          <t>Average payroll expenses per unit</t>
        </is>
      </c>
      <c r="B5" s="7" t="n">
        <v>1717</v>
      </c>
    </row>
    <row r="6">
      <c r="A6" s="6" t="inlineStr">
        <is>
          <t>Average capital expenditures per unit</t>
        </is>
      </c>
      <c r="B6" s="7" t="n">
        <v>268</v>
      </c>
    </row>
    <row r="7">
      <c r="A7" s="6" t="inlineStr">
        <is>
          <t>Average mortgage per unit</t>
        </is>
      </c>
      <c r="B7" s="7" t="n">
        <v>5876</v>
      </c>
    </row>
    <row r="8">
      <c r="A8" s="6" t="inlineStr">
        <is>
          <t>Average total operating expenses per unit</t>
        </is>
      </c>
      <c r="B8" s="7" t="n">
        <v>4762</v>
      </c>
    </row>
    <row r="9">
      <c r="A9" s="6" t="inlineStr">
        <is>
          <t>Average total expenses per unit</t>
        </is>
      </c>
      <c r="B9" s="7" t="n">
        <v>14595</v>
      </c>
    </row>
    <row r="10">
      <c r="A10" s="6" t="inlineStr">
        <is>
          <t>Average total profit per unit</t>
        </is>
      </c>
      <c r="B10" s="7" t="n">
        <v>1470</v>
      </c>
    </row>
    <row r="11">
      <c r="A11" s="6" t="inlineStr">
        <is>
          <t>Property taxes per dollar of rent</t>
        </is>
      </c>
      <c r="B11" s="4" t="inlineStr">
        <is>
          <t>12 cents</t>
        </is>
      </c>
    </row>
    <row r="12">
      <c r="A12" s="6" t="inlineStr">
        <is>
          <t>Payroll expenses per dollar of rent</t>
        </is>
      </c>
      <c r="B12" s="4" t="inlineStr">
        <is>
          <t>11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37 cents</t>
        </is>
      </c>
    </row>
    <row r="15">
      <c r="A15" s="6" t="inlineStr">
        <is>
          <t>Total operating expenses per dollar of rent</t>
        </is>
      </c>
      <c r="B15" s="4" t="inlineStr">
        <is>
          <t>30 cents</t>
        </is>
      </c>
    </row>
    <row r="16">
      <c r="A16" s="6" t="inlineStr">
        <is>
          <t>Total expenses per dollar of rent</t>
        </is>
      </c>
      <c r="B16" s="4" t="inlineStr">
        <is>
          <t>91 cents</t>
        </is>
      </c>
    </row>
    <row r="17">
      <c r="A17" s="6" t="inlineStr">
        <is>
          <t>Total profit per dollar of rent</t>
        </is>
      </c>
      <c r="B17" s="4" t="inlineStr">
        <is>
          <t>9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9</v>
      </c>
      <c r="B21" s="4" t="n">
        <v>13.43</v>
      </c>
      <c r="C21" s="4" t="inlineStr">
        <is>
          <t>30021</t>
        </is>
      </c>
      <c r="D21" s="4" t="inlineStr">
        <is>
          <t>PROPERTYZIPCODE</t>
        </is>
      </c>
    </row>
    <row r="22">
      <c r="A22" s="4" t="n">
        <v>7</v>
      </c>
      <c r="B22" s="4" t="n">
        <v>10.45</v>
      </c>
      <c r="C22" s="4" t="inlineStr">
        <is>
          <t>30341</t>
        </is>
      </c>
      <c r="D22" s="4" t="inlineStr">
        <is>
          <t>PROPERTYZIPCODE</t>
        </is>
      </c>
    </row>
    <row r="23">
      <c r="A23" s="4" t="n">
        <v>7</v>
      </c>
      <c r="B23" s="4" t="n">
        <v>10.45</v>
      </c>
      <c r="C23" s="4" t="inlineStr">
        <is>
          <t>30096</t>
        </is>
      </c>
      <c r="D23" s="4" t="inlineStr">
        <is>
          <t>PROPERTYZIPCODE</t>
        </is>
      </c>
    </row>
    <row r="24">
      <c r="A24" s="4" t="n">
        <v>5</v>
      </c>
      <c r="B24" s="4" t="n">
        <v>7.46</v>
      </c>
      <c r="C24" s="4" t="inlineStr">
        <is>
          <t>30093</t>
        </is>
      </c>
      <c r="D24" s="4" t="inlineStr">
        <is>
          <t>PROPERTYZIPCODE</t>
        </is>
      </c>
    </row>
    <row r="25">
      <c r="A25" s="4" t="n">
        <v>4</v>
      </c>
      <c r="B25" s="4" t="n">
        <v>5.97</v>
      </c>
      <c r="C25" s="4" t="inlineStr">
        <is>
          <t>30058</t>
        </is>
      </c>
      <c r="D25" s="4" t="inlineStr">
        <is>
          <t>PROPERTYZIPCODE</t>
        </is>
      </c>
    </row>
    <row r="26">
      <c r="A26" s="4" t="n">
        <v>4</v>
      </c>
      <c r="B26" s="4" t="n">
        <v>5.97</v>
      </c>
      <c r="C26" s="4" t="inlineStr">
        <is>
          <t>30083</t>
        </is>
      </c>
      <c r="D26" s="4" t="inlineStr">
        <is>
          <t>PROPERTYZIPCODE</t>
        </is>
      </c>
    </row>
    <row r="27">
      <c r="A27" s="4" t="n">
        <v>4</v>
      </c>
      <c r="B27" s="4" t="n">
        <v>5.97</v>
      </c>
      <c r="C27" s="4" t="inlineStr">
        <is>
          <t>30084</t>
        </is>
      </c>
      <c r="D27" s="4" t="inlineStr">
        <is>
          <t>PROPERTYZIPCODE</t>
        </is>
      </c>
    </row>
    <row r="28">
      <c r="A28" s="4" t="n">
        <v>3</v>
      </c>
      <c r="B28" s="4" t="n">
        <v>4.48</v>
      </c>
      <c r="C28" s="4" t="inlineStr">
        <is>
          <t>30035</t>
        </is>
      </c>
      <c r="D28" s="4" t="inlineStr">
        <is>
          <t>PROPERTYZIPCODE</t>
        </is>
      </c>
    </row>
    <row r="29">
      <c r="A29" s="4" t="n">
        <v>3</v>
      </c>
      <c r="B29" s="4" t="n">
        <v>4.48</v>
      </c>
      <c r="C29" s="4" t="inlineStr">
        <is>
          <t>30034</t>
        </is>
      </c>
      <c r="D29" s="4" t="inlineStr">
        <is>
          <t>PROPERTYZIPCODE</t>
        </is>
      </c>
    </row>
    <row r="30">
      <c r="A30" s="4" t="n">
        <v>3</v>
      </c>
      <c r="B30" s="4" t="n">
        <v>4.48</v>
      </c>
      <c r="C30" s="4" t="inlineStr">
        <is>
          <t>30345</t>
        </is>
      </c>
      <c r="D30" s="4" t="inlineStr">
        <is>
          <t>PROPERTYZIPCODE</t>
        </is>
      </c>
    </row>
    <row r="31">
      <c r="A31" s="4" t="n">
        <v>2</v>
      </c>
      <c r="B31" s="4" t="n">
        <v>2.99</v>
      </c>
      <c r="C31" s="4" t="inlineStr">
        <is>
          <t>30092</t>
        </is>
      </c>
      <c r="D31" s="4" t="inlineStr">
        <is>
          <t>PROPERTYZIPCODE</t>
        </is>
      </c>
    </row>
    <row r="32">
      <c r="A32" s="4" t="n">
        <v>2</v>
      </c>
      <c r="B32" s="4" t="n">
        <v>2.99</v>
      </c>
      <c r="C32" s="4" t="inlineStr">
        <is>
          <t>30072</t>
        </is>
      </c>
      <c r="D32" s="4" t="inlineStr">
        <is>
          <t>PROPERTYZIPCODE</t>
        </is>
      </c>
    </row>
    <row r="33">
      <c r="A33" s="4" t="n">
        <v>2</v>
      </c>
      <c r="B33" s="4" t="n">
        <v>2.99</v>
      </c>
      <c r="C33" s="4" t="inlineStr">
        <is>
          <t>30032</t>
        </is>
      </c>
      <c r="D33" s="4" t="inlineStr">
        <is>
          <t>PROPERTYZIPCODE</t>
        </is>
      </c>
    </row>
    <row r="34">
      <c r="A34" s="4" t="n">
        <v>2</v>
      </c>
      <c r="B34" s="4" t="n">
        <v>2.99</v>
      </c>
      <c r="C34" s="4" t="inlineStr">
        <is>
          <t>30346</t>
        </is>
      </c>
      <c r="D34" s="4" t="inlineStr">
        <is>
          <t>PROPERTYZIPCODE</t>
        </is>
      </c>
    </row>
    <row r="35">
      <c r="A35" s="4" t="n">
        <v>2</v>
      </c>
      <c r="B35" s="4" t="n">
        <v>2.99</v>
      </c>
      <c r="C35" s="4" t="inlineStr">
        <is>
          <t>30071</t>
        </is>
      </c>
      <c r="D35" s="4" t="inlineStr">
        <is>
          <t>PROPERTYZIPCODE</t>
        </is>
      </c>
    </row>
    <row r="36">
      <c r="A36" s="4" t="n">
        <v>1</v>
      </c>
      <c r="B36" s="4" t="n">
        <v>1.49</v>
      </c>
      <c r="C36" s="4" t="inlineStr">
        <is>
          <t>30340</t>
        </is>
      </c>
      <c r="D36" s="4" t="inlineStr">
        <is>
          <t>PROPERTYZIPCODE</t>
        </is>
      </c>
    </row>
    <row r="37">
      <c r="A37" s="4" t="n">
        <v>1</v>
      </c>
      <c r="B37" s="4" t="n">
        <v>1.49</v>
      </c>
      <c r="C37" s="4" t="inlineStr">
        <is>
          <t>30360</t>
        </is>
      </c>
      <c r="D37" s="4" t="inlineStr">
        <is>
          <t>PROPERTYZIPCODE</t>
        </is>
      </c>
    </row>
    <row r="38">
      <c r="A38" s="4" t="n">
        <v>1</v>
      </c>
      <c r="B38" s="4" t="n">
        <v>1.49</v>
      </c>
      <c r="C38" s="4" t="inlineStr">
        <is>
          <t>30038</t>
        </is>
      </c>
      <c r="D38" s="4" t="inlineStr">
        <is>
          <t>PROPERTYZIPCODE</t>
        </is>
      </c>
    </row>
    <row r="39">
      <c r="A39" s="4" t="n">
        <v>1</v>
      </c>
      <c r="B39" s="4" t="n">
        <v>1.49</v>
      </c>
      <c r="C39" s="4" t="inlineStr">
        <is>
          <t>30044</t>
        </is>
      </c>
      <c r="D39" s="4" t="inlineStr">
        <is>
          <t>PROPERTYZIPCODE</t>
        </is>
      </c>
    </row>
    <row r="40">
      <c r="A40" s="4" t="n">
        <v>1</v>
      </c>
      <c r="B40" s="4" t="n">
        <v>1.49</v>
      </c>
      <c r="C40" s="4" t="inlineStr">
        <is>
          <t>30319</t>
        </is>
      </c>
      <c r="D40" s="4" t="inlineStr">
        <is>
          <t>PROPERTYZIPCODE</t>
        </is>
      </c>
    </row>
    <row r="41">
      <c r="A41" s="4" t="n">
        <v>1</v>
      </c>
      <c r="B41" s="4" t="n">
        <v>1.49</v>
      </c>
      <c r="C41" s="4" t="inlineStr">
        <is>
          <t>30002</t>
        </is>
      </c>
      <c r="D41" s="4" t="inlineStr">
        <is>
          <t>PROPERTYZIPCODE</t>
        </is>
      </c>
    </row>
    <row r="42">
      <c r="A42" s="4" t="n">
        <v>1</v>
      </c>
      <c r="B42" s="4" t="n">
        <v>1.49</v>
      </c>
      <c r="C42" s="4" t="inlineStr">
        <is>
          <t>30047</t>
        </is>
      </c>
      <c r="D42" s="4" t="inlineStr">
        <is>
          <t>PROPERTYZIPCODE</t>
        </is>
      </c>
    </row>
    <row r="43">
      <c r="A43" s="4" t="n">
        <v>1</v>
      </c>
      <c r="B43" s="4" t="n">
        <v>1.49</v>
      </c>
      <c r="C43" s="4" t="inlineStr">
        <is>
          <t>30088</t>
        </is>
      </c>
      <c r="D43" s="4" t="inlineStr">
        <is>
          <t>PROPERTYZIPCODE</t>
        </is>
      </c>
    </row>
    <row r="44">
      <c r="A44" s="9" t="n">
        <v>67</v>
      </c>
      <c r="B44" s="9" t="n">
        <v>100</v>
      </c>
      <c r="D44" s="9" t="inlineStr">
        <is>
          <t>Total PROPERTYZIPCODE</t>
        </is>
      </c>
    </row>
    <row r="45">
      <c r="A45" s="4" t="n">
        <v>59</v>
      </c>
      <c r="B45" s="4" t="n">
        <v>88.06</v>
      </c>
      <c r="C45" s="4" t="inlineStr">
        <is>
          <t>GARDEN</t>
        </is>
      </c>
      <c r="D45" s="4" t="inlineStr">
        <is>
          <t>Property Type</t>
        </is>
      </c>
    </row>
    <row r="46">
      <c r="A46" s="4" t="n">
        <v>6</v>
      </c>
      <c r="B46" s="4" t="n">
        <v>8.960000000000001</v>
      </c>
      <c r="C46" s="4" t="inlineStr">
        <is>
          <t>SENIOR</t>
        </is>
      </c>
      <c r="D46" s="4" t="inlineStr">
        <is>
          <t>Property Type</t>
        </is>
      </c>
    </row>
    <row r="47">
      <c r="A47" s="4" t="n">
        <v>2</v>
      </c>
      <c r="B47" s="4" t="n">
        <v>2.99</v>
      </c>
      <c r="C47" s="4" t="inlineStr">
        <is>
          <t>MIDRISE</t>
        </is>
      </c>
      <c r="D47" s="4" t="inlineStr">
        <is>
          <t>Property Type</t>
        </is>
      </c>
    </row>
    <row r="48">
      <c r="A48" s="9" t="n">
        <v>67</v>
      </c>
      <c r="B48" s="9" t="n">
        <v>100</v>
      </c>
      <c r="D48" s="9" t="inlineStr">
        <is>
          <t>Total Property Type</t>
        </is>
      </c>
    </row>
    <row r="49">
      <c r="A49" s="4" t="n">
        <v>7</v>
      </c>
      <c r="B49" s="4" t="n">
        <v>10.45</v>
      </c>
      <c r="C49" s="4" t="inlineStr">
        <is>
          <t>Less than 5 years</t>
        </is>
      </c>
      <c r="D49" s="4" t="inlineStr">
        <is>
          <t>Age of Property</t>
        </is>
      </c>
    </row>
    <row r="50">
      <c r="A50" s="4" t="n">
        <v>24</v>
      </c>
      <c r="B50" s="4" t="n">
        <v>35.82</v>
      </c>
      <c r="C50" s="4" t="inlineStr">
        <is>
          <t>5-9 years</t>
        </is>
      </c>
      <c r="D50" s="4" t="inlineStr">
        <is>
          <t>Age of Property</t>
        </is>
      </c>
    </row>
    <row r="51">
      <c r="A51" s="4" t="n">
        <v>12</v>
      </c>
      <c r="B51" s="4" t="n">
        <v>17.91</v>
      </c>
      <c r="C51" s="4" t="inlineStr">
        <is>
          <t>10-19 years</t>
        </is>
      </c>
      <c r="D51" s="4" t="inlineStr">
        <is>
          <t>Age of Property</t>
        </is>
      </c>
    </row>
    <row r="52">
      <c r="A52" s="4" t="n">
        <v>24</v>
      </c>
      <c r="B52" s="4" t="n">
        <v>35.82</v>
      </c>
      <c r="C52" s="4" t="inlineStr">
        <is>
          <t>20+ years</t>
        </is>
      </c>
      <c r="D52" s="4" t="inlineStr">
        <is>
          <t>Age of Property</t>
        </is>
      </c>
    </row>
    <row r="53">
      <c r="A53" s="9" t="n">
        <v>67</v>
      </c>
      <c r="B53" s="9" t="n">
        <v>100</v>
      </c>
      <c r="D53" s="9" t="inlineStr">
        <is>
          <t>Total Age of Property</t>
        </is>
      </c>
    </row>
    <row r="54">
      <c r="A54" s="4" t="n">
        <v>13</v>
      </c>
      <c r="B54" s="4" t="n">
        <v>19.4</v>
      </c>
      <c r="C54" s="4" t="inlineStr">
        <is>
          <t>Less than 100</t>
        </is>
      </c>
      <c r="D54" s="4" t="inlineStr">
        <is>
          <t>Property Size</t>
        </is>
      </c>
    </row>
    <row r="55">
      <c r="A55" s="4" t="n">
        <v>20</v>
      </c>
      <c r="B55" s="4" t="n">
        <v>29.85</v>
      </c>
      <c r="C55" s="4" t="inlineStr">
        <is>
          <t>100-199</t>
        </is>
      </c>
      <c r="D55" s="4" t="inlineStr">
        <is>
          <t>Property Size</t>
        </is>
      </c>
    </row>
    <row r="56">
      <c r="A56" s="4" t="n">
        <v>18</v>
      </c>
      <c r="B56" s="4" t="n">
        <v>26.87</v>
      </c>
      <c r="C56" s="4" t="inlineStr">
        <is>
          <t>200-299</t>
        </is>
      </c>
      <c r="D56" s="4" t="inlineStr">
        <is>
          <t>Property Size</t>
        </is>
      </c>
    </row>
    <row r="57">
      <c r="A57" s="4" t="n">
        <v>8</v>
      </c>
      <c r="B57" s="4" t="n">
        <v>11.94</v>
      </c>
      <c r="C57" s="4" t="inlineStr">
        <is>
          <t>300-399</t>
        </is>
      </c>
      <c r="D57" s="4" t="inlineStr">
        <is>
          <t>Property Size</t>
        </is>
      </c>
    </row>
    <row r="58">
      <c r="A58" s="4" t="n">
        <v>5</v>
      </c>
      <c r="B58" s="4" t="n">
        <v>7.46</v>
      </c>
      <c r="C58" s="4" t="inlineStr">
        <is>
          <t>400-499</t>
        </is>
      </c>
      <c r="D58" s="4" t="inlineStr">
        <is>
          <t>Property Size</t>
        </is>
      </c>
    </row>
    <row r="59">
      <c r="A59" s="4" t="n">
        <v>3</v>
      </c>
      <c r="B59" s="4" t="n">
        <v>4.48</v>
      </c>
      <c r="C59" s="4" t="inlineStr">
        <is>
          <t>500+</t>
        </is>
      </c>
      <c r="D59" s="4" t="inlineStr">
        <is>
          <t>Property Size</t>
        </is>
      </c>
    </row>
    <row r="60">
      <c r="A60" s="9" t="n">
        <v>67</v>
      </c>
      <c r="B60" s="9" t="n">
        <v>100</v>
      </c>
      <c r="D60" s="9" t="inlineStr">
        <is>
          <t>Total Property Size</t>
        </is>
      </c>
    </row>
    <row r="61">
      <c r="A61" s="4" t="n">
        <v>34</v>
      </c>
      <c r="B61" s="4" t="n">
        <v>50.75</v>
      </c>
      <c r="C61" s="4" t="inlineStr">
        <is>
          <t>MARKETRATE</t>
        </is>
      </c>
      <c r="D61" s="4" t="inlineStr">
        <is>
          <t>Rent Type</t>
        </is>
      </c>
    </row>
    <row r="62">
      <c r="A62" s="4" t="n">
        <v>33</v>
      </c>
      <c r="B62" s="4" t="n">
        <v>49.25</v>
      </c>
      <c r="C62" s="4" t="inlineStr">
        <is>
          <t>AFFORDABLE</t>
        </is>
      </c>
      <c r="D62" s="4" t="inlineStr">
        <is>
          <t>Rent Type</t>
        </is>
      </c>
    </row>
    <row r="63">
      <c r="A63" s="9" t="n">
        <v>67</v>
      </c>
      <c r="B63" s="9" t="n">
        <v>100</v>
      </c>
      <c r="D63" s="9" t="inlineStr">
        <is>
          <t>Total Rent Type</t>
        </is>
      </c>
    </row>
    <row r="64"/>
  </sheetData>
  <mergeCells count="2">
    <mergeCell ref="A19:D19"/>
    <mergeCell ref="A1:B1"/>
  </mergeCells>
  <pageMargins left="0.75" right="0.75" top="1" bottom="1" header="0.5" footer="0.5"/>
</worksheet>
</file>

<file path=xl/worksheets/sheet96.xml><?xml version="1.0" encoding="utf-8"?>
<worksheet xmlns="http://schemas.openxmlformats.org/spreadsheetml/2006/main">
  <sheetPr>
    <outlinePr summaryBelow="1" summaryRight="1"/>
    <pageSetUpPr/>
  </sheetPr>
  <dimension ref="A1:D80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16501</v>
      </c>
    </row>
    <row r="3">
      <c r="A3" s="6" t="inlineStr">
        <is>
          <t>Sample (Total number of properties)</t>
        </is>
      </c>
      <c r="B3" s="4" t="n">
        <v>129</v>
      </c>
    </row>
    <row r="4">
      <c r="A4" s="6" t="inlineStr">
        <is>
          <t>Average property taxes per unit</t>
        </is>
      </c>
      <c r="B4" s="7" t="n">
        <v>2046</v>
      </c>
    </row>
    <row r="5">
      <c r="A5" s="6" t="inlineStr">
        <is>
          <t>Average payroll expenses per unit</t>
        </is>
      </c>
      <c r="B5" s="7" t="n">
        <v>1272</v>
      </c>
    </row>
    <row r="6">
      <c r="A6" s="6" t="inlineStr">
        <is>
          <t>Average capital expenditures per unit</t>
        </is>
      </c>
      <c r="B6" s="7" t="n">
        <v>256</v>
      </c>
    </row>
    <row r="7">
      <c r="A7" s="6" t="inlineStr">
        <is>
          <t>Average mortgage per unit</t>
        </is>
      </c>
      <c r="B7" s="7" t="n">
        <v>6256</v>
      </c>
    </row>
    <row r="8">
      <c r="A8" s="6" t="inlineStr">
        <is>
          <t>Average total operating expenses per unit</t>
        </is>
      </c>
      <c r="B8" s="7" t="n">
        <v>4888</v>
      </c>
    </row>
    <row r="9">
      <c r="A9" s="6" t="inlineStr">
        <is>
          <t>Average total expenses per unit</t>
        </is>
      </c>
      <c r="B9" s="7" t="n">
        <v>14718</v>
      </c>
    </row>
    <row r="10">
      <c r="A10" s="6" t="inlineStr">
        <is>
          <t>Average total profit per unit</t>
        </is>
      </c>
      <c r="B10" s="7" t="n">
        <v>1559</v>
      </c>
    </row>
    <row r="11">
      <c r="A11" s="6" t="inlineStr">
        <is>
          <t>Property taxes per dollar of rent</t>
        </is>
      </c>
      <c r="B11" s="4" t="inlineStr">
        <is>
          <t>13 cents</t>
        </is>
      </c>
    </row>
    <row r="12">
      <c r="A12" s="6" t="inlineStr">
        <is>
          <t>Payroll expenses per dollar of rent</t>
        </is>
      </c>
      <c r="B12" s="4" t="inlineStr">
        <is>
          <t>8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38 cents</t>
        </is>
      </c>
    </row>
    <row r="15">
      <c r="A15" s="6" t="inlineStr">
        <is>
          <t>Total operating expenses per dollar of rent</t>
        </is>
      </c>
      <c r="B15" s="4" t="inlineStr">
        <is>
          <t>30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11</v>
      </c>
      <c r="B21" s="4" t="n">
        <v>8.529999999999999</v>
      </c>
      <c r="C21" s="4" t="inlineStr">
        <is>
          <t>30314</t>
        </is>
      </c>
      <c r="D21" s="4" t="inlineStr">
        <is>
          <t>PROPERTYZIPCODE</t>
        </is>
      </c>
    </row>
    <row r="22">
      <c r="A22" s="4" t="n">
        <v>10</v>
      </c>
      <c r="B22" s="4" t="n">
        <v>7.75</v>
      </c>
      <c r="C22" s="4" t="inlineStr">
        <is>
          <t>30329</t>
        </is>
      </c>
      <c r="D22" s="4" t="inlineStr">
        <is>
          <t>PROPERTYZIPCODE</t>
        </is>
      </c>
    </row>
    <row r="23">
      <c r="A23" s="4" t="n">
        <v>8</v>
      </c>
      <c r="B23" s="4" t="n">
        <v>6.2</v>
      </c>
      <c r="C23" s="4" t="inlineStr">
        <is>
          <t>30309</t>
        </is>
      </c>
      <c r="D23" s="4" t="inlineStr">
        <is>
          <t>PROPERTYZIPCODE</t>
        </is>
      </c>
    </row>
    <row r="24">
      <c r="A24" s="4" t="n">
        <v>7</v>
      </c>
      <c r="B24" s="4" t="n">
        <v>5.43</v>
      </c>
      <c r="C24" s="4" t="inlineStr">
        <is>
          <t>30306</t>
        </is>
      </c>
      <c r="D24" s="4" t="inlineStr">
        <is>
          <t>PROPERTYZIPCODE</t>
        </is>
      </c>
    </row>
    <row r="25">
      <c r="A25" s="4" t="n">
        <v>7</v>
      </c>
      <c r="B25" s="4" t="n">
        <v>5.43</v>
      </c>
      <c r="C25" s="4" t="inlineStr">
        <is>
          <t>30315</t>
        </is>
      </c>
      <c r="D25" s="4" t="inlineStr">
        <is>
          <t>PROPERTYZIPCODE</t>
        </is>
      </c>
    </row>
    <row r="26">
      <c r="A26" s="4" t="n">
        <v>6</v>
      </c>
      <c r="B26" s="4" t="n">
        <v>4.65</v>
      </c>
      <c r="C26" s="4" t="inlineStr">
        <is>
          <t>30316</t>
        </is>
      </c>
      <c r="D26" s="4" t="inlineStr">
        <is>
          <t>PROPERTYZIPCODE</t>
        </is>
      </c>
    </row>
    <row r="27">
      <c r="A27" s="4" t="n">
        <v>5</v>
      </c>
      <c r="B27" s="4" t="n">
        <v>3.88</v>
      </c>
      <c r="C27" s="4" t="inlineStr">
        <is>
          <t>30297</t>
        </is>
      </c>
      <c r="D27" s="4" t="inlineStr">
        <is>
          <t>PROPERTYZIPCODE</t>
        </is>
      </c>
    </row>
    <row r="28">
      <c r="A28" s="4" t="n">
        <v>5</v>
      </c>
      <c r="B28" s="4" t="n">
        <v>3.88</v>
      </c>
      <c r="C28" s="4" t="inlineStr">
        <is>
          <t>30312</t>
        </is>
      </c>
      <c r="D28" s="4" t="inlineStr">
        <is>
          <t>PROPERTYZIPCODE</t>
        </is>
      </c>
    </row>
    <row r="29">
      <c r="A29" s="4" t="n">
        <v>5</v>
      </c>
      <c r="B29" s="4" t="n">
        <v>3.88</v>
      </c>
      <c r="C29" s="4" t="inlineStr">
        <is>
          <t>30349</t>
        </is>
      </c>
      <c r="D29" s="4" t="inlineStr">
        <is>
          <t>PROPERTYZIPCODE</t>
        </is>
      </c>
    </row>
    <row r="30">
      <c r="A30" s="4" t="n">
        <v>4</v>
      </c>
      <c r="B30" s="4" t="n">
        <v>3.1</v>
      </c>
      <c r="C30" s="4" t="inlineStr">
        <is>
          <t>30310</t>
        </is>
      </c>
      <c r="D30" s="4" t="inlineStr">
        <is>
          <t>PROPERTYZIPCODE</t>
        </is>
      </c>
    </row>
    <row r="31">
      <c r="A31" s="4" t="n">
        <v>4</v>
      </c>
      <c r="B31" s="4" t="n">
        <v>3.1</v>
      </c>
      <c r="C31" s="4" t="inlineStr">
        <is>
          <t>30319</t>
        </is>
      </c>
      <c r="D31" s="4" t="inlineStr">
        <is>
          <t>PROPERTYZIPCODE</t>
        </is>
      </c>
    </row>
    <row r="32">
      <c r="A32" s="4" t="n">
        <v>4</v>
      </c>
      <c r="B32" s="4" t="n">
        <v>3.1</v>
      </c>
      <c r="C32" s="4" t="inlineStr">
        <is>
          <t>30311</t>
        </is>
      </c>
      <c r="D32" s="4" t="inlineStr">
        <is>
          <t>PROPERTYZIPCODE</t>
        </is>
      </c>
    </row>
    <row r="33">
      <c r="A33" s="4" t="n">
        <v>4</v>
      </c>
      <c r="B33" s="4" t="n">
        <v>3.1</v>
      </c>
      <c r="C33" s="4" t="inlineStr">
        <is>
          <t>30317</t>
        </is>
      </c>
      <c r="D33" s="4" t="inlineStr">
        <is>
          <t>PROPERTYZIPCODE</t>
        </is>
      </c>
    </row>
    <row r="34">
      <c r="A34" s="4" t="n">
        <v>4</v>
      </c>
      <c r="B34" s="4" t="n">
        <v>3.1</v>
      </c>
      <c r="C34" s="4" t="inlineStr">
        <is>
          <t>30308</t>
        </is>
      </c>
      <c r="D34" s="4" t="inlineStr">
        <is>
          <t>PROPERTYZIPCODE</t>
        </is>
      </c>
    </row>
    <row r="35">
      <c r="A35" s="4" t="n">
        <v>3</v>
      </c>
      <c r="B35" s="4" t="n">
        <v>2.33</v>
      </c>
      <c r="C35" s="4" t="inlineStr">
        <is>
          <t>30274</t>
        </is>
      </c>
      <c r="D35" s="4" t="inlineStr">
        <is>
          <t>PROPERTYZIPCODE</t>
        </is>
      </c>
    </row>
    <row r="36">
      <c r="A36" s="4" t="n">
        <v>3</v>
      </c>
      <c r="B36" s="4" t="n">
        <v>2.33</v>
      </c>
      <c r="C36" s="4" t="inlineStr">
        <is>
          <t>30033</t>
        </is>
      </c>
      <c r="D36" s="4" t="inlineStr">
        <is>
          <t>PROPERTYZIPCODE</t>
        </is>
      </c>
    </row>
    <row r="37">
      <c r="A37" s="4" t="n">
        <v>3</v>
      </c>
      <c r="B37" s="4" t="n">
        <v>2.33</v>
      </c>
      <c r="C37" s="4" t="inlineStr">
        <is>
          <t>30307</t>
        </is>
      </c>
      <c r="D37" s="4" t="inlineStr">
        <is>
          <t>PROPERTYZIPCODE</t>
        </is>
      </c>
    </row>
    <row r="38">
      <c r="A38" s="4" t="n">
        <v>3</v>
      </c>
      <c r="B38" s="4" t="n">
        <v>2.33</v>
      </c>
      <c r="C38" s="4" t="inlineStr">
        <is>
          <t>30318</t>
        </is>
      </c>
      <c r="D38" s="4" t="inlineStr">
        <is>
          <t>PROPERTYZIPCODE</t>
        </is>
      </c>
    </row>
    <row r="39">
      <c r="A39" s="4" t="n">
        <v>3</v>
      </c>
      <c r="B39" s="4" t="n">
        <v>2.33</v>
      </c>
      <c r="C39" s="4" t="inlineStr">
        <is>
          <t>30344</t>
        </is>
      </c>
      <c r="D39" s="4" t="inlineStr">
        <is>
          <t>PROPERTYZIPCODE</t>
        </is>
      </c>
    </row>
    <row r="40">
      <c r="A40" s="4" t="n">
        <v>3</v>
      </c>
      <c r="B40" s="4" t="n">
        <v>2.33</v>
      </c>
      <c r="C40" s="4" t="inlineStr">
        <is>
          <t>30030</t>
        </is>
      </c>
      <c r="D40" s="4" t="inlineStr">
        <is>
          <t>PROPERTYZIPCODE</t>
        </is>
      </c>
    </row>
    <row r="41">
      <c r="A41" s="4" t="n">
        <v>3</v>
      </c>
      <c r="B41" s="4" t="n">
        <v>2.33</v>
      </c>
      <c r="C41" s="4" t="inlineStr">
        <is>
          <t>30354</t>
        </is>
      </c>
      <c r="D41" s="4" t="inlineStr">
        <is>
          <t>PROPERTYZIPCODE</t>
        </is>
      </c>
    </row>
    <row r="42">
      <c r="A42" s="4" t="n">
        <v>3</v>
      </c>
      <c r="B42" s="4" t="n">
        <v>2.33</v>
      </c>
      <c r="C42" s="4" t="inlineStr">
        <is>
          <t>30236</t>
        </is>
      </c>
      <c r="D42" s="4" t="inlineStr">
        <is>
          <t>PROPERTYZIPCODE</t>
        </is>
      </c>
    </row>
    <row r="43">
      <c r="A43" s="4" t="n">
        <v>3</v>
      </c>
      <c r="B43" s="4" t="n">
        <v>2.33</v>
      </c>
      <c r="C43" s="4" t="inlineStr">
        <is>
          <t>30331</t>
        </is>
      </c>
      <c r="D43" s="4" t="inlineStr">
        <is>
          <t>PROPERTYZIPCODE</t>
        </is>
      </c>
    </row>
    <row r="44">
      <c r="A44" s="4" t="n">
        <v>2</v>
      </c>
      <c r="B44" s="4" t="n">
        <v>1.55</v>
      </c>
      <c r="C44" s="4" t="inlineStr">
        <is>
          <t>30303</t>
        </is>
      </c>
      <c r="D44" s="4" t="inlineStr">
        <is>
          <t>PROPERTYZIPCODE</t>
        </is>
      </c>
    </row>
    <row r="45">
      <c r="A45" s="4" t="n">
        <v>2</v>
      </c>
      <c r="B45" s="4" t="n">
        <v>1.55</v>
      </c>
      <c r="C45" s="4" t="inlineStr">
        <is>
          <t>30253</t>
        </is>
      </c>
      <c r="D45" s="4" t="inlineStr">
        <is>
          <t>PROPERTYZIPCODE</t>
        </is>
      </c>
    </row>
    <row r="46">
      <c r="A46" s="4" t="n">
        <v>2</v>
      </c>
      <c r="B46" s="4" t="n">
        <v>1.55</v>
      </c>
      <c r="C46" s="4" t="inlineStr">
        <is>
          <t>30021</t>
        </is>
      </c>
      <c r="D46" s="4" t="inlineStr">
        <is>
          <t>PROPERTYZIPCODE</t>
        </is>
      </c>
    </row>
    <row r="47">
      <c r="A47" s="4" t="n">
        <v>2</v>
      </c>
      <c r="B47" s="4" t="n">
        <v>1.55</v>
      </c>
      <c r="C47" s="4" t="inlineStr">
        <is>
          <t>30363</t>
        </is>
      </c>
      <c r="D47" s="4" t="inlineStr">
        <is>
          <t>PROPERTYZIPCODE</t>
        </is>
      </c>
    </row>
    <row r="48">
      <c r="A48" s="4" t="n">
        <v>1</v>
      </c>
      <c r="B48" s="4" t="n">
        <v>0.78</v>
      </c>
      <c r="C48" s="4" t="inlineStr">
        <is>
          <t>30324</t>
        </is>
      </c>
      <c r="D48" s="4" t="inlineStr">
        <is>
          <t>PROPERTYZIPCODE</t>
        </is>
      </c>
    </row>
    <row r="49">
      <c r="A49" s="4" t="n">
        <v>1</v>
      </c>
      <c r="B49" s="4" t="n">
        <v>0.78</v>
      </c>
      <c r="C49" s="4" t="inlineStr">
        <is>
          <t>30238</t>
        </is>
      </c>
      <c r="D49" s="4" t="inlineStr">
        <is>
          <t>PROPERTYZIPCODE</t>
        </is>
      </c>
    </row>
    <row r="50">
      <c r="A50" s="4" t="n">
        <v>1</v>
      </c>
      <c r="B50" s="4" t="n">
        <v>0.78</v>
      </c>
      <c r="C50" s="4" t="inlineStr">
        <is>
          <t>30328</t>
        </is>
      </c>
      <c r="D50" s="4" t="inlineStr">
        <is>
          <t>PROPERTYZIPCODE</t>
        </is>
      </c>
    </row>
    <row r="51">
      <c r="A51" s="4" t="n">
        <v>1</v>
      </c>
      <c r="B51" s="4" t="n">
        <v>0.78</v>
      </c>
      <c r="C51" s="4" t="inlineStr">
        <is>
          <t>30655</t>
        </is>
      </c>
      <c r="D51" s="4" t="inlineStr">
        <is>
          <t>PROPERTYZIPCODE</t>
        </is>
      </c>
    </row>
    <row r="52">
      <c r="A52" s="4" t="n">
        <v>1</v>
      </c>
      <c r="B52" s="4" t="n">
        <v>0.78</v>
      </c>
      <c r="C52" s="4" t="inlineStr">
        <is>
          <t>30337</t>
        </is>
      </c>
      <c r="D52" s="4" t="inlineStr">
        <is>
          <t>PROPERTYZIPCODE</t>
        </is>
      </c>
    </row>
    <row r="53">
      <c r="A53" s="4" t="n">
        <v>1</v>
      </c>
      <c r="B53" s="4" t="n">
        <v>0.78</v>
      </c>
      <c r="C53" s="4" t="inlineStr">
        <is>
          <t>30180</t>
        </is>
      </c>
      <c r="D53" s="4" t="inlineStr">
        <is>
          <t>PROPERTYZIPCODE</t>
        </is>
      </c>
    </row>
    <row r="54">
      <c r="A54" s="4" t="n">
        <v>1</v>
      </c>
      <c r="B54" s="4" t="n">
        <v>0.78</v>
      </c>
      <c r="C54" s="4" t="inlineStr">
        <is>
          <t>30116</t>
        </is>
      </c>
      <c r="D54" s="4" t="inlineStr">
        <is>
          <t>PROPERTYZIPCODE</t>
        </is>
      </c>
    </row>
    <row r="55">
      <c r="A55" s="4" t="n">
        <v>1</v>
      </c>
      <c r="B55" s="4" t="n">
        <v>0.78</v>
      </c>
      <c r="C55" s="4" t="inlineStr">
        <is>
          <t>30260</t>
        </is>
      </c>
      <c r="D55" s="4" t="inlineStr">
        <is>
          <t>PROPERTYZIPCODE</t>
        </is>
      </c>
    </row>
    <row r="56">
      <c r="A56" s="4" t="n">
        <v>1</v>
      </c>
      <c r="B56" s="4" t="n">
        <v>0.78</v>
      </c>
      <c r="C56" s="4" t="inlineStr">
        <is>
          <t>30288</t>
        </is>
      </c>
      <c r="D56" s="4" t="inlineStr">
        <is>
          <t>PROPERTYZIPCODE</t>
        </is>
      </c>
    </row>
    <row r="57">
      <c r="A57" s="4" t="n">
        <v>1</v>
      </c>
      <c r="B57" s="4" t="n">
        <v>0.78</v>
      </c>
      <c r="C57" s="4" t="inlineStr">
        <is>
          <t>30294</t>
        </is>
      </c>
      <c r="D57" s="4" t="inlineStr">
        <is>
          <t>PROPERTYZIPCODE</t>
        </is>
      </c>
    </row>
    <row r="58">
      <c r="A58" s="9" t="n">
        <v>129</v>
      </c>
      <c r="B58" s="9" t="n">
        <v>100</v>
      </c>
      <c r="D58" s="9" t="inlineStr">
        <is>
          <t>Total PROPERTYZIPCODE</t>
        </is>
      </c>
    </row>
    <row r="59">
      <c r="A59" s="4" t="n">
        <v>112</v>
      </c>
      <c r="B59" s="4" t="n">
        <v>86.81999999999999</v>
      </c>
      <c r="C59" s="4" t="inlineStr">
        <is>
          <t>GARDEN</t>
        </is>
      </c>
      <c r="D59" s="4" t="inlineStr">
        <is>
          <t>Property Type</t>
        </is>
      </c>
    </row>
    <row r="60">
      <c r="A60" s="4" t="n">
        <v>10</v>
      </c>
      <c r="B60" s="4" t="n">
        <v>7.75</v>
      </c>
      <c r="C60" s="4" t="inlineStr">
        <is>
          <t>MIDRISE</t>
        </is>
      </c>
      <c r="D60" s="4" t="inlineStr">
        <is>
          <t>Property Type</t>
        </is>
      </c>
    </row>
    <row r="61">
      <c r="A61" s="4" t="n">
        <v>4</v>
      </c>
      <c r="B61" s="4" t="n">
        <v>3.1</v>
      </c>
      <c r="C61" s="4" t="inlineStr">
        <is>
          <t>SENIOR</t>
        </is>
      </c>
      <c r="D61" s="4" t="inlineStr">
        <is>
          <t>Property Type</t>
        </is>
      </c>
    </row>
    <row r="62">
      <c r="A62" s="4" t="n">
        <v>2</v>
      </c>
      <c r="B62" s="4" t="n">
        <v>1.55</v>
      </c>
      <c r="C62" s="4" t="inlineStr">
        <is>
          <t>STUDENT</t>
        </is>
      </c>
      <c r="D62" s="4" t="inlineStr">
        <is>
          <t>Property Type</t>
        </is>
      </c>
    </row>
    <row r="63">
      <c r="A63" s="4" t="n">
        <v>1</v>
      </c>
      <c r="B63" s="4" t="n">
        <v>0.78</v>
      </c>
      <c r="C63" s="4" t="inlineStr">
        <is>
          <t>HIRISE</t>
        </is>
      </c>
      <c r="D63" s="4" t="inlineStr">
        <is>
          <t>Property Type</t>
        </is>
      </c>
    </row>
    <row r="64">
      <c r="A64" s="9" t="n">
        <v>129</v>
      </c>
      <c r="B64" s="9" t="n">
        <v>100</v>
      </c>
      <c r="D64" s="9" t="inlineStr">
        <is>
          <t>Total Property Type</t>
        </is>
      </c>
    </row>
    <row r="65">
      <c r="A65" s="4" t="n">
        <v>14</v>
      </c>
      <c r="B65" s="4" t="n">
        <v>10.85</v>
      </c>
      <c r="C65" s="4" t="inlineStr">
        <is>
          <t>Less than 5 years</t>
        </is>
      </c>
      <c r="D65" s="4" t="inlineStr">
        <is>
          <t>Age of Property</t>
        </is>
      </c>
    </row>
    <row r="66">
      <c r="A66" s="4" t="n">
        <v>45</v>
      </c>
      <c r="B66" s="4" t="n">
        <v>34.88</v>
      </c>
      <c r="C66" s="4" t="inlineStr">
        <is>
          <t>5-9 years</t>
        </is>
      </c>
      <c r="D66" s="4" t="inlineStr">
        <is>
          <t>Age of Property</t>
        </is>
      </c>
    </row>
    <row r="67">
      <c r="A67" s="4" t="n">
        <v>24</v>
      </c>
      <c r="B67" s="4" t="n">
        <v>18.6</v>
      </c>
      <c r="C67" s="4" t="inlineStr">
        <is>
          <t>10-19 years</t>
        </is>
      </c>
      <c r="D67" s="4" t="inlineStr">
        <is>
          <t>Age of Property</t>
        </is>
      </c>
    </row>
    <row r="68">
      <c r="A68" s="4" t="n">
        <v>46</v>
      </c>
      <c r="B68" s="4" t="n">
        <v>35.66</v>
      </c>
      <c r="C68" s="4" t="inlineStr">
        <is>
          <t>20+ years</t>
        </is>
      </c>
      <c r="D68" s="4" t="inlineStr">
        <is>
          <t>Age of Property</t>
        </is>
      </c>
    </row>
    <row r="69">
      <c r="A69" s="9" t="n">
        <v>129</v>
      </c>
      <c r="B69" s="9" t="n">
        <v>100</v>
      </c>
      <c r="D69" s="9" t="inlineStr">
        <is>
          <t>Total Age of Property</t>
        </is>
      </c>
    </row>
    <row r="70">
      <c r="A70" s="4" t="n">
        <v>70</v>
      </c>
      <c r="B70" s="4" t="n">
        <v>54.26</v>
      </c>
      <c r="C70" s="4" t="inlineStr">
        <is>
          <t>Less than 100</t>
        </is>
      </c>
      <c r="D70" s="4" t="inlineStr">
        <is>
          <t>Property Size</t>
        </is>
      </c>
    </row>
    <row r="71">
      <c r="A71" s="4" t="n">
        <v>20</v>
      </c>
      <c r="B71" s="4" t="n">
        <v>15.5</v>
      </c>
      <c r="C71" s="4" t="inlineStr">
        <is>
          <t>100-199</t>
        </is>
      </c>
      <c r="D71" s="4" t="inlineStr">
        <is>
          <t>Property Size</t>
        </is>
      </c>
    </row>
    <row r="72">
      <c r="A72" s="4" t="n">
        <v>31</v>
      </c>
      <c r="B72" s="4" t="n">
        <v>24.03</v>
      </c>
      <c r="C72" s="4" t="inlineStr">
        <is>
          <t>200-299</t>
        </is>
      </c>
      <c r="D72" s="4" t="inlineStr">
        <is>
          <t>Property Size</t>
        </is>
      </c>
    </row>
    <row r="73">
      <c r="A73" s="4" t="n">
        <v>5</v>
      </c>
      <c r="B73" s="4" t="n">
        <v>3.88</v>
      </c>
      <c r="C73" s="4" t="inlineStr">
        <is>
          <t>300-399</t>
        </is>
      </c>
      <c r="D73" s="4" t="inlineStr">
        <is>
          <t>Property Size</t>
        </is>
      </c>
    </row>
    <row r="74">
      <c r="A74" s="4" t="n">
        <v>1</v>
      </c>
      <c r="B74" s="4" t="n">
        <v>0.78</v>
      </c>
      <c r="C74" s="4" t="inlineStr">
        <is>
          <t>400-499</t>
        </is>
      </c>
      <c r="D74" s="4" t="inlineStr">
        <is>
          <t>Property Size</t>
        </is>
      </c>
    </row>
    <row r="75">
      <c r="A75" s="4" t="n">
        <v>2</v>
      </c>
      <c r="B75" s="4" t="n">
        <v>1.55</v>
      </c>
      <c r="C75" s="4" t="inlineStr">
        <is>
          <t>500+</t>
        </is>
      </c>
      <c r="D75" s="4" t="inlineStr">
        <is>
          <t>Property Size</t>
        </is>
      </c>
    </row>
    <row r="76">
      <c r="A76" s="9" t="n">
        <v>129</v>
      </c>
      <c r="B76" s="9" t="n">
        <v>100</v>
      </c>
      <c r="D76" s="9" t="inlineStr">
        <is>
          <t>Total Property Size</t>
        </is>
      </c>
    </row>
    <row r="77">
      <c r="A77" s="4" t="n">
        <v>72</v>
      </c>
      <c r="B77" s="4" t="n">
        <v>55.81</v>
      </c>
      <c r="C77" s="4" t="inlineStr">
        <is>
          <t>AFFORDABLE</t>
        </is>
      </c>
      <c r="D77" s="4" t="inlineStr">
        <is>
          <t>Rent Type</t>
        </is>
      </c>
    </row>
    <row r="78">
      <c r="A78" s="4" t="n">
        <v>57</v>
      </c>
      <c r="B78" s="4" t="n">
        <v>44.19</v>
      </c>
      <c r="C78" s="4" t="inlineStr">
        <is>
          <t>MARKETRATE</t>
        </is>
      </c>
      <c r="D78" s="4" t="inlineStr">
        <is>
          <t>Rent Type</t>
        </is>
      </c>
    </row>
    <row r="79">
      <c r="A79" s="9" t="n">
        <v>129</v>
      </c>
      <c r="B79" s="9" t="n">
        <v>100</v>
      </c>
      <c r="D79" s="9" t="inlineStr">
        <is>
          <t>Total Rent Type</t>
        </is>
      </c>
    </row>
    <row r="80"/>
  </sheetData>
  <mergeCells count="2">
    <mergeCell ref="A19:D19"/>
    <mergeCell ref="A1:B1"/>
  </mergeCells>
  <pageMargins left="0.75" right="0.75" top="1" bottom="1" header="0.5" footer="0.5"/>
</worksheet>
</file>

<file path=xl/worksheets/sheet97.xml><?xml version="1.0" encoding="utf-8"?>
<worksheet xmlns="http://schemas.openxmlformats.org/spreadsheetml/2006/main">
  <sheetPr>
    <outlinePr summaryBelow="1" summaryRight="1"/>
    <pageSetUpPr/>
  </sheetPr>
  <dimension ref="A1:D66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33988</v>
      </c>
    </row>
    <row r="3">
      <c r="A3" s="6" t="inlineStr">
        <is>
          <t>Sample (Total number of properties)</t>
        </is>
      </c>
      <c r="B3" s="4" t="n">
        <v>107</v>
      </c>
    </row>
    <row r="4">
      <c r="A4" s="6" t="inlineStr">
        <is>
          <t>Average property taxes per unit</t>
        </is>
      </c>
      <c r="B4" s="7" t="n">
        <v>1883</v>
      </c>
    </row>
    <row r="5">
      <c r="A5" s="6" t="inlineStr">
        <is>
          <t>Average payroll expenses per unit</t>
        </is>
      </c>
      <c r="B5" s="7" t="n">
        <v>1822</v>
      </c>
    </row>
    <row r="6">
      <c r="A6" s="6" t="inlineStr">
        <is>
          <t>Average capital expenditures per unit</t>
        </is>
      </c>
      <c r="B6" s="7" t="n">
        <v>292</v>
      </c>
    </row>
    <row r="7">
      <c r="A7" s="6" t="inlineStr">
        <is>
          <t>Average mortgage per unit</t>
        </is>
      </c>
      <c r="B7" s="7" t="n">
        <v>7594</v>
      </c>
    </row>
    <row r="8">
      <c r="A8" s="6" t="inlineStr">
        <is>
          <t>Average total operating expenses per unit</t>
        </is>
      </c>
      <c r="B8" s="7" t="n">
        <v>4612</v>
      </c>
    </row>
    <row r="9">
      <c r="A9" s="6" t="inlineStr">
        <is>
          <t>Average total expenses per unit</t>
        </is>
      </c>
      <c r="B9" s="7" t="n">
        <v>16203</v>
      </c>
    </row>
    <row r="10">
      <c r="A10" s="6" t="inlineStr">
        <is>
          <t>Average total profit per unit</t>
        </is>
      </c>
      <c r="B10" s="7" t="n">
        <v>1898</v>
      </c>
    </row>
    <row r="11">
      <c r="A11" s="6" t="inlineStr">
        <is>
          <t>Property taxes per dollar of rent</t>
        </is>
      </c>
      <c r="B11" s="4" t="inlineStr">
        <is>
          <t>10 cents</t>
        </is>
      </c>
    </row>
    <row r="12">
      <c r="A12" s="6" t="inlineStr">
        <is>
          <t>Payroll expenses per dollar of rent</t>
        </is>
      </c>
      <c r="B12" s="4" t="inlineStr">
        <is>
          <t>10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42 cents</t>
        </is>
      </c>
    </row>
    <row r="15">
      <c r="A15" s="6" t="inlineStr">
        <is>
          <t>Total operating expenses per dollar of rent</t>
        </is>
      </c>
      <c r="B15" s="4" t="inlineStr">
        <is>
          <t>25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51</v>
      </c>
      <c r="B21" s="4" t="n">
        <v>47.66</v>
      </c>
      <c r="C21" s="4" t="inlineStr">
        <is>
          <t>30080</t>
        </is>
      </c>
      <c r="D21" s="4" t="inlineStr">
        <is>
          <t>PROPERTYZIPCODE</t>
        </is>
      </c>
    </row>
    <row r="22">
      <c r="A22" s="4" t="n">
        <v>6</v>
      </c>
      <c r="B22" s="4" t="n">
        <v>5.61</v>
      </c>
      <c r="C22" s="4" t="inlineStr">
        <is>
          <t>30342</t>
        </is>
      </c>
      <c r="D22" s="4" t="inlineStr">
        <is>
          <t>PROPERTYZIPCODE</t>
        </is>
      </c>
    </row>
    <row r="23">
      <c r="A23" s="4" t="n">
        <v>6</v>
      </c>
      <c r="B23" s="4" t="n">
        <v>5.61</v>
      </c>
      <c r="C23" s="4" t="inlineStr">
        <is>
          <t>30318</t>
        </is>
      </c>
      <c r="D23" s="4" t="inlineStr">
        <is>
          <t>PROPERTYZIPCODE</t>
        </is>
      </c>
    </row>
    <row r="24">
      <c r="A24" s="4" t="n">
        <v>5</v>
      </c>
      <c r="B24" s="4" t="n">
        <v>4.67</v>
      </c>
      <c r="C24" s="4" t="inlineStr">
        <is>
          <t>30291</t>
        </is>
      </c>
      <c r="D24" s="4" t="inlineStr">
        <is>
          <t>PROPERTYZIPCODE</t>
        </is>
      </c>
    </row>
    <row r="25">
      <c r="A25" s="4" t="n">
        <v>4</v>
      </c>
      <c r="B25" s="4" t="n">
        <v>3.74</v>
      </c>
      <c r="C25" s="4" t="inlineStr">
        <is>
          <t>30134</t>
        </is>
      </c>
      <c r="D25" s="4" t="inlineStr">
        <is>
          <t>PROPERTYZIPCODE</t>
        </is>
      </c>
    </row>
    <row r="26">
      <c r="A26" s="4" t="n">
        <v>4</v>
      </c>
      <c r="B26" s="4" t="n">
        <v>3.74</v>
      </c>
      <c r="C26" s="4" t="inlineStr">
        <is>
          <t>30122</t>
        </is>
      </c>
      <c r="D26" s="4" t="inlineStr">
        <is>
          <t>PROPERTYZIPCODE</t>
        </is>
      </c>
    </row>
    <row r="27">
      <c r="A27" s="4" t="n">
        <v>4</v>
      </c>
      <c r="B27" s="4" t="n">
        <v>3.74</v>
      </c>
      <c r="C27" s="4" t="inlineStr">
        <is>
          <t>30339</t>
        </is>
      </c>
      <c r="D27" s="4" t="inlineStr">
        <is>
          <t>PROPERTYZIPCODE</t>
        </is>
      </c>
    </row>
    <row r="28">
      <c r="A28" s="4" t="n">
        <v>3</v>
      </c>
      <c r="B28" s="4" t="n">
        <v>2.8</v>
      </c>
      <c r="C28" s="4" t="inlineStr">
        <is>
          <t>30126</t>
        </is>
      </c>
      <c r="D28" s="4" t="inlineStr">
        <is>
          <t>PROPERTYZIPCODE</t>
        </is>
      </c>
    </row>
    <row r="29">
      <c r="A29" s="4" t="n">
        <v>3</v>
      </c>
      <c r="B29" s="4" t="n">
        <v>2.8</v>
      </c>
      <c r="C29" s="4" t="inlineStr">
        <is>
          <t>30331</t>
        </is>
      </c>
      <c r="D29" s="4" t="inlineStr">
        <is>
          <t>PROPERTYZIPCODE</t>
        </is>
      </c>
    </row>
    <row r="30">
      <c r="A30" s="4" t="n">
        <v>3</v>
      </c>
      <c r="B30" s="4" t="n">
        <v>2.8</v>
      </c>
      <c r="C30" s="4" t="inlineStr">
        <is>
          <t>30326</t>
        </is>
      </c>
      <c r="D30" s="4" t="inlineStr">
        <is>
          <t>PROPERTYZIPCODE</t>
        </is>
      </c>
    </row>
    <row r="31">
      <c r="A31" s="4" t="n">
        <v>2</v>
      </c>
      <c r="B31" s="4" t="n">
        <v>1.87</v>
      </c>
      <c r="C31" s="4" t="inlineStr">
        <is>
          <t>30328</t>
        </is>
      </c>
      <c r="D31" s="4" t="inlineStr">
        <is>
          <t>PROPERTYZIPCODE</t>
        </is>
      </c>
    </row>
    <row r="32">
      <c r="A32" s="4" t="n">
        <v>2</v>
      </c>
      <c r="B32" s="4" t="n">
        <v>1.87</v>
      </c>
      <c r="C32" s="4" t="inlineStr">
        <is>
          <t>30349</t>
        </is>
      </c>
      <c r="D32" s="4" t="inlineStr">
        <is>
          <t>PROPERTYZIPCODE</t>
        </is>
      </c>
    </row>
    <row r="33">
      <c r="A33" s="4" t="n">
        <v>2</v>
      </c>
      <c r="B33" s="4" t="n">
        <v>1.87</v>
      </c>
      <c r="C33" s="4" t="inlineStr">
        <is>
          <t>30213</t>
        </is>
      </c>
      <c r="D33" s="4" t="inlineStr">
        <is>
          <t>PROPERTYZIPCODE</t>
        </is>
      </c>
    </row>
    <row r="34">
      <c r="A34" s="4" t="n">
        <v>2</v>
      </c>
      <c r="B34" s="4" t="n">
        <v>1.87</v>
      </c>
      <c r="C34" s="4" t="inlineStr">
        <is>
          <t>30106</t>
        </is>
      </c>
      <c r="D34" s="4" t="inlineStr">
        <is>
          <t>PROPERTYZIPCODE</t>
        </is>
      </c>
    </row>
    <row r="35">
      <c r="A35" s="4" t="n">
        <v>2</v>
      </c>
      <c r="B35" s="4" t="n">
        <v>1.87</v>
      </c>
      <c r="C35" s="4" t="inlineStr">
        <is>
          <t>30324</t>
        </is>
      </c>
      <c r="D35" s="4" t="inlineStr">
        <is>
          <t>PROPERTYZIPCODE</t>
        </is>
      </c>
    </row>
    <row r="36">
      <c r="A36" s="4" t="n">
        <v>1</v>
      </c>
      <c r="B36" s="4" t="n">
        <v>0.93</v>
      </c>
      <c r="C36" s="4" t="inlineStr">
        <is>
          <t>30004</t>
        </is>
      </c>
      <c r="D36" s="4" t="inlineStr">
        <is>
          <t>PROPERTYZIPCODE</t>
        </is>
      </c>
    </row>
    <row r="37">
      <c r="A37" s="4" t="n">
        <v>1</v>
      </c>
      <c r="B37" s="4" t="n">
        <v>0.93</v>
      </c>
      <c r="C37" s="4" t="inlineStr">
        <is>
          <t>30168</t>
        </is>
      </c>
      <c r="D37" s="4" t="inlineStr">
        <is>
          <t>PROPERTYZIPCODE</t>
        </is>
      </c>
    </row>
    <row r="38">
      <c r="A38" s="4" t="n">
        <v>1</v>
      </c>
      <c r="B38" s="4" t="n">
        <v>0.93</v>
      </c>
      <c r="C38" s="4" t="inlineStr">
        <is>
          <t>30315</t>
        </is>
      </c>
      <c r="D38" s="4" t="inlineStr">
        <is>
          <t>PROPERTYZIPCODE</t>
        </is>
      </c>
    </row>
    <row r="39">
      <c r="A39" s="4" t="n">
        <v>1</v>
      </c>
      <c r="B39" s="4" t="n">
        <v>0.93</v>
      </c>
      <c r="C39" s="4" t="inlineStr">
        <is>
          <t>30060</t>
        </is>
      </c>
      <c r="D39" s="4" t="inlineStr">
        <is>
          <t>PROPERTYZIPCODE</t>
        </is>
      </c>
    </row>
    <row r="40">
      <c r="A40" s="4" t="n">
        <v>1</v>
      </c>
      <c r="B40" s="4" t="n">
        <v>0.93</v>
      </c>
      <c r="C40" s="4" t="inlineStr">
        <is>
          <t>30019</t>
        </is>
      </c>
      <c r="D40" s="4" t="inlineStr">
        <is>
          <t>PROPERTYZIPCODE</t>
        </is>
      </c>
    </row>
    <row r="41">
      <c r="A41" s="4" t="n">
        <v>1</v>
      </c>
      <c r="B41" s="4" t="n">
        <v>0.93</v>
      </c>
      <c r="C41" s="4" t="inlineStr">
        <is>
          <t>30082</t>
        </is>
      </c>
      <c r="D41" s="4" t="inlineStr">
        <is>
          <t>PROPERTYZIPCODE</t>
        </is>
      </c>
    </row>
    <row r="42">
      <c r="A42" s="4" t="n">
        <v>1</v>
      </c>
      <c r="B42" s="4" t="n">
        <v>0.93</v>
      </c>
      <c r="C42" s="4" t="inlineStr">
        <is>
          <t>30236</t>
        </is>
      </c>
      <c r="D42" s="4" t="inlineStr">
        <is>
          <t>PROPERTYZIPCODE</t>
        </is>
      </c>
    </row>
    <row r="43">
      <c r="A43" s="4" t="n">
        <v>1</v>
      </c>
      <c r="B43" s="4" t="n">
        <v>0.93</v>
      </c>
      <c r="C43" s="4" t="inlineStr">
        <is>
          <t>30032</t>
        </is>
      </c>
      <c r="D43" s="4" t="inlineStr">
        <is>
          <t>PROPERTYZIPCODE</t>
        </is>
      </c>
    </row>
    <row r="44">
      <c r="A44" s="9" t="n">
        <v>107</v>
      </c>
      <c r="B44" s="9" t="n">
        <v>100</v>
      </c>
      <c r="D44" s="9" t="inlineStr">
        <is>
          <t>Total PROPERTYZIPCODE</t>
        </is>
      </c>
    </row>
    <row r="45">
      <c r="A45" s="4" t="n">
        <v>96</v>
      </c>
      <c r="B45" s="4" t="n">
        <v>89.72</v>
      </c>
      <c r="C45" s="4" t="inlineStr">
        <is>
          <t>GARDEN</t>
        </is>
      </c>
      <c r="D45" s="4" t="inlineStr">
        <is>
          <t>Property Type</t>
        </is>
      </c>
    </row>
    <row r="46">
      <c r="A46" s="4" t="n">
        <v>5</v>
      </c>
      <c r="B46" s="4" t="n">
        <v>4.67</v>
      </c>
      <c r="C46" s="4" t="inlineStr">
        <is>
          <t>MIDRISE</t>
        </is>
      </c>
      <c r="D46" s="4" t="inlineStr">
        <is>
          <t>Property Type</t>
        </is>
      </c>
    </row>
    <row r="47">
      <c r="A47" s="4" t="n">
        <v>4</v>
      </c>
      <c r="B47" s="4" t="n">
        <v>3.74</v>
      </c>
      <c r="C47" s="4" t="inlineStr">
        <is>
          <t>SENIOR</t>
        </is>
      </c>
      <c r="D47" s="4" t="inlineStr">
        <is>
          <t>Property Type</t>
        </is>
      </c>
    </row>
    <row r="48">
      <c r="A48" s="4" t="n">
        <v>1</v>
      </c>
      <c r="B48" s="4" t="n">
        <v>0.93</v>
      </c>
      <c r="C48" s="4" t="inlineStr">
        <is>
          <t>HIRISE</t>
        </is>
      </c>
      <c r="D48" s="4" t="inlineStr">
        <is>
          <t>Property Type</t>
        </is>
      </c>
    </row>
    <row r="49">
      <c r="A49" s="4" t="n">
        <v>1</v>
      </c>
      <c r="B49" s="4" t="n">
        <v>0.93</v>
      </c>
      <c r="C49" s="4" t="inlineStr">
        <is>
          <t>MANUF</t>
        </is>
      </c>
      <c r="D49" s="4" t="inlineStr">
        <is>
          <t>Property Type</t>
        </is>
      </c>
    </row>
    <row r="50">
      <c r="A50" s="9" t="n">
        <v>107</v>
      </c>
      <c r="B50" s="9" t="n">
        <v>100</v>
      </c>
      <c r="D50" s="9" t="inlineStr">
        <is>
          <t>Total Property Type</t>
        </is>
      </c>
    </row>
    <row r="51">
      <c r="A51" s="4" t="n">
        <v>8</v>
      </c>
      <c r="B51" s="4" t="n">
        <v>7.48</v>
      </c>
      <c r="C51" s="4" t="inlineStr">
        <is>
          <t>Less than 5 years</t>
        </is>
      </c>
      <c r="D51" s="4" t="inlineStr">
        <is>
          <t>Age of Property</t>
        </is>
      </c>
    </row>
    <row r="52">
      <c r="A52" s="4" t="n">
        <v>35</v>
      </c>
      <c r="B52" s="4" t="n">
        <v>32.71</v>
      </c>
      <c r="C52" s="4" t="inlineStr">
        <is>
          <t>5-9 years</t>
        </is>
      </c>
      <c r="D52" s="4" t="inlineStr">
        <is>
          <t>Age of Property</t>
        </is>
      </c>
    </row>
    <row r="53">
      <c r="A53" s="4" t="n">
        <v>14</v>
      </c>
      <c r="B53" s="4" t="n">
        <v>13.08</v>
      </c>
      <c r="C53" s="4" t="inlineStr">
        <is>
          <t>10-19 years</t>
        </is>
      </c>
      <c r="D53" s="4" t="inlineStr">
        <is>
          <t>Age of Property</t>
        </is>
      </c>
    </row>
    <row r="54">
      <c r="A54" s="4" t="n">
        <v>50</v>
      </c>
      <c r="B54" s="4" t="n">
        <v>46.73</v>
      </c>
      <c r="C54" s="4" t="inlineStr">
        <is>
          <t>20+ years</t>
        </is>
      </c>
      <c r="D54" s="4" t="inlineStr">
        <is>
          <t>Age of Property</t>
        </is>
      </c>
    </row>
    <row r="55">
      <c r="A55" s="9" t="n">
        <v>107</v>
      </c>
      <c r="B55" s="9" t="n">
        <v>100</v>
      </c>
      <c r="D55" s="9" t="inlineStr">
        <is>
          <t>Total Age of Property</t>
        </is>
      </c>
    </row>
    <row r="56">
      <c r="A56" s="4" t="n">
        <v>14</v>
      </c>
      <c r="B56" s="4" t="n">
        <v>13.08</v>
      </c>
      <c r="C56" s="4" t="inlineStr">
        <is>
          <t>Less than 100</t>
        </is>
      </c>
      <c r="D56" s="4" t="inlineStr">
        <is>
          <t>Property Size</t>
        </is>
      </c>
    </row>
    <row r="57">
      <c r="A57" s="4" t="n">
        <v>15</v>
      </c>
      <c r="B57" s="4" t="n">
        <v>14.02</v>
      </c>
      <c r="C57" s="4" t="inlineStr">
        <is>
          <t>100-199</t>
        </is>
      </c>
      <c r="D57" s="4" t="inlineStr">
        <is>
          <t>Property Size</t>
        </is>
      </c>
    </row>
    <row r="58">
      <c r="A58" s="4" t="n">
        <v>19</v>
      </c>
      <c r="B58" s="4" t="n">
        <v>17.76</v>
      </c>
      <c r="C58" s="4" t="inlineStr">
        <is>
          <t>200-299</t>
        </is>
      </c>
      <c r="D58" s="4" t="inlineStr">
        <is>
          <t>Property Size</t>
        </is>
      </c>
    </row>
    <row r="59">
      <c r="A59" s="4" t="n">
        <v>29</v>
      </c>
      <c r="B59" s="4" t="n">
        <v>27.1</v>
      </c>
      <c r="C59" s="4" t="inlineStr">
        <is>
          <t>300-399</t>
        </is>
      </c>
      <c r="D59" s="4" t="inlineStr">
        <is>
          <t>Property Size</t>
        </is>
      </c>
    </row>
    <row r="60">
      <c r="A60" s="4" t="n">
        <v>14</v>
      </c>
      <c r="B60" s="4" t="n">
        <v>13.08</v>
      </c>
      <c r="C60" s="4" t="inlineStr">
        <is>
          <t>400-499</t>
        </is>
      </c>
      <c r="D60" s="4" t="inlineStr">
        <is>
          <t>Property Size</t>
        </is>
      </c>
    </row>
    <row r="61">
      <c r="A61" s="4" t="n">
        <v>16</v>
      </c>
      <c r="B61" s="4" t="n">
        <v>14.95</v>
      </c>
      <c r="C61" s="4" t="inlineStr">
        <is>
          <t>500+</t>
        </is>
      </c>
      <c r="D61" s="4" t="inlineStr">
        <is>
          <t>Property Size</t>
        </is>
      </c>
    </row>
    <row r="62">
      <c r="A62" s="9" t="n">
        <v>107</v>
      </c>
      <c r="B62" s="9" t="n">
        <v>100</v>
      </c>
      <c r="D62" s="9" t="inlineStr">
        <is>
          <t>Total Property Size</t>
        </is>
      </c>
    </row>
    <row r="63">
      <c r="A63" s="4" t="n">
        <v>64</v>
      </c>
      <c r="B63" s="4" t="n">
        <v>59.81</v>
      </c>
      <c r="C63" s="4" t="inlineStr">
        <is>
          <t>MARKETRATE</t>
        </is>
      </c>
      <c r="D63" s="4" t="inlineStr">
        <is>
          <t>Rent Type</t>
        </is>
      </c>
    </row>
    <row r="64">
      <c r="A64" s="4" t="n">
        <v>43</v>
      </c>
      <c r="B64" s="4" t="n">
        <v>40.19</v>
      </c>
      <c r="C64" s="4" t="inlineStr">
        <is>
          <t>AFFORDABLE</t>
        </is>
      </c>
      <c r="D64" s="4" t="inlineStr">
        <is>
          <t>Rent Type</t>
        </is>
      </c>
    </row>
    <row r="65">
      <c r="A65" s="9" t="n">
        <v>107</v>
      </c>
      <c r="B65" s="9" t="n">
        <v>100</v>
      </c>
      <c r="D65" s="9" t="inlineStr">
        <is>
          <t>Total Rent Type</t>
        </is>
      </c>
    </row>
    <row r="66"/>
  </sheetData>
  <mergeCells count="2">
    <mergeCell ref="A19:D19"/>
    <mergeCell ref="A1:B1"/>
  </mergeCells>
  <pageMargins left="0.75" right="0.75" top="1" bottom="1" header="0.5" footer="0.5"/>
</worksheet>
</file>

<file path=xl/worksheets/sheet98.xml><?xml version="1.0" encoding="utf-8"?>
<worksheet xmlns="http://schemas.openxmlformats.org/spreadsheetml/2006/main">
  <sheetPr>
    <outlinePr summaryBelow="1" summaryRight="1"/>
    <pageSetUpPr/>
  </sheetPr>
  <dimension ref="A1:D49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5971</v>
      </c>
    </row>
    <row r="3">
      <c r="A3" s="6" t="inlineStr">
        <is>
          <t>Sample (Total number of properties)</t>
        </is>
      </c>
      <c r="B3" s="4" t="n">
        <v>20</v>
      </c>
    </row>
    <row r="4">
      <c r="A4" s="6" t="inlineStr">
        <is>
          <t>Average property taxes per unit</t>
        </is>
      </c>
      <c r="B4" s="7" t="n">
        <v>1824</v>
      </c>
    </row>
    <row r="5">
      <c r="A5" s="6" t="inlineStr">
        <is>
          <t>Average payroll expenses per unit</t>
        </is>
      </c>
      <c r="B5" s="7" t="n">
        <v>2174</v>
      </c>
    </row>
    <row r="6">
      <c r="A6" s="6" t="inlineStr">
        <is>
          <t>Average capital expenditures per unit</t>
        </is>
      </c>
      <c r="B6" s="7" t="n">
        <v>226</v>
      </c>
    </row>
    <row r="7">
      <c r="A7" s="6" t="inlineStr">
        <is>
          <t>Average mortgage per unit</t>
        </is>
      </c>
      <c r="B7" s="7" t="n">
        <v>8181</v>
      </c>
    </row>
    <row r="8">
      <c r="A8" s="6" t="inlineStr">
        <is>
          <t>Average total operating expenses per unit</t>
        </is>
      </c>
      <c r="B8" s="7" t="n">
        <v>5362</v>
      </c>
    </row>
    <row r="9">
      <c r="A9" s="6" t="inlineStr">
        <is>
          <t>Average total expenses per unit</t>
        </is>
      </c>
      <c r="B9" s="7" t="n">
        <v>17767</v>
      </c>
    </row>
    <row r="10">
      <c r="A10" s="6" t="inlineStr">
        <is>
          <t>Average total profit per unit</t>
        </is>
      </c>
      <c r="B10" s="7" t="n">
        <v>2051</v>
      </c>
    </row>
    <row r="11">
      <c r="A11" s="6" t="inlineStr">
        <is>
          <t>Property taxes per dollar of rent</t>
        </is>
      </c>
      <c r="B11" s="4" t="inlineStr">
        <is>
          <t>9 cents</t>
        </is>
      </c>
    </row>
    <row r="12">
      <c r="A12" s="6" t="inlineStr">
        <is>
          <t>Payroll expenses per dollar of rent</t>
        </is>
      </c>
      <c r="B12" s="4" t="inlineStr">
        <is>
          <t>11 cents</t>
        </is>
      </c>
    </row>
    <row r="13">
      <c r="A13" s="6" t="inlineStr">
        <is>
          <t>Capital expenditures per dollar of rent</t>
        </is>
      </c>
      <c r="B13" s="4" t="inlineStr">
        <is>
          <t>1 cents</t>
        </is>
      </c>
    </row>
    <row r="14">
      <c r="A14" s="6" t="inlineStr">
        <is>
          <t>Mortgage expenses per dollar of rent</t>
        </is>
      </c>
      <c r="B14" s="4" t="inlineStr">
        <is>
          <t>41 cents</t>
        </is>
      </c>
    </row>
    <row r="15">
      <c r="A15" s="6" t="inlineStr">
        <is>
          <t>Total operating expenses per dollar of rent</t>
        </is>
      </c>
      <c r="B15" s="4" t="inlineStr">
        <is>
          <t>27 cents</t>
        </is>
      </c>
    </row>
    <row r="16">
      <c r="A16" s="6" t="inlineStr">
        <is>
          <t>Total expenses per dollar of rent</t>
        </is>
      </c>
      <c r="B16" s="4" t="inlineStr">
        <is>
          <t>90 cents</t>
        </is>
      </c>
    </row>
    <row r="17">
      <c r="A17" s="6" t="inlineStr">
        <is>
          <t>Total profit per dollar of rent</t>
        </is>
      </c>
      <c r="B17" s="4" t="inlineStr">
        <is>
          <t>10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5</v>
      </c>
      <c r="B21" s="4" t="n">
        <v>25</v>
      </c>
      <c r="C21" s="4" t="inlineStr">
        <is>
          <t>30076</t>
        </is>
      </c>
      <c r="D21" s="4" t="inlineStr">
        <is>
          <t>PROPERTYZIPCODE</t>
        </is>
      </c>
    </row>
    <row r="22">
      <c r="A22" s="4" t="n">
        <v>5</v>
      </c>
      <c r="B22" s="4" t="n">
        <v>25</v>
      </c>
      <c r="C22" s="4" t="inlineStr">
        <is>
          <t>30350</t>
        </is>
      </c>
      <c r="D22" s="4" t="inlineStr">
        <is>
          <t>PROPERTYZIPCODE</t>
        </is>
      </c>
    </row>
    <row r="23">
      <c r="A23" s="4" t="n">
        <v>3</v>
      </c>
      <c r="B23" s="4" t="n">
        <v>15</v>
      </c>
      <c r="C23" s="4" t="inlineStr">
        <is>
          <t>30075</t>
        </is>
      </c>
      <c r="D23" s="4" t="inlineStr">
        <is>
          <t>PROPERTYZIPCODE</t>
        </is>
      </c>
    </row>
    <row r="24">
      <c r="A24" s="4" t="n">
        <v>3</v>
      </c>
      <c r="B24" s="4" t="n">
        <v>15</v>
      </c>
      <c r="C24" s="4" t="inlineStr">
        <is>
          <t>30040</t>
        </is>
      </c>
      <c r="D24" s="4" t="inlineStr">
        <is>
          <t>PROPERTYZIPCODE</t>
        </is>
      </c>
    </row>
    <row r="25">
      <c r="A25" s="4" t="n">
        <v>1</v>
      </c>
      <c r="B25" s="4" t="n">
        <v>5</v>
      </c>
      <c r="C25" s="4" t="inlineStr">
        <is>
          <t>30092</t>
        </is>
      </c>
      <c r="D25" s="4" t="inlineStr">
        <is>
          <t>PROPERTYZIPCODE</t>
        </is>
      </c>
    </row>
    <row r="26">
      <c r="A26" s="4" t="n">
        <v>1</v>
      </c>
      <c r="B26" s="4" t="n">
        <v>5</v>
      </c>
      <c r="C26" s="4" t="inlineStr">
        <is>
          <t>30328</t>
        </is>
      </c>
      <c r="D26" s="4" t="inlineStr">
        <is>
          <t>PROPERTYZIPCODE</t>
        </is>
      </c>
    </row>
    <row r="27">
      <c r="A27" s="4" t="n">
        <v>1</v>
      </c>
      <c r="B27" s="4" t="n">
        <v>5</v>
      </c>
      <c r="C27" s="4" t="inlineStr">
        <is>
          <t>30022</t>
        </is>
      </c>
      <c r="D27" s="4" t="inlineStr">
        <is>
          <t>PROPERTYZIPCODE</t>
        </is>
      </c>
    </row>
    <row r="28">
      <c r="A28" s="4" t="n">
        <v>1</v>
      </c>
      <c r="B28" s="4" t="n">
        <v>5</v>
      </c>
      <c r="C28" s="4" t="inlineStr">
        <is>
          <t>30534</t>
        </is>
      </c>
      <c r="D28" s="4" t="inlineStr">
        <is>
          <t>PROPERTYZIPCODE</t>
        </is>
      </c>
    </row>
    <row r="29">
      <c r="A29" s="9" t="n">
        <v>20</v>
      </c>
      <c r="B29" s="9" t="n">
        <v>100</v>
      </c>
      <c r="D29" s="9" t="inlineStr">
        <is>
          <t>Total PROPERTYZIPCODE</t>
        </is>
      </c>
    </row>
    <row r="30">
      <c r="A30" s="4" t="n">
        <v>18</v>
      </c>
      <c r="B30" s="4" t="n">
        <v>90</v>
      </c>
      <c r="C30" s="4" t="inlineStr">
        <is>
          <t>GARDEN</t>
        </is>
      </c>
      <c r="D30" s="4" t="inlineStr">
        <is>
          <t>Property Type</t>
        </is>
      </c>
    </row>
    <row r="31">
      <c r="A31" s="4" t="n">
        <v>1</v>
      </c>
      <c r="B31" s="4" t="n">
        <v>5</v>
      </c>
      <c r="C31" s="4" t="inlineStr">
        <is>
          <t>SENIOR</t>
        </is>
      </c>
      <c r="D31" s="4" t="inlineStr">
        <is>
          <t>Property Type</t>
        </is>
      </c>
    </row>
    <row r="32">
      <c r="A32" s="4" t="n">
        <v>1</v>
      </c>
      <c r="B32" s="4" t="n">
        <v>5</v>
      </c>
      <c r="C32" s="4" t="inlineStr">
        <is>
          <t>MIDRISE</t>
        </is>
      </c>
      <c r="D32" s="4" t="inlineStr">
        <is>
          <t>Property Type</t>
        </is>
      </c>
    </row>
    <row r="33">
      <c r="A33" s="9" t="n">
        <v>20</v>
      </c>
      <c r="B33" s="9" t="n">
        <v>100</v>
      </c>
      <c r="D33" s="9" t="inlineStr">
        <is>
          <t>Total Property Type</t>
        </is>
      </c>
    </row>
    <row r="34">
      <c r="A34" s="4" t="n">
        <v>3</v>
      </c>
      <c r="B34" s="4" t="n">
        <v>15</v>
      </c>
      <c r="C34" s="4" t="inlineStr">
        <is>
          <t>Less than 5 years</t>
        </is>
      </c>
      <c r="D34" s="4" t="inlineStr">
        <is>
          <t>Age of Property</t>
        </is>
      </c>
    </row>
    <row r="35">
      <c r="A35" s="4" t="n">
        <v>4</v>
      </c>
      <c r="B35" s="4" t="n">
        <v>20</v>
      </c>
      <c r="C35" s="4" t="inlineStr">
        <is>
          <t>5-9 years</t>
        </is>
      </c>
      <c r="D35" s="4" t="inlineStr">
        <is>
          <t>Age of Property</t>
        </is>
      </c>
    </row>
    <row r="36">
      <c r="A36" s="4" t="n">
        <v>3</v>
      </c>
      <c r="B36" s="4" t="n">
        <v>15</v>
      </c>
      <c r="C36" s="4" t="inlineStr">
        <is>
          <t>10-19 years</t>
        </is>
      </c>
      <c r="D36" s="4" t="inlineStr">
        <is>
          <t>Age of Property</t>
        </is>
      </c>
    </row>
    <row r="37">
      <c r="A37" s="4" t="n">
        <v>10</v>
      </c>
      <c r="B37" s="4" t="n">
        <v>50</v>
      </c>
      <c r="C37" s="4" t="inlineStr">
        <is>
          <t>20+ years</t>
        </is>
      </c>
      <c r="D37" s="4" t="inlineStr">
        <is>
          <t>Age of Property</t>
        </is>
      </c>
    </row>
    <row r="38">
      <c r="A38" s="9" t="n">
        <v>20</v>
      </c>
      <c r="B38" s="9" t="n">
        <v>100</v>
      </c>
      <c r="D38" s="9" t="inlineStr">
        <is>
          <t>Total Age of Property</t>
        </is>
      </c>
    </row>
    <row r="39">
      <c r="A39" s="4" t="n">
        <v>3</v>
      </c>
      <c r="B39" s="4" t="n">
        <v>15</v>
      </c>
      <c r="C39" s="4" t="inlineStr">
        <is>
          <t>Less than 100</t>
        </is>
      </c>
      <c r="D39" s="4" t="inlineStr">
        <is>
          <t>Property Size</t>
        </is>
      </c>
    </row>
    <row r="40">
      <c r="A40" s="4" t="n">
        <v>3</v>
      </c>
      <c r="B40" s="4" t="n">
        <v>15</v>
      </c>
      <c r="C40" s="4" t="inlineStr">
        <is>
          <t>100-199</t>
        </is>
      </c>
      <c r="D40" s="4" t="inlineStr">
        <is>
          <t>Property Size</t>
        </is>
      </c>
    </row>
    <row r="41">
      <c r="A41" s="4" t="n">
        <v>5</v>
      </c>
      <c r="B41" s="4" t="n">
        <v>25</v>
      </c>
      <c r="C41" s="4" t="inlineStr">
        <is>
          <t>200-299</t>
        </is>
      </c>
      <c r="D41" s="4" t="inlineStr">
        <is>
          <t>Property Size</t>
        </is>
      </c>
    </row>
    <row r="42">
      <c r="A42" s="4" t="n">
        <v>4</v>
      </c>
      <c r="B42" s="4" t="n">
        <v>20</v>
      </c>
      <c r="C42" s="4" t="inlineStr">
        <is>
          <t>300-399</t>
        </is>
      </c>
      <c r="D42" s="4" t="inlineStr">
        <is>
          <t>Property Size</t>
        </is>
      </c>
    </row>
    <row r="43">
      <c r="A43" s="4" t="n">
        <v>2</v>
      </c>
      <c r="B43" s="4" t="n">
        <v>10</v>
      </c>
      <c r="C43" s="4" t="inlineStr">
        <is>
          <t>400-499</t>
        </is>
      </c>
      <c r="D43" s="4" t="inlineStr">
        <is>
          <t>Property Size</t>
        </is>
      </c>
    </row>
    <row r="44">
      <c r="A44" s="4" t="n">
        <v>3</v>
      </c>
      <c r="B44" s="4" t="n">
        <v>15</v>
      </c>
      <c r="C44" s="4" t="inlineStr">
        <is>
          <t>500+</t>
        </is>
      </c>
      <c r="D44" s="4" t="inlineStr">
        <is>
          <t>Property Size</t>
        </is>
      </c>
    </row>
    <row r="45">
      <c r="A45" s="9" t="n">
        <v>20</v>
      </c>
      <c r="B45" s="9" t="n">
        <v>100</v>
      </c>
      <c r="D45" s="9" t="inlineStr">
        <is>
          <t>Total Property Size</t>
        </is>
      </c>
    </row>
    <row r="46">
      <c r="A46" s="4" t="n">
        <v>14</v>
      </c>
      <c r="B46" s="4" t="n">
        <v>70</v>
      </c>
      <c r="C46" s="4" t="inlineStr">
        <is>
          <t>MARKETRATE</t>
        </is>
      </c>
      <c r="D46" s="4" t="inlineStr">
        <is>
          <t>Rent Type</t>
        </is>
      </c>
    </row>
    <row r="47">
      <c r="A47" s="4" t="n">
        <v>6</v>
      </c>
      <c r="B47" s="4" t="n">
        <v>30</v>
      </c>
      <c r="C47" s="4" t="inlineStr">
        <is>
          <t>AFFORDABLE</t>
        </is>
      </c>
      <c r="D47" s="4" t="inlineStr">
        <is>
          <t>Rent Type</t>
        </is>
      </c>
    </row>
    <row r="48">
      <c r="A48" s="9" t="n">
        <v>20</v>
      </c>
      <c r="B48" s="9" t="n">
        <v>100</v>
      </c>
      <c r="D48" s="9" t="inlineStr">
        <is>
          <t>Total Rent Type</t>
        </is>
      </c>
    </row>
    <row r="49"/>
  </sheetData>
  <mergeCells count="2">
    <mergeCell ref="A19:D19"/>
    <mergeCell ref="A1:B1"/>
  </mergeCells>
  <pageMargins left="0.75" right="0.75" top="1" bottom="1" header="0.5" footer="0.5"/>
</worksheet>
</file>

<file path=xl/worksheets/sheet99.xml><?xml version="1.0" encoding="utf-8"?>
<worksheet xmlns="http://schemas.openxmlformats.org/spreadsheetml/2006/main">
  <sheetPr>
    <outlinePr summaryBelow="1" summaryRight="1"/>
    <pageSetUpPr/>
  </sheetPr>
  <dimension ref="A1:D51"/>
  <sheetViews>
    <sheetView workbookViewId="0">
      <selection activeCell="A1" sqref="A1"/>
    </sheetView>
  </sheetViews>
  <sheetFormatPr baseColWidth="8" defaultRowHeight="15"/>
  <cols>
    <col width="56" customWidth="1" min="1" max="1"/>
    <col width="12" customWidth="1" min="2" max="2"/>
    <col width="19" customWidth="1" min="3" max="3"/>
    <col width="26" customWidth="1" min="4" max="4"/>
  </cols>
  <sheetData>
    <row r="1">
      <c r="A1" s="5" t="inlineStr">
        <is>
          <t>Dollar of Rent Data for Congressional District (2024)</t>
        </is>
      </c>
    </row>
    <row r="2">
      <c r="A2" s="6" t="inlineStr">
        <is>
          <t>Total number of units</t>
        </is>
      </c>
      <c r="B2" s="4" t="n">
        <v>3143</v>
      </c>
    </row>
    <row r="3">
      <c r="A3" s="6" t="inlineStr">
        <is>
          <t>Sample (Total number of properties)</t>
        </is>
      </c>
      <c r="B3" s="4" t="n">
        <v>22</v>
      </c>
    </row>
    <row r="4">
      <c r="A4" s="6" t="inlineStr">
        <is>
          <t>Average property taxes per unit</t>
        </is>
      </c>
      <c r="B4" s="7" t="n">
        <v>730</v>
      </c>
    </row>
    <row r="5">
      <c r="A5" s="6" t="inlineStr">
        <is>
          <t>Average payroll expenses per unit</t>
        </is>
      </c>
      <c r="B5" s="7" t="n">
        <v>1106</v>
      </c>
    </row>
    <row r="6">
      <c r="A6" s="6" t="inlineStr">
        <is>
          <t>Average capital expenditures per unit</t>
        </is>
      </c>
      <c r="B6" s="7" t="n">
        <v>249</v>
      </c>
    </row>
    <row r="7">
      <c r="A7" s="6" t="inlineStr">
        <is>
          <t>Average mortgage per unit</t>
        </is>
      </c>
      <c r="B7" s="7" t="n">
        <v>5000</v>
      </c>
    </row>
    <row r="8">
      <c r="A8" s="6" t="inlineStr">
        <is>
          <t>Average total operating expenses per unit</t>
        </is>
      </c>
      <c r="B8" s="7" t="n">
        <v>3431</v>
      </c>
    </row>
    <row r="9">
      <c r="A9" s="6" t="inlineStr">
        <is>
          <t>Average total expenses per unit</t>
        </is>
      </c>
      <c r="B9" s="7" t="n">
        <v>10517</v>
      </c>
    </row>
    <row r="10">
      <c r="A10" s="6" t="inlineStr">
        <is>
          <t>Average total profit per unit</t>
        </is>
      </c>
      <c r="B10" s="7" t="n">
        <v>1250</v>
      </c>
    </row>
    <row r="11">
      <c r="A11" s="6" t="inlineStr">
        <is>
          <t>Property taxes per dollar of rent</t>
        </is>
      </c>
      <c r="B11" s="4" t="inlineStr">
        <is>
          <t>6 cents</t>
        </is>
      </c>
    </row>
    <row r="12">
      <c r="A12" s="6" t="inlineStr">
        <is>
          <t>Payroll expenses per dollar of rent</t>
        </is>
      </c>
      <c r="B12" s="4" t="inlineStr">
        <is>
          <t>9 cents</t>
        </is>
      </c>
    </row>
    <row r="13">
      <c r="A13" s="6" t="inlineStr">
        <is>
          <t>Capital expenditures per dollar of rent</t>
        </is>
      </c>
      <c r="B13" s="4" t="inlineStr">
        <is>
          <t>2 cents</t>
        </is>
      </c>
    </row>
    <row r="14">
      <c r="A14" s="6" t="inlineStr">
        <is>
          <t>Mortgage expenses per dollar of rent</t>
        </is>
      </c>
      <c r="B14" s="4" t="inlineStr">
        <is>
          <t>42 cents</t>
        </is>
      </c>
    </row>
    <row r="15">
      <c r="A15" s="6" t="inlineStr">
        <is>
          <t>Total operating expenses per dollar of rent</t>
        </is>
      </c>
      <c r="B15" s="4" t="inlineStr">
        <is>
          <t>29 cents</t>
        </is>
      </c>
    </row>
    <row r="16">
      <c r="A16" s="6" t="inlineStr">
        <is>
          <t>Total expenses per dollar of rent</t>
        </is>
      </c>
      <c r="B16" s="4" t="inlineStr">
        <is>
          <t>89 cents</t>
        </is>
      </c>
    </row>
    <row r="17">
      <c r="A17" s="6" t="inlineStr">
        <is>
          <t>Total profit per dollar of rent</t>
        </is>
      </c>
      <c r="B17" s="4" t="inlineStr">
        <is>
          <t>11 cents</t>
        </is>
      </c>
    </row>
    <row r="18"/>
    <row r="19">
      <c r="A19" s="5" t="inlineStr">
        <is>
          <t>Property Characteristics in the Congressional District</t>
        </is>
      </c>
      <c r="B19" s="8" t="n"/>
      <c r="C19" s="8" t="n"/>
      <c r="D19" s="8" t="n"/>
    </row>
    <row r="20">
      <c r="A20" s="3" t="inlineStr">
        <is>
          <t>Property Count</t>
        </is>
      </c>
      <c r="B20" s="3" t="inlineStr">
        <is>
          <t>Percentage</t>
        </is>
      </c>
      <c r="C20" s="3" t="inlineStr">
        <is>
          <t>Value</t>
        </is>
      </c>
      <c r="D20" s="3" t="inlineStr">
        <is>
          <t>Property Characteristics</t>
        </is>
      </c>
    </row>
    <row r="21">
      <c r="A21" s="4" t="n">
        <v>4</v>
      </c>
      <c r="B21" s="4" t="n">
        <v>18.18</v>
      </c>
      <c r="C21" s="4" t="inlineStr">
        <is>
          <t>31088</t>
        </is>
      </c>
      <c r="D21" s="4" t="inlineStr">
        <is>
          <t>PROPERTYZIPCODE</t>
        </is>
      </c>
    </row>
    <row r="22">
      <c r="A22" s="4" t="n">
        <v>4</v>
      </c>
      <c r="B22" s="4" t="n">
        <v>18.18</v>
      </c>
      <c r="C22" s="4" t="inlineStr">
        <is>
          <t>31602</t>
        </is>
      </c>
      <c r="D22" s="4" t="inlineStr">
        <is>
          <t>PROPERTYZIPCODE</t>
        </is>
      </c>
    </row>
    <row r="23">
      <c r="A23" s="4" t="n">
        <v>3</v>
      </c>
      <c r="B23" s="4" t="n">
        <v>13.64</v>
      </c>
      <c r="C23" s="4" t="inlineStr">
        <is>
          <t>31210</t>
        </is>
      </c>
      <c r="D23" s="4" t="inlineStr">
        <is>
          <t>PROPERTYZIPCODE</t>
        </is>
      </c>
    </row>
    <row r="24">
      <c r="A24" s="4" t="n">
        <v>2</v>
      </c>
      <c r="B24" s="4" t="n">
        <v>9.09</v>
      </c>
      <c r="C24" s="4" t="inlineStr">
        <is>
          <t>31069</t>
        </is>
      </c>
      <c r="D24" s="4" t="inlineStr">
        <is>
          <t>PROPERTYZIPCODE</t>
        </is>
      </c>
    </row>
    <row r="25">
      <c r="A25" s="4" t="n">
        <v>2</v>
      </c>
      <c r="B25" s="4" t="n">
        <v>9.09</v>
      </c>
      <c r="C25" s="4" t="inlineStr">
        <is>
          <t>31794</t>
        </is>
      </c>
      <c r="D25" s="4" t="inlineStr">
        <is>
          <t>PROPERTYZIPCODE</t>
        </is>
      </c>
    </row>
    <row r="26">
      <c r="A26" s="4" t="n">
        <v>1</v>
      </c>
      <c r="B26" s="4" t="n">
        <v>4.55</v>
      </c>
      <c r="C26" s="4" t="inlineStr">
        <is>
          <t>31047</t>
        </is>
      </c>
      <c r="D26" s="4" t="inlineStr">
        <is>
          <t>PROPERTYZIPCODE</t>
        </is>
      </c>
    </row>
    <row r="27">
      <c r="A27" s="4" t="n">
        <v>1</v>
      </c>
      <c r="B27" s="4" t="n">
        <v>4.55</v>
      </c>
      <c r="C27" s="4" t="inlineStr">
        <is>
          <t>31036</t>
        </is>
      </c>
      <c r="D27" s="4" t="inlineStr">
        <is>
          <t>PROPERTYZIPCODE</t>
        </is>
      </c>
    </row>
    <row r="28">
      <c r="A28" s="4" t="n">
        <v>1</v>
      </c>
      <c r="B28" s="4" t="n">
        <v>4.55</v>
      </c>
      <c r="C28" s="4" t="inlineStr">
        <is>
          <t>31793</t>
        </is>
      </c>
      <c r="D28" s="4" t="inlineStr">
        <is>
          <t>PROPERTYZIPCODE</t>
        </is>
      </c>
    </row>
    <row r="29">
      <c r="A29" s="4" t="n">
        <v>1</v>
      </c>
      <c r="B29" s="4" t="n">
        <v>4.55</v>
      </c>
      <c r="C29" s="4" t="inlineStr">
        <is>
          <t>31005</t>
        </is>
      </c>
      <c r="D29" s="4" t="inlineStr">
        <is>
          <t>PROPERTYZIPCODE</t>
        </is>
      </c>
    </row>
    <row r="30">
      <c r="A30" s="4" t="n">
        <v>1</v>
      </c>
      <c r="B30" s="4" t="n">
        <v>4.55</v>
      </c>
      <c r="C30" s="4" t="inlineStr">
        <is>
          <t>31601</t>
        </is>
      </c>
      <c r="D30" s="4" t="inlineStr">
        <is>
          <t>PROPERTYZIPCODE</t>
        </is>
      </c>
    </row>
    <row r="31">
      <c r="A31" s="4" t="n">
        <v>1</v>
      </c>
      <c r="B31" s="4" t="n">
        <v>4.55</v>
      </c>
      <c r="C31" s="4" t="inlineStr">
        <is>
          <t>31032</t>
        </is>
      </c>
      <c r="D31" s="4" t="inlineStr">
        <is>
          <t>PROPERTYZIPCODE</t>
        </is>
      </c>
    </row>
    <row r="32">
      <c r="A32" s="4" t="n">
        <v>1</v>
      </c>
      <c r="B32" s="4" t="n">
        <v>4.55</v>
      </c>
      <c r="C32" s="4" t="inlineStr">
        <is>
          <t>31015</t>
        </is>
      </c>
      <c r="D32" s="4" t="inlineStr">
        <is>
          <t>PROPERTYZIPCODE</t>
        </is>
      </c>
    </row>
    <row r="33">
      <c r="A33" s="9" t="n">
        <v>22</v>
      </c>
      <c r="B33" s="9" t="n">
        <v>100</v>
      </c>
      <c r="D33" s="9" t="inlineStr">
        <is>
          <t>Total PROPERTYZIPCODE</t>
        </is>
      </c>
    </row>
    <row r="34">
      <c r="A34" s="4" t="n">
        <v>21</v>
      </c>
      <c r="B34" s="4" t="n">
        <v>95.45</v>
      </c>
      <c r="C34" s="4" t="inlineStr">
        <is>
          <t>GARDEN</t>
        </is>
      </c>
      <c r="D34" s="4" t="inlineStr">
        <is>
          <t>Property Type</t>
        </is>
      </c>
    </row>
    <row r="35">
      <c r="A35" s="4" t="n">
        <v>1</v>
      </c>
      <c r="B35" s="4" t="n">
        <v>4.55</v>
      </c>
      <c r="C35" s="4" t="inlineStr">
        <is>
          <t>SENIOR</t>
        </is>
      </c>
      <c r="D35" s="4" t="inlineStr">
        <is>
          <t>Property Type</t>
        </is>
      </c>
    </row>
    <row r="36">
      <c r="A36" s="9" t="n">
        <v>22</v>
      </c>
      <c r="B36" s="9" t="n">
        <v>100</v>
      </c>
      <c r="D36" s="9" t="inlineStr">
        <is>
          <t>Total Property Type</t>
        </is>
      </c>
    </row>
    <row r="37">
      <c r="A37" s="4" t="n">
        <v>2</v>
      </c>
      <c r="B37" s="4" t="n">
        <v>9.09</v>
      </c>
      <c r="C37" s="4" t="inlineStr">
        <is>
          <t>Less than 5 years</t>
        </is>
      </c>
      <c r="D37" s="4" t="inlineStr">
        <is>
          <t>Age of Property</t>
        </is>
      </c>
    </row>
    <row r="38">
      <c r="A38" s="4" t="n">
        <v>8</v>
      </c>
      <c r="B38" s="4" t="n">
        <v>36.36</v>
      </c>
      <c r="C38" s="4" t="inlineStr">
        <is>
          <t>5-9 years</t>
        </is>
      </c>
      <c r="D38" s="4" t="inlineStr">
        <is>
          <t>Age of Property</t>
        </is>
      </c>
    </row>
    <row r="39">
      <c r="A39" s="4" t="n">
        <v>2</v>
      </c>
      <c r="B39" s="4" t="n">
        <v>9.09</v>
      </c>
      <c r="C39" s="4" t="inlineStr">
        <is>
          <t>10-19 years</t>
        </is>
      </c>
      <c r="D39" s="4" t="inlineStr">
        <is>
          <t>Age of Property</t>
        </is>
      </c>
    </row>
    <row r="40">
      <c r="A40" s="4" t="n">
        <v>10</v>
      </c>
      <c r="B40" s="4" t="n">
        <v>45.45</v>
      </c>
      <c r="C40" s="4" t="inlineStr">
        <is>
          <t>20+ years</t>
        </is>
      </c>
      <c r="D40" s="4" t="inlineStr">
        <is>
          <t>Age of Property</t>
        </is>
      </c>
    </row>
    <row r="41">
      <c r="A41" s="9" t="n">
        <v>22</v>
      </c>
      <c r="B41" s="9" t="n">
        <v>100</v>
      </c>
      <c r="D41" s="9" t="inlineStr">
        <is>
          <t>Total Age of Property</t>
        </is>
      </c>
    </row>
    <row r="42">
      <c r="A42" s="4" t="n">
        <v>13</v>
      </c>
      <c r="B42" s="4" t="n">
        <v>59.09</v>
      </c>
      <c r="C42" s="4" t="inlineStr">
        <is>
          <t>Less than 100</t>
        </is>
      </c>
      <c r="D42" s="4" t="inlineStr">
        <is>
          <t>Property Size</t>
        </is>
      </c>
    </row>
    <row r="43">
      <c r="A43" s="4" t="n">
        <v>4</v>
      </c>
      <c r="B43" s="4" t="n">
        <v>18.18</v>
      </c>
      <c r="C43" s="4" t="inlineStr">
        <is>
          <t>100-199</t>
        </is>
      </c>
      <c r="D43" s="4" t="inlineStr">
        <is>
          <t>Property Size</t>
        </is>
      </c>
    </row>
    <row r="44">
      <c r="A44" s="4" t="n">
        <v>1</v>
      </c>
      <c r="B44" s="4" t="n">
        <v>4.55</v>
      </c>
      <c r="C44" s="4" t="inlineStr">
        <is>
          <t>200-299</t>
        </is>
      </c>
      <c r="D44" s="4" t="inlineStr">
        <is>
          <t>Property Size</t>
        </is>
      </c>
    </row>
    <row r="45">
      <c r="A45" s="4" t="n">
        <v>3</v>
      </c>
      <c r="B45" s="4" t="n">
        <v>13.64</v>
      </c>
      <c r="C45" s="4" t="inlineStr">
        <is>
          <t>300-399</t>
        </is>
      </c>
      <c r="D45" s="4" t="inlineStr">
        <is>
          <t>Property Size</t>
        </is>
      </c>
    </row>
    <row r="46">
      <c r="A46" s="4" t="n">
        <v>1</v>
      </c>
      <c r="B46" s="4" t="n">
        <v>4.55</v>
      </c>
      <c r="C46" s="4" t="inlineStr">
        <is>
          <t>500+</t>
        </is>
      </c>
      <c r="D46" s="4" t="inlineStr">
        <is>
          <t>Property Size</t>
        </is>
      </c>
    </row>
    <row r="47">
      <c r="A47" s="9" t="n">
        <v>22</v>
      </c>
      <c r="B47" s="9" t="n">
        <v>100</v>
      </c>
      <c r="D47" s="9" t="inlineStr">
        <is>
          <t>Total Property Size</t>
        </is>
      </c>
    </row>
    <row r="48">
      <c r="A48" s="4" t="n">
        <v>13</v>
      </c>
      <c r="B48" s="4" t="n">
        <v>59.09</v>
      </c>
      <c r="C48" s="4" t="inlineStr">
        <is>
          <t>AFFORDABLE</t>
        </is>
      </c>
      <c r="D48" s="4" t="inlineStr">
        <is>
          <t>Rent Type</t>
        </is>
      </c>
    </row>
    <row r="49">
      <c r="A49" s="4" t="n">
        <v>9</v>
      </c>
      <c r="B49" s="4" t="n">
        <v>40.91</v>
      </c>
      <c r="C49" s="4" t="inlineStr">
        <is>
          <t>MARKETRATE</t>
        </is>
      </c>
      <c r="D49" s="4" t="inlineStr">
        <is>
          <t>Rent Type</t>
        </is>
      </c>
    </row>
    <row r="50">
      <c r="A50" s="9" t="n">
        <v>22</v>
      </c>
      <c r="B50" s="9" t="n">
        <v>100</v>
      </c>
      <c r="D50" s="9" t="inlineStr">
        <is>
          <t>Total Rent Type</t>
        </is>
      </c>
    </row>
    <row r="51"/>
  </sheetData>
  <mergeCells count="2">
    <mergeCell ref="A19:D19"/>
    <mergeCell ref="A1:B1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9E398A622C6C49AA1D7585FFB11E1C" ma:contentTypeVersion="18" ma:contentTypeDescription="Create a new document." ma:contentTypeScope="" ma:versionID="1ce7d2ccea568fb79cee7a1cd56673f9">
  <xsd:schema xmlns:xsd="http://www.w3.org/2001/XMLSchema" xmlns:xs="http://www.w3.org/2001/XMLSchema" xmlns:p="http://schemas.microsoft.com/office/2006/metadata/properties" xmlns:ns2="2f767739-3f6a-40b8-bbd8-abf27c558a8f" xmlns:ns3="d9da5a54-c2f0-49f3-92e8-cd1dfa6c1193" targetNamespace="http://schemas.microsoft.com/office/2006/metadata/properties" ma:root="true" ma:fieldsID="6df293a1db0f167d4286f3b8607df06a" ns2:_="" ns3:_="">
    <xsd:import namespace="2f767739-3f6a-40b8-bbd8-abf27c558a8f"/>
    <xsd:import namespace="d9da5a54-c2f0-49f3-92e8-cd1dfa6c11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767739-3f6a-40b8-bbd8-abf27c558a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4c69a052-f184-434b-9d65-0211e1fc19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da5a54-c2f0-49f3-92e8-cd1dfa6c119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67f4140-c032-4662-aa28-c842df02f66b}" ma:internalName="TaxCatchAll" ma:showField="CatchAllData" ma:web="d9da5a54-c2f0-49f3-92e8-cd1dfa6c11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767739-3f6a-40b8-bbd8-abf27c558a8f">
      <Terms xmlns="http://schemas.microsoft.com/office/infopath/2007/PartnerControls"/>
    </lcf76f155ced4ddcb4097134ff3c332f>
    <TaxCatchAll xmlns="d9da5a54-c2f0-49f3-92e8-cd1dfa6c1193" xsi:nil="true"/>
  </documentManagement>
</p:properties>
</file>

<file path=customXml/itemProps1.xml><?xml version="1.0" encoding="utf-8"?>
<ds:datastoreItem xmlns:ds="http://schemas.openxmlformats.org/officeDocument/2006/customXml" ds:itemID="{B7960818-F5AA-43EC-8057-8A11A11C313A}"/>
</file>

<file path=customXml/itemProps2.xml><?xml version="1.0" encoding="utf-8"?>
<ds:datastoreItem xmlns:ds="http://schemas.openxmlformats.org/officeDocument/2006/customXml" ds:itemID="{E220923E-5457-47D1-AEA2-73B34944CE3B}"/>
</file>

<file path=customXml/itemProps3.xml><?xml version="1.0" encoding="utf-8"?>
<ds:datastoreItem xmlns:ds="http://schemas.openxmlformats.org/officeDocument/2006/customXml" ds:itemID="{C0EE42D6-4EDB-4048-AA10-61AA6F1B97A9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dcterms:created xsi:type="dcterms:W3CDTF">2025-12-11T16:47:14Z</dcterms:created>
  <dcterms:modified xsi:type="dcterms:W3CDTF">2025-12-12T19:59:26Z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0x010100579E398A622C6C49AA1D7585FFB11E1C</vt:lpwstr>
  </property>
</Properties>
</file>